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Постанова 141\істотні характеристики\Без застави\2021\"/>
    </mc:Choice>
  </mc:AlternateContent>
  <bookViews>
    <workbookView xWindow="0" yWindow="0" windowWidth="7440" windowHeight="2055"/>
  </bookViews>
  <sheets>
    <sheet name="Калькулятор Тепла оселя" sheetId="2" r:id="rId1"/>
  </sheets>
  <definedNames>
    <definedName name="avans2" localSheetId="0">'Калькулятор Тепла оселя'!$J$7</definedName>
    <definedName name="avans2">#REF!</definedName>
    <definedName name="data2" localSheetId="0">'Калькулятор Тепла оселя'!$J$15</definedName>
    <definedName name="data2">#REF!</definedName>
    <definedName name="PROC2" localSheetId="0">'Калькулятор Тепла оселя'!$J$14</definedName>
    <definedName name="proc2">#REF!</definedName>
    <definedName name="stoimost2">#REF!</definedName>
    <definedName name="strok2" localSheetId="0">'Калькулятор Тепла оселя'!$J$13</definedName>
    <definedName name="strok2">#REF!</definedName>
    <definedName name="sumkred2" localSheetId="0">'Калькулятор Тепла оселя'!$J$8</definedName>
    <definedName name="sumkred2">#REF!</definedName>
    <definedName name="sumproplat2" localSheetId="0">'Калькулятор Тепла оселя'!$J$16</definedName>
    <definedName name="sumproplat2">#REF!</definedName>
    <definedName name="_xlnm.Print_Area" localSheetId="0">'Калькулятор Тепла оселя'!$A$1:$S$93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3" i="2" l="1"/>
  <c r="C322" i="2"/>
  <c r="C321" i="2"/>
  <c r="C320" i="2"/>
  <c r="C319" i="2"/>
  <c r="C318" i="2"/>
  <c r="C317" i="2"/>
  <c r="C316" i="2"/>
  <c r="C315" i="2"/>
  <c r="C314" i="2"/>
  <c r="C313" i="2"/>
  <c r="C312" i="2"/>
  <c r="C311" i="2"/>
  <c r="C310" i="2"/>
  <c r="C309" i="2"/>
  <c r="C308" i="2"/>
  <c r="C307" i="2"/>
  <c r="C306" i="2"/>
  <c r="C305" i="2"/>
  <c r="C304" i="2"/>
  <c r="C303" i="2"/>
  <c r="C302" i="2"/>
  <c r="C301" i="2"/>
  <c r="C300" i="2"/>
  <c r="C239" i="2"/>
  <c r="C238" i="2"/>
  <c r="C237" i="2"/>
  <c r="C236" i="2"/>
  <c r="C235" i="2"/>
  <c r="C234" i="2"/>
  <c r="C233" i="2"/>
  <c r="C232" i="2"/>
  <c r="C231" i="2"/>
  <c r="C230" i="2"/>
  <c r="C229" i="2"/>
  <c r="C228" i="2"/>
  <c r="C227" i="2"/>
  <c r="C226" i="2"/>
  <c r="C225" i="2"/>
  <c r="C224" i="2"/>
  <c r="C223" i="2"/>
  <c r="C222" i="2"/>
  <c r="C221" i="2"/>
  <c r="C220" i="2"/>
  <c r="C219" i="2"/>
  <c r="C218" i="2"/>
  <c r="C217" i="2"/>
  <c r="C216" i="2"/>
  <c r="C155" i="2"/>
  <c r="C154" i="2"/>
  <c r="C153" i="2"/>
  <c r="C152" i="2"/>
  <c r="C151" i="2"/>
  <c r="C150" i="2"/>
  <c r="C149" i="2"/>
  <c r="C148" i="2"/>
  <c r="C147" i="2"/>
  <c r="C146" i="2"/>
  <c r="C145" i="2"/>
  <c r="C144" i="2"/>
  <c r="C143" i="2"/>
  <c r="C142" i="2"/>
  <c r="C141" i="2"/>
  <c r="C140" i="2"/>
  <c r="C139" i="2"/>
  <c r="C138" i="2"/>
  <c r="C137" i="2"/>
  <c r="C136" i="2"/>
  <c r="C135" i="2"/>
  <c r="C134" i="2"/>
  <c r="C133" i="2"/>
  <c r="C132" i="2"/>
  <c r="B95" i="2"/>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C90" i="2"/>
  <c r="B37" i="2"/>
  <c r="C37" i="2" s="1"/>
  <c r="J16" i="2"/>
  <c r="V37" i="2" s="1"/>
  <c r="A16" i="2"/>
  <c r="J10" i="2"/>
  <c r="W37" i="2" l="1"/>
  <c r="X37" i="2" s="1"/>
  <c r="D37" i="2"/>
  <c r="V67" i="2"/>
  <c r="V52" i="2"/>
  <c r="E37" i="2" l="1"/>
  <c r="C96" i="2" s="1"/>
  <c r="V38" i="2"/>
  <c r="W52" i="2"/>
  <c r="X52" i="2"/>
  <c r="W67" i="2"/>
  <c r="X67" i="2" s="1"/>
  <c r="Y67" i="2" s="1"/>
  <c r="C95" i="2"/>
  <c r="Y37" i="2"/>
  <c r="V68" i="2" l="1"/>
  <c r="W68" i="2" s="1"/>
  <c r="X68" i="2" s="1"/>
  <c r="B38" i="2"/>
  <c r="V53" i="2"/>
  <c r="W53" i="2" s="1"/>
  <c r="Y52" i="2"/>
  <c r="C156" i="2"/>
  <c r="C324" i="2"/>
  <c r="W38" i="2"/>
  <c r="X38" i="2" s="1"/>
  <c r="V39" i="2" l="1"/>
  <c r="W39" i="2" s="1"/>
  <c r="C38" i="2"/>
  <c r="D38" i="2" s="1"/>
  <c r="E38" i="2" s="1"/>
  <c r="C97" i="2" s="1"/>
  <c r="X53" i="2"/>
  <c r="V54" i="2" s="1"/>
  <c r="Y38" i="2"/>
  <c r="Y68" i="2"/>
  <c r="V69" i="2"/>
  <c r="C240" i="2"/>
  <c r="B39" i="2" l="1"/>
  <c r="Y53" i="2"/>
  <c r="C241" i="2" s="1"/>
  <c r="X39" i="2"/>
  <c r="Y39" i="2" s="1"/>
  <c r="C158" i="2" s="1"/>
  <c r="W69" i="2"/>
  <c r="C325" i="2"/>
  <c r="W54" i="2"/>
  <c r="C157" i="2"/>
  <c r="C39" i="2" l="1"/>
  <c r="D39" i="2"/>
  <c r="E39" i="2" s="1"/>
  <c r="C98" i="2" s="1"/>
  <c r="X69" i="2"/>
  <c r="V70" i="2" s="1"/>
  <c r="X54" i="2"/>
  <c r="V40" i="2"/>
  <c r="Y69" i="2" l="1"/>
  <c r="B40" i="2"/>
  <c r="W40" i="2"/>
  <c r="W70" i="2"/>
  <c r="X70" i="2" s="1"/>
  <c r="C326" i="2"/>
  <c r="V55" i="2"/>
  <c r="Y54" i="2"/>
  <c r="X40" i="2" l="1"/>
  <c r="Y40" i="2" s="1"/>
  <c r="C159" i="2" s="1"/>
  <c r="D40" i="2"/>
  <c r="E40" i="2" s="1"/>
  <c r="C99" i="2" s="1"/>
  <c r="C40" i="2"/>
  <c r="C242" i="2"/>
  <c r="Y70" i="2"/>
  <c r="W55" i="2"/>
  <c r="V71" i="2"/>
  <c r="B41" i="2" l="1"/>
  <c r="V41" i="2"/>
  <c r="W41" i="2" s="1"/>
  <c r="X41" i="2" s="1"/>
  <c r="Y41" i="2" s="1"/>
  <c r="C160" i="2" s="1"/>
  <c r="C327" i="2"/>
  <c r="W71" i="2"/>
  <c r="X71" i="2" s="1"/>
  <c r="X55" i="2"/>
  <c r="Y55" i="2" s="1"/>
  <c r="V42" i="2" l="1"/>
  <c r="W42" i="2" s="1"/>
  <c r="X42" i="2" s="1"/>
  <c r="V43" i="2" s="1"/>
  <c r="V72" i="2"/>
  <c r="V56" i="2"/>
  <c r="W56" i="2" s="1"/>
  <c r="X56" i="2" s="1"/>
  <c r="V57" i="2" s="1"/>
  <c r="C41" i="2"/>
  <c r="D41" i="2"/>
  <c r="E41" i="2" s="1"/>
  <c r="C100" i="2" s="1"/>
  <c r="W72" i="2"/>
  <c r="Y71" i="2"/>
  <c r="C243" i="2"/>
  <c r="B42" i="2" l="1"/>
  <c r="X72" i="2"/>
  <c r="V73" i="2" s="1"/>
  <c r="Y56" i="2"/>
  <c r="C244" i="2" s="1"/>
  <c r="W43" i="2"/>
  <c r="W57" i="2"/>
  <c r="X57" i="2" s="1"/>
  <c r="Y42" i="2"/>
  <c r="C161" i="2" s="1"/>
  <c r="C328" i="2"/>
  <c r="Y72" i="2" l="1"/>
  <c r="C329" i="2" s="1"/>
  <c r="W73" i="2"/>
  <c r="X73" i="2" s="1"/>
  <c r="C42" i="2"/>
  <c r="D42" i="2"/>
  <c r="E42" i="2" s="1"/>
  <c r="X43" i="2"/>
  <c r="V44" i="2" s="1"/>
  <c r="Y57" i="2"/>
  <c r="V58" i="2"/>
  <c r="C101" i="2" l="1"/>
  <c r="B43" i="2"/>
  <c r="V74" i="2"/>
  <c r="W74" i="2" s="1"/>
  <c r="W44" i="2"/>
  <c r="X44" i="2" s="1"/>
  <c r="Y43" i="2"/>
  <c r="C162" i="2" s="1"/>
  <c r="Y73" i="2"/>
  <c r="C330" i="2" s="1"/>
  <c r="C245" i="2"/>
  <c r="W58" i="2"/>
  <c r="C43" i="2" l="1"/>
  <c r="D43" i="2" s="1"/>
  <c r="E43" i="2" s="1"/>
  <c r="C102" i="2" s="1"/>
  <c r="Y44" i="2"/>
  <c r="C163" i="2" s="1"/>
  <c r="X58" i="2"/>
  <c r="Y58" i="2" s="1"/>
  <c r="C246" i="2" s="1"/>
  <c r="X74" i="2"/>
  <c r="Y74" i="2" s="1"/>
  <c r="C331" i="2" s="1"/>
  <c r="V45" i="2"/>
  <c r="B44" i="2" l="1"/>
  <c r="C44" i="2" s="1"/>
  <c r="W45" i="2"/>
  <c r="V75" i="2"/>
  <c r="W75" i="2" s="1"/>
  <c r="X75" i="2" s="1"/>
  <c r="Y75" i="2" s="1"/>
  <c r="C332" i="2" s="1"/>
  <c r="V59" i="2"/>
  <c r="D44" i="2" l="1"/>
  <c r="E44" i="2" s="1"/>
  <c r="C103" i="2" s="1"/>
  <c r="V76" i="2"/>
  <c r="W76" i="2" s="1"/>
  <c r="W59" i="2"/>
  <c r="X59" i="2" s="1"/>
  <c r="V60" i="2" s="1"/>
  <c r="X45" i="2"/>
  <c r="Y45" i="2" s="1"/>
  <c r="C164" i="2" s="1"/>
  <c r="B45" i="2" l="1"/>
  <c r="C45" i="2" s="1"/>
  <c r="D45" i="2" s="1"/>
  <c r="E45" i="2" s="1"/>
  <c r="C104" i="2" s="1"/>
  <c r="X76" i="2"/>
  <c r="Y76" i="2" s="1"/>
  <c r="C333" i="2" s="1"/>
  <c r="V46" i="2"/>
  <c r="W60" i="2"/>
  <c r="X60" i="2" s="1"/>
  <c r="V61" i="2" s="1"/>
  <c r="Y59" i="2"/>
  <c r="C247" i="2" s="1"/>
  <c r="B46" i="2" l="1"/>
  <c r="D46" i="2" s="1"/>
  <c r="E46" i="2" s="1"/>
  <c r="C105" i="2" s="1"/>
  <c r="V77" i="2"/>
  <c r="W77" i="2" s="1"/>
  <c r="W61" i="2"/>
  <c r="X61" i="2" s="1"/>
  <c r="Y61" i="2" s="1"/>
  <c r="C249" i="2" s="1"/>
  <c r="Y60" i="2"/>
  <c r="C248" i="2" s="1"/>
  <c r="W46" i="2"/>
  <c r="X46" i="2" s="1"/>
  <c r="V47" i="2" s="1"/>
  <c r="W47" i="2" s="1"/>
  <c r="X47" i="2" s="1"/>
  <c r="V48" i="2" s="1"/>
  <c r="C46" i="2" l="1"/>
  <c r="B47" i="2" s="1"/>
  <c r="Y46" i="2"/>
  <c r="C165" i="2" s="1"/>
  <c r="V62" i="2"/>
  <c r="X77" i="2"/>
  <c r="Y77" i="2" s="1"/>
  <c r="C334" i="2" s="1"/>
  <c r="Y47" i="2"/>
  <c r="C166" i="2" s="1"/>
  <c r="W48" i="2"/>
  <c r="W49" i="2" s="1"/>
  <c r="V78" i="2" l="1"/>
  <c r="C47" i="2"/>
  <c r="D47" i="2"/>
  <c r="E47" i="2" s="1"/>
  <c r="W62" i="2"/>
  <c r="X62" i="2" s="1"/>
  <c r="V63" i="2" s="1"/>
  <c r="X48" i="2"/>
  <c r="X49" i="2" s="1"/>
  <c r="W78" i="2" l="1"/>
  <c r="W79" i="2" s="1"/>
  <c r="C106" i="2"/>
  <c r="B48" i="2"/>
  <c r="W63" i="2"/>
  <c r="W64" i="2" s="1"/>
  <c r="Z37" i="2"/>
  <c r="Y62" i="2"/>
  <c r="C250" i="2" s="1"/>
  <c r="Y48" i="2"/>
  <c r="C167" i="2" s="1"/>
  <c r="X78" i="2" l="1"/>
  <c r="X79" i="2" s="1"/>
  <c r="Y49" i="2"/>
  <c r="X63" i="2"/>
  <c r="X64" i="2" s="1"/>
  <c r="C48" i="2"/>
  <c r="C49" i="2" s="1"/>
  <c r="AA37" i="2"/>
  <c r="AB37" i="2" s="1"/>
  <c r="Z38" i="2" s="1"/>
  <c r="Y78" i="2" l="1"/>
  <c r="C335" i="2" s="1"/>
  <c r="Z67" i="2"/>
  <c r="AA67" i="2" s="1"/>
  <c r="AB67" i="2" s="1"/>
  <c r="Z68" i="2" s="1"/>
  <c r="AA68" i="2" s="1"/>
  <c r="AB68" i="2" s="1"/>
  <c r="Z52" i="2"/>
  <c r="Y63" i="2"/>
  <c r="Y64" i="2" s="1"/>
  <c r="D48" i="2"/>
  <c r="D49" i="2" s="1"/>
  <c r="AC37" i="2"/>
  <c r="C168" i="2" s="1"/>
  <c r="AA38" i="2"/>
  <c r="C251" i="2" l="1"/>
  <c r="Y79" i="2"/>
  <c r="AC67" i="2"/>
  <c r="AA52" i="2"/>
  <c r="AB52" i="2" s="1"/>
  <c r="AC52" i="2" s="1"/>
  <c r="C252" i="2" s="1"/>
  <c r="E48" i="2"/>
  <c r="AC68" i="2"/>
  <c r="AB38" i="2"/>
  <c r="AC38" i="2" s="1"/>
  <c r="Z69" i="2"/>
  <c r="Z53" i="2" l="1"/>
  <c r="F37" i="2"/>
  <c r="E49" i="2"/>
  <c r="C107" i="2"/>
  <c r="AA69" i="2"/>
  <c r="AB69" i="2" s="1"/>
  <c r="Z70" i="2" s="1"/>
  <c r="C169" i="2"/>
  <c r="Z39" i="2"/>
  <c r="AA53" i="2" l="1"/>
  <c r="AB53" i="2" s="1"/>
  <c r="Z54" i="2" s="1"/>
  <c r="G37" i="2"/>
  <c r="H37" i="2" s="1"/>
  <c r="I37" i="2" s="1"/>
  <c r="C108" i="2" s="1"/>
  <c r="AA70" i="2"/>
  <c r="AB70" i="2" s="1"/>
  <c r="AC70" i="2" s="1"/>
  <c r="AA39" i="2"/>
  <c r="AC69" i="2"/>
  <c r="AC53" i="2" l="1"/>
  <c r="C253" i="2" s="1"/>
  <c r="AA54" i="2"/>
  <c r="AB54" i="2" s="1"/>
  <c r="F38" i="2"/>
  <c r="AB39" i="2"/>
  <c r="Z71" i="2"/>
  <c r="AC54" i="2" l="1"/>
  <c r="C254" i="2" s="1"/>
  <c r="Z55" i="2"/>
  <c r="G38" i="2"/>
  <c r="H38" i="2"/>
  <c r="I38" i="2" s="1"/>
  <c r="C109" i="2" s="1"/>
  <c r="AA71" i="2"/>
  <c r="AC39" i="2"/>
  <c r="Z40" i="2"/>
  <c r="AA55" i="2" l="1"/>
  <c r="AB55" i="2" s="1"/>
  <c r="Z56" i="2" s="1"/>
  <c r="F39" i="2"/>
  <c r="G39" i="2" s="1"/>
  <c r="H39" i="2" s="1"/>
  <c r="I39" i="2" s="1"/>
  <c r="C110" i="2" s="1"/>
  <c r="AA40" i="2"/>
  <c r="C170" i="2"/>
  <c r="AB71" i="2"/>
  <c r="AC71" i="2" s="1"/>
  <c r="AC55" i="2" l="1"/>
  <c r="C255" i="2" s="1"/>
  <c r="AA56" i="2"/>
  <c r="AB56" i="2" s="1"/>
  <c r="Z57" i="2" s="1"/>
  <c r="F40" i="2"/>
  <c r="G40" i="2" s="1"/>
  <c r="H40" i="2" s="1"/>
  <c r="AB40" i="2"/>
  <c r="Z41" i="2" s="1"/>
  <c r="Z72" i="2"/>
  <c r="AC56" i="2" l="1"/>
  <c r="C256" i="2" s="1"/>
  <c r="AA57" i="2"/>
  <c r="AB57" i="2" s="1"/>
  <c r="Z58" i="2" s="1"/>
  <c r="I40" i="2"/>
  <c r="C111" i="2" s="1"/>
  <c r="F41" i="2"/>
  <c r="AA41" i="2"/>
  <c r="AC40" i="2"/>
  <c r="AA72" i="2"/>
  <c r="AB72" i="2" s="1"/>
  <c r="AC72" i="2" s="1"/>
  <c r="AC57" i="2" l="1"/>
  <c r="C257" i="2" s="1"/>
  <c r="AA58" i="2"/>
  <c r="AB58" i="2" s="1"/>
  <c r="Z59" i="2" s="1"/>
  <c r="G41" i="2"/>
  <c r="C171" i="2"/>
  <c r="Z73" i="2"/>
  <c r="AB41" i="2"/>
  <c r="Z42" i="2" s="1"/>
  <c r="AC58" i="2" l="1"/>
  <c r="C258" i="2" s="1"/>
  <c r="AA59" i="2"/>
  <c r="AB59" i="2" s="1"/>
  <c r="Z60" i="2" s="1"/>
  <c r="H41" i="2"/>
  <c r="I41" i="2" s="1"/>
  <c r="C112" i="2" s="1"/>
  <c r="AA42" i="2"/>
  <c r="AA73" i="2"/>
  <c r="AB73" i="2" s="1"/>
  <c r="Z74" i="2" s="1"/>
  <c r="AC41" i="2"/>
  <c r="AC59" i="2" l="1"/>
  <c r="C259" i="2" s="1"/>
  <c r="AA60" i="2"/>
  <c r="AB60" i="2" s="1"/>
  <c r="Z61" i="2" s="1"/>
  <c r="F42" i="2"/>
  <c r="AC73" i="2"/>
  <c r="AB42" i="2"/>
  <c r="Z43" i="2" s="1"/>
  <c r="AA74" i="2"/>
  <c r="AB74" i="2" s="1"/>
  <c r="AC74" i="2" s="1"/>
  <c r="C172" i="2"/>
  <c r="AC60" i="2" l="1"/>
  <c r="C260" i="2" s="1"/>
  <c r="AA61" i="2"/>
  <c r="AB61" i="2" s="1"/>
  <c r="Z62" i="2" s="1"/>
  <c r="AC42" i="2"/>
  <c r="C173" i="2" s="1"/>
  <c r="G42" i="2"/>
  <c r="AA43" i="2"/>
  <c r="Z75" i="2"/>
  <c r="AC61" i="2" l="1"/>
  <c r="C261" i="2" s="1"/>
  <c r="AA62" i="2"/>
  <c r="AB62" i="2"/>
  <c r="AC62" i="2" s="1"/>
  <c r="C262" i="2" s="1"/>
  <c r="H42" i="2"/>
  <c r="I42" i="2" s="1"/>
  <c r="C113" i="2" s="1"/>
  <c r="AB43" i="2"/>
  <c r="AC43" i="2" s="1"/>
  <c r="C174" i="2" s="1"/>
  <c r="AA75" i="2"/>
  <c r="AB75" i="2" s="1"/>
  <c r="AC75" i="2" s="1"/>
  <c r="Z63" i="2" l="1"/>
  <c r="F43" i="2"/>
  <c r="Z44" i="2"/>
  <c r="Z76" i="2"/>
  <c r="AA63" i="2" l="1"/>
  <c r="AA64" i="2" s="1"/>
  <c r="G43" i="2"/>
  <c r="H43" i="2" s="1"/>
  <c r="I43" i="2" s="1"/>
  <c r="C114" i="2" s="1"/>
  <c r="AA76" i="2"/>
  <c r="AA44" i="2"/>
  <c r="AB63" i="2" l="1"/>
  <c r="AB64" i="2" s="1"/>
  <c r="F44" i="2"/>
  <c r="AB44" i="2"/>
  <c r="AC44" i="2" s="1"/>
  <c r="C175" i="2" s="1"/>
  <c r="AB76" i="2"/>
  <c r="AC76" i="2" s="1"/>
  <c r="B67" i="2" l="1"/>
  <c r="C67" i="2" s="1"/>
  <c r="D67" i="2" s="1"/>
  <c r="E67" i="2" s="1"/>
  <c r="C264" i="2" s="1"/>
  <c r="AC63" i="2"/>
  <c r="C263" i="2" s="1"/>
  <c r="G44" i="2"/>
  <c r="H44" i="2" s="1"/>
  <c r="I44" i="2" s="1"/>
  <c r="C115" i="2" s="1"/>
  <c r="Z77" i="2"/>
  <c r="Z45" i="2"/>
  <c r="AC64" i="2" l="1"/>
  <c r="B68" i="2"/>
  <c r="F45" i="2"/>
  <c r="AA77" i="2"/>
  <c r="AB77" i="2" s="1"/>
  <c r="Z78" i="2" s="1"/>
  <c r="AA78" i="2" s="1"/>
  <c r="AA79" i="2" s="1"/>
  <c r="AA45" i="2"/>
  <c r="AB45" i="2" s="1"/>
  <c r="AC45" i="2" s="1"/>
  <c r="C68" i="2" l="1"/>
  <c r="D68" i="2" s="1"/>
  <c r="E68" i="2" s="1"/>
  <c r="C265" i="2" s="1"/>
  <c r="AB78" i="2"/>
  <c r="AB79" i="2" s="1"/>
  <c r="AC77" i="2"/>
  <c r="G45" i="2"/>
  <c r="H45" i="2" s="1"/>
  <c r="C176" i="2"/>
  <c r="Z46" i="2"/>
  <c r="B69" i="2" l="1"/>
  <c r="C69" i="2" s="1"/>
  <c r="D69" i="2" s="1"/>
  <c r="E69" i="2" s="1"/>
  <c r="AC78" i="2"/>
  <c r="AC79" i="2" s="1"/>
  <c r="I45" i="2"/>
  <c r="F46" i="2" s="1"/>
  <c r="AA46" i="2"/>
  <c r="B70" i="2" l="1"/>
  <c r="C70" i="2" s="1"/>
  <c r="D70" i="2" s="1"/>
  <c r="E70" i="2" s="1"/>
  <c r="C116" i="2"/>
  <c r="G46" i="2"/>
  <c r="H46" i="2"/>
  <c r="I46" i="2" s="1"/>
  <c r="AB46" i="2"/>
  <c r="AC46" i="2" s="1"/>
  <c r="C266" i="2"/>
  <c r="F47" i="2" l="1"/>
  <c r="C117" i="2"/>
  <c r="C177" i="2"/>
  <c r="Z47" i="2"/>
  <c r="C267" i="2"/>
  <c r="B71" i="2"/>
  <c r="G47" i="2" l="1"/>
  <c r="H47" i="2" s="1"/>
  <c r="I47" i="2" s="1"/>
  <c r="AA47" i="2"/>
  <c r="AB47" i="2" s="1"/>
  <c r="AC47" i="2" s="1"/>
  <c r="C71" i="2"/>
  <c r="D71" i="2" s="1"/>
  <c r="F48" i="2" l="1"/>
  <c r="C118" i="2"/>
  <c r="C178" i="2"/>
  <c r="Z48" i="2"/>
  <c r="E71" i="2"/>
  <c r="B72" i="2"/>
  <c r="G48" i="2" l="1"/>
  <c r="G49" i="2" s="1"/>
  <c r="AA48" i="2"/>
  <c r="AA49" i="2" s="1"/>
  <c r="C72" i="2"/>
  <c r="D72" i="2" s="1"/>
  <c r="B73" i="2" s="1"/>
  <c r="C268" i="2"/>
  <c r="H48" i="2" l="1"/>
  <c r="AB48" i="2"/>
  <c r="AB49" i="2" s="1"/>
  <c r="C73" i="2"/>
  <c r="D73" i="2" s="1"/>
  <c r="E72" i="2"/>
  <c r="C269" i="2" s="1"/>
  <c r="H49" i="2" l="1"/>
  <c r="I48" i="2"/>
  <c r="J37" i="2" s="1"/>
  <c r="AC48" i="2"/>
  <c r="B52" i="2"/>
  <c r="E73" i="2"/>
  <c r="C270" i="2" s="1"/>
  <c r="B74" i="2"/>
  <c r="K37" i="2" l="1"/>
  <c r="L37" i="2" s="1"/>
  <c r="M37" i="2" s="1"/>
  <c r="C120" i="2" s="1"/>
  <c r="I49" i="2"/>
  <c r="C119" i="2"/>
  <c r="C52" i="2"/>
  <c r="C179" i="2"/>
  <c r="AC49" i="2"/>
  <c r="C74" i="2"/>
  <c r="J38" i="2" l="1"/>
  <c r="K38" i="2" s="1"/>
  <c r="L38" i="2" s="1"/>
  <c r="M38" i="2" s="1"/>
  <c r="C121" i="2" s="1"/>
  <c r="D52" i="2"/>
  <c r="B53" i="2" s="1"/>
  <c r="D74" i="2"/>
  <c r="E74" i="2" s="1"/>
  <c r="C271" i="2" s="1"/>
  <c r="J39" i="2" l="1"/>
  <c r="K39" i="2" s="1"/>
  <c r="C53" i="2"/>
  <c r="D53" i="2" s="1"/>
  <c r="E52" i="2"/>
  <c r="C180" i="2" s="1"/>
  <c r="B75" i="2"/>
  <c r="C75" i="2" s="1"/>
  <c r="L39" i="2" l="1"/>
  <c r="M39" i="2" s="1"/>
  <c r="C122" i="2" s="1"/>
  <c r="B54" i="2"/>
  <c r="E53" i="2"/>
  <c r="C181" i="2" s="1"/>
  <c r="D75" i="2"/>
  <c r="B76" i="2" s="1"/>
  <c r="C76" i="2" s="1"/>
  <c r="D76" i="2" s="1"/>
  <c r="E76" i="2" s="1"/>
  <c r="C273" i="2" s="1"/>
  <c r="J40" i="2" l="1"/>
  <c r="C54" i="2"/>
  <c r="D54" i="2"/>
  <c r="B55" i="2" s="1"/>
  <c r="E75" i="2"/>
  <c r="C272" i="2" s="1"/>
  <c r="B77" i="2"/>
  <c r="K40" i="2" l="1"/>
  <c r="L40" i="2"/>
  <c r="M40" i="2" s="1"/>
  <c r="C123" i="2" s="1"/>
  <c r="C55" i="2"/>
  <c r="E54" i="2"/>
  <c r="C182" i="2" s="1"/>
  <c r="C77" i="2"/>
  <c r="D77" i="2" s="1"/>
  <c r="E77" i="2" s="1"/>
  <c r="C274" i="2" s="1"/>
  <c r="J41" i="2" l="1"/>
  <c r="D55" i="2"/>
  <c r="E55" i="2" s="1"/>
  <c r="C183" i="2" s="1"/>
  <c r="B78" i="2"/>
  <c r="C78" i="2" s="1"/>
  <c r="K41" i="2" l="1"/>
  <c r="L41" i="2" s="1"/>
  <c r="M41" i="2" s="1"/>
  <c r="C124" i="2" s="1"/>
  <c r="C79" i="2"/>
  <c r="D78" i="2"/>
  <c r="D79" i="2" s="1"/>
  <c r="B56" i="2"/>
  <c r="J42" i="2" l="1"/>
  <c r="K42" i="2" s="1"/>
  <c r="L42" i="2" s="1"/>
  <c r="E78" i="2"/>
  <c r="E79" i="2" s="1"/>
  <c r="F67" i="2"/>
  <c r="G67" i="2" s="1"/>
  <c r="H67" i="2" s="1"/>
  <c r="C56" i="2"/>
  <c r="D56" i="2" s="1"/>
  <c r="E56" i="2" s="1"/>
  <c r="C184" i="2" s="1"/>
  <c r="C275" i="2" l="1"/>
  <c r="M42" i="2"/>
  <c r="C125" i="2" s="1"/>
  <c r="B57" i="2"/>
  <c r="C57" i="2" s="1"/>
  <c r="I67" i="2"/>
  <c r="C276" i="2" s="1"/>
  <c r="F68" i="2"/>
  <c r="J43" i="2" l="1"/>
  <c r="D57" i="2"/>
  <c r="B58" i="2" s="1"/>
  <c r="C58" i="2" s="1"/>
  <c r="D58" i="2" s="1"/>
  <c r="E58" i="2" s="1"/>
  <c r="C186" i="2" s="1"/>
  <c r="G68" i="2"/>
  <c r="H68" i="2" s="1"/>
  <c r="F69" i="2" s="1"/>
  <c r="K43" i="2" l="1"/>
  <c r="L43" i="2" s="1"/>
  <c r="M43" i="2" s="1"/>
  <c r="C126" i="2" s="1"/>
  <c r="E57" i="2"/>
  <c r="C185" i="2" s="1"/>
  <c r="B59" i="2"/>
  <c r="C59" i="2" s="1"/>
  <c r="G69" i="2"/>
  <c r="H69" i="2" s="1"/>
  <c r="I68" i="2"/>
  <c r="J44" i="2" l="1"/>
  <c r="D59" i="2"/>
  <c r="B60" i="2" s="1"/>
  <c r="I69" i="2"/>
  <c r="C278" i="2" s="1"/>
  <c r="F70" i="2"/>
  <c r="C277" i="2"/>
  <c r="K44" i="2" l="1"/>
  <c r="L44" i="2" s="1"/>
  <c r="M44" i="2" s="1"/>
  <c r="C127" i="2" s="1"/>
  <c r="E59" i="2"/>
  <c r="C187" i="2" s="1"/>
  <c r="C60" i="2"/>
  <c r="D60" i="2" s="1"/>
  <c r="B61" i="2" s="1"/>
  <c r="C61" i="2" s="1"/>
  <c r="D61" i="2" s="1"/>
  <c r="B62" i="2" s="1"/>
  <c r="C62" i="2" s="1"/>
  <c r="G70" i="2"/>
  <c r="H70" i="2" s="1"/>
  <c r="F71" i="2" s="1"/>
  <c r="J45" i="2" l="1"/>
  <c r="E61" i="2"/>
  <c r="C189" i="2" s="1"/>
  <c r="D62" i="2"/>
  <c r="B63" i="2" s="1"/>
  <c r="C63" i="2" s="1"/>
  <c r="C64" i="2" s="1"/>
  <c r="E60" i="2"/>
  <c r="C188" i="2" s="1"/>
  <c r="G71" i="2"/>
  <c r="H71" i="2" s="1"/>
  <c r="I71" i="2" s="1"/>
  <c r="C280" i="2" s="1"/>
  <c r="I70" i="2"/>
  <c r="K45" i="2" l="1"/>
  <c r="L45" i="2" s="1"/>
  <c r="M45" i="2" s="1"/>
  <c r="C128" i="2" s="1"/>
  <c r="D63" i="2"/>
  <c r="D64" i="2" s="1"/>
  <c r="E62" i="2"/>
  <c r="C190" i="2" s="1"/>
  <c r="F72" i="2"/>
  <c r="C279" i="2"/>
  <c r="J46" i="2" l="1"/>
  <c r="F52" i="2"/>
  <c r="E63" i="2"/>
  <c r="G72" i="2"/>
  <c r="H72" i="2" s="1"/>
  <c r="F73" i="2" s="1"/>
  <c r="K46" i="2" l="1"/>
  <c r="L46" i="2"/>
  <c r="M46" i="2" s="1"/>
  <c r="C129" i="2" s="1"/>
  <c r="G52" i="2"/>
  <c r="H52" i="2" s="1"/>
  <c r="C191" i="2"/>
  <c r="E64" i="2"/>
  <c r="G73" i="2"/>
  <c r="H73" i="2" s="1"/>
  <c r="I73" i="2" s="1"/>
  <c r="C282" i="2" s="1"/>
  <c r="I72" i="2"/>
  <c r="J47" i="2" l="1"/>
  <c r="K47" i="2" s="1"/>
  <c r="L47" i="2" s="1"/>
  <c r="M47" i="2" s="1"/>
  <c r="C130" i="2" s="1"/>
  <c r="F53" i="2"/>
  <c r="I52" i="2"/>
  <c r="C192" i="2" s="1"/>
  <c r="C281" i="2"/>
  <c r="F74" i="2"/>
  <c r="J48" i="2" l="1"/>
  <c r="G53" i="2"/>
  <c r="H53" i="2" s="1"/>
  <c r="I53" i="2" s="1"/>
  <c r="C193" i="2" s="1"/>
  <c r="G74" i="2"/>
  <c r="H74" i="2" s="1"/>
  <c r="K48" i="2" l="1"/>
  <c r="K49" i="2" s="1"/>
  <c r="F54" i="2"/>
  <c r="I74" i="2"/>
  <c r="C283" i="2" s="1"/>
  <c r="F75" i="2"/>
  <c r="L48" i="2" l="1"/>
  <c r="L49" i="2" s="1"/>
  <c r="G54" i="2"/>
  <c r="H54" i="2"/>
  <c r="I54" i="2" s="1"/>
  <c r="C194" i="2" s="1"/>
  <c r="G75" i="2"/>
  <c r="H75" i="2" s="1"/>
  <c r="M48" i="2" l="1"/>
  <c r="F55" i="2"/>
  <c r="G55" i="2" s="1"/>
  <c r="H55" i="2" s="1"/>
  <c r="I75" i="2"/>
  <c r="C284" i="2" s="1"/>
  <c r="F76" i="2"/>
  <c r="C131" i="2" l="1"/>
  <c r="M49" i="2"/>
  <c r="F56" i="2"/>
  <c r="I55" i="2"/>
  <c r="C195" i="2" s="1"/>
  <c r="G76" i="2"/>
  <c r="H76" i="2" s="1"/>
  <c r="G56" i="2" l="1"/>
  <c r="H56" i="2" s="1"/>
  <c r="F57" i="2" s="1"/>
  <c r="I76" i="2"/>
  <c r="C285" i="2" s="1"/>
  <c r="F77" i="2"/>
  <c r="G57" i="2" l="1"/>
  <c r="H57" i="2" s="1"/>
  <c r="F58" i="2" s="1"/>
  <c r="I56" i="2"/>
  <c r="C196" i="2" s="1"/>
  <c r="G77" i="2"/>
  <c r="H77" i="2" s="1"/>
  <c r="I57" i="2" l="1"/>
  <c r="C197" i="2" s="1"/>
  <c r="G58" i="2"/>
  <c r="H58" i="2" s="1"/>
  <c r="F59" i="2" s="1"/>
  <c r="I77" i="2"/>
  <c r="C286" i="2" s="1"/>
  <c r="F78" i="2"/>
  <c r="I58" i="2" l="1"/>
  <c r="C198" i="2" s="1"/>
  <c r="G59" i="2"/>
  <c r="H59" i="2" s="1"/>
  <c r="G78" i="2"/>
  <c r="G79" i="2" s="1"/>
  <c r="H78" i="2" l="1"/>
  <c r="H79" i="2" s="1"/>
  <c r="F60" i="2"/>
  <c r="I59" i="2"/>
  <c r="C199" i="2" s="1"/>
  <c r="I78" i="2" l="1"/>
  <c r="C287" i="2" s="1"/>
  <c r="J67" i="2"/>
  <c r="G60" i="2"/>
  <c r="H60" i="2"/>
  <c r="I60" i="2" s="1"/>
  <c r="C200" i="2" s="1"/>
  <c r="K67" i="2" l="1"/>
  <c r="L67" i="2" s="1"/>
  <c r="J68" i="2" s="1"/>
  <c r="I79" i="2"/>
  <c r="F61" i="2"/>
  <c r="G61" i="2"/>
  <c r="H61" i="2" s="1"/>
  <c r="F62" i="2" s="1"/>
  <c r="M67" i="2" l="1"/>
  <c r="C288" i="2" s="1"/>
  <c r="I61" i="2"/>
  <c r="C201" i="2" s="1"/>
  <c r="G62" i="2"/>
  <c r="H62" i="2"/>
  <c r="F63" i="2" s="1"/>
  <c r="K68" i="2"/>
  <c r="L68" i="2" s="1"/>
  <c r="I62" i="2" l="1"/>
  <c r="C202" i="2" s="1"/>
  <c r="G63" i="2"/>
  <c r="G64" i="2" s="1"/>
  <c r="J69" i="2"/>
  <c r="M68" i="2"/>
  <c r="H63" i="2" l="1"/>
  <c r="H64" i="2" s="1"/>
  <c r="C289" i="2"/>
  <c r="K69" i="2"/>
  <c r="I63" i="2" l="1"/>
  <c r="C203" i="2" s="1"/>
  <c r="J52" i="2"/>
  <c r="K52" i="2" s="1"/>
  <c r="L52" i="2" s="1"/>
  <c r="M52" i="2" s="1"/>
  <c r="C204" i="2" s="1"/>
  <c r="I64" i="2"/>
  <c r="L69" i="2"/>
  <c r="M69" i="2" s="1"/>
  <c r="J53" i="2" l="1"/>
  <c r="K53" i="2" s="1"/>
  <c r="L53" i="2" s="1"/>
  <c r="J54" i="2" s="1"/>
  <c r="K54" i="2" s="1"/>
  <c r="L54" i="2" s="1"/>
  <c r="C290" i="2"/>
  <c r="J70" i="2"/>
  <c r="M53" i="2" l="1"/>
  <c r="C205" i="2" s="1"/>
  <c r="M54" i="2"/>
  <c r="C206" i="2" s="1"/>
  <c r="J55" i="2"/>
  <c r="K70" i="2"/>
  <c r="L70" i="2" s="1"/>
  <c r="K55" i="2" l="1"/>
  <c r="L55" i="2" s="1"/>
  <c r="J56" i="2" s="1"/>
  <c r="M70" i="2"/>
  <c r="J71" i="2"/>
  <c r="M55" i="2" l="1"/>
  <c r="K56" i="2"/>
  <c r="L56" i="2"/>
  <c r="J57" i="2" s="1"/>
  <c r="K71" i="2"/>
  <c r="L71" i="2" s="1"/>
  <c r="M71" i="2" s="1"/>
  <c r="C291" i="2"/>
  <c r="M56" i="2" l="1"/>
  <c r="C208" i="2" s="1"/>
  <c r="K57" i="2"/>
  <c r="L57" i="2" s="1"/>
  <c r="J58" i="2" s="1"/>
  <c r="C207" i="2"/>
  <c r="C292" i="2"/>
  <c r="J72" i="2"/>
  <c r="M57" i="2" l="1"/>
  <c r="C209" i="2" s="1"/>
  <c r="K58" i="2"/>
  <c r="K72" i="2"/>
  <c r="L72" i="2" s="1"/>
  <c r="L58" i="2" l="1"/>
  <c r="J59" i="2" s="1"/>
  <c r="K59" i="2" s="1"/>
  <c r="M72" i="2"/>
  <c r="C293" i="2" s="1"/>
  <c r="J73" i="2"/>
  <c r="L59" i="2" l="1"/>
  <c r="J60" i="2" s="1"/>
  <c r="K60" i="2" s="1"/>
  <c r="M58" i="2"/>
  <c r="C210" i="2" s="1"/>
  <c r="K73" i="2"/>
  <c r="L73" i="2" s="1"/>
  <c r="M73" i="2" s="1"/>
  <c r="C294" i="2" s="1"/>
  <c r="L60" i="2" l="1"/>
  <c r="J61" i="2" s="1"/>
  <c r="K61" i="2" s="1"/>
  <c r="M59" i="2"/>
  <c r="C211" i="2" s="1"/>
  <c r="J74" i="2"/>
  <c r="L61" i="2" l="1"/>
  <c r="J62" i="2" s="1"/>
  <c r="M60" i="2"/>
  <c r="C212" i="2" s="1"/>
  <c r="K74" i="2"/>
  <c r="L74" i="2" s="1"/>
  <c r="M61" i="2" l="1"/>
  <c r="C213" i="2" s="1"/>
  <c r="K62" i="2"/>
  <c r="L62" i="2" s="1"/>
  <c r="M74" i="2"/>
  <c r="C295" i="2" s="1"/>
  <c r="J75" i="2"/>
  <c r="J63" i="2" l="1"/>
  <c r="M62" i="2"/>
  <c r="C214" i="2" s="1"/>
  <c r="K75" i="2"/>
  <c r="L75" i="2" s="1"/>
  <c r="M75" i="2" s="1"/>
  <c r="C296" i="2" s="1"/>
  <c r="K63" i="2" l="1"/>
  <c r="L63" i="2" s="1"/>
  <c r="L64" i="2" s="1"/>
  <c r="J76" i="2"/>
  <c r="K64" i="2" l="1"/>
  <c r="M63" i="2"/>
  <c r="K76" i="2"/>
  <c r="L76" i="2" s="1"/>
  <c r="C215" i="2" l="1"/>
  <c r="M64" i="2"/>
  <c r="M76" i="2"/>
  <c r="C297" i="2" s="1"/>
  <c r="J77" i="2"/>
  <c r="K77" i="2" l="1"/>
  <c r="L77" i="2" s="1"/>
  <c r="M77" i="2" l="1"/>
  <c r="C298" i="2" s="1"/>
  <c r="J78" i="2"/>
  <c r="K78" i="2" l="1"/>
  <c r="K79" i="2" s="1"/>
  <c r="K82" i="2" s="1"/>
  <c r="L78" i="2" l="1"/>
  <c r="L79" i="2" l="1"/>
  <c r="K83" i="2" s="1"/>
  <c r="K81" i="2" s="1"/>
  <c r="M78" i="2"/>
  <c r="C299" i="2" l="1"/>
  <c r="K85" i="2" s="1"/>
  <c r="M79" i="2"/>
  <c r="K84" i="2" s="1"/>
</calcChain>
</file>

<file path=xl/sharedStrings.xml><?xml version="1.0" encoding="utf-8"?>
<sst xmlns="http://schemas.openxmlformats.org/spreadsheetml/2006/main" count="167" uniqueCount="82">
  <si>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</si>
  <si>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</si>
  <si>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</si>
  <si>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</si>
  <si>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</si>
  <si>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</si>
  <si>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</si>
  <si>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</si>
  <si>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</si>
  <si>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</si>
  <si>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</si>
  <si>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</si>
  <si>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</si>
  <si>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</si>
  <si>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</si>
  <si>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</si>
  <si>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</si>
  <si>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</si>
  <si>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Процентна ставка (номінальна), % річних</t>
  </si>
  <si>
    <t>Схема погашення кредиту</t>
  </si>
  <si>
    <t>Платежі за додаткові та супутні послуги кредитодавця, обов'язкові для укладання договору  (оплачується в грн.):</t>
  </si>
  <si>
    <t>Комісія за надання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</si>
  <si>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</si>
  <si>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</si>
  <si>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Комісія за внесення запису про реєстрацію обтяження предмету застави в  ДРОРМ, з ПДВ</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</si>
  <si>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</si>
  <si>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</si>
  <si>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Платежі за додаткові та супутні послуги третіх осіб, обов'язкові для укладення договору/отримання, 
обслуговування та повернення кредиту (оплачуються у грн.)</t>
  </si>
  <si>
    <t>Послуги нотаріуса, грн.</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</si>
  <si>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</si>
  <si>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</si>
  <si>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</si>
  <si>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Оцінка предмету забезпечення СОД, грн.</t>
  </si>
  <si>
    <t>Вартiсть послуг нотарiуса щодо державної реєстрацiї припинення iпотеки в ДРРП, грн. ( в кінці строку кредиту)</t>
  </si>
  <si>
    <t>…</t>
  </si>
  <si>
    <t>грн.</t>
  </si>
  <si>
    <t>Місяць</t>
  </si>
  <si>
    <t>1 - й рік</t>
  </si>
  <si>
    <t>2 - й рік</t>
  </si>
  <si>
    <t>3 -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</si>
  <si>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</si>
  <si>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</si>
  <si>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</si>
  <si>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</si>
  <si>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</si>
  <si>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</si>
  <si>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</si>
  <si>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</si>
  <si>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</si>
  <si>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</si>
  <si>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</si>
  <si>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</si>
  <si>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</si>
  <si>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</si>
  <si>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</si>
  <si>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</si>
  <si>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</si>
  <si>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</si>
  <si>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</si>
  <si>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</si>
  <si>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</si>
  <si>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</si>
  <si>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13 - й рік</t>
  </si>
  <si>
    <t>14 - й рік</t>
  </si>
  <si>
    <t>15 - й рік</t>
  </si>
  <si>
    <t>16 - й рік</t>
  </si>
  <si>
    <t>17 - й рік</t>
  </si>
  <si>
    <t>20 - й рік</t>
  </si>
  <si>
    <t>21 - й рік</t>
  </si>
  <si>
    <t>Загальні витрати за кредитом (проценти за користуваннґ кредитом, комісії та інші обов'язкові платежі за додаткові та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</si>
  <si>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додаткові та супутні послуги кредитодавця, пов'язані з отриманням, обслуговуванням та поверненням кредиту, грн.</t>
  </si>
  <si>
    <t xml:space="preserve"> - Платежі за додаткові та супутні послуги третіх осіб, пов'язані з отриманням, обслуговуванням та поверненням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</si>
  <si>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</si>
  <si>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</si>
  <si>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</si>
  <si>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</si>
  <si>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</si>
  <si>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</si>
  <si>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</si>
  <si>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</si>
  <si>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Калькулятор 
за програмою "Тепла оселя"</t>
  </si>
  <si>
    <t xml:space="preserve">заповнюється Кліентом виходячи з обраних умов кредитування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</si>
</sst>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
    <numFmt numFmtId="166" formatCode="mmmm"/>
  </numFmts>
  <fonts count="16"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b/>
      <sz val="14"/>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color indexed="12"/>
      <name val="Times New Roman"/>
      <family val="1"/>
      <charset val="204"/>
    </font>
    <font>
      <u/>
      <sz val="11"/>
      <name val="Times New Roman"/>
      <family val="1"/>
      <charset val="204"/>
    </font>
    <font>
      <sz val="11"/>
      <color indexed="9"/>
      <name val="Times New Roman"/>
      <family val="1"/>
      <charset val="204"/>
    </font>
    <font>
      <sz val="11"/>
      <color indexed="12"/>
      <name val="Times New Roman"/>
      <family val="1"/>
      <charset val="204"/>
    </font>
    <font>
      <sz val="11"/>
      <color theme="1"/>
      <name val="Calibri"/>
      <family val="2"/>
      <scheme val="minor"/>
    </font>
    <font>
      <sz val="11"/>
      <color theme="1"/>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4" fillId="0" borderId="0"/>
  </cellStyleXfs>
  <cellXfs count="154">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9" fillId="0" borderId="0" xfId="1" applyFont="1" applyFill="1" applyBorder="1" applyAlignment="1" applyProtection="1">
      <alignment horizontal="left" vertical="center" wrapText="1"/>
      <protection hidden="1"/>
    </xf>
    <xf numFmtId="0" fontId="9" fillId="0" borderId="0" xfId="1" applyFont="1" applyFill="1" applyBorder="1" applyAlignment="1" applyProtection="1">
      <alignment vertical="center" wrapText="1"/>
      <protection hidden="1"/>
    </xf>
    <xf numFmtId="10" fontId="3" fillId="0" borderId="0" xfId="2" applyNumberFormat="1" applyFont="1" applyProtection="1">
      <protection hidden="1"/>
    </xf>
    <xf numFmtId="0" fontId="9" fillId="0" borderId="0" xfId="2" applyFont="1" applyAlignment="1" applyProtection="1">
      <alignment horizontal="left"/>
      <protection hidden="1"/>
    </xf>
    <xf numFmtId="0" fontId="3" fillId="0" borderId="0" xfId="2" applyFont="1" applyAlignment="1" applyProtection="1">
      <alignment horizontal="left"/>
      <protection hidden="1"/>
    </xf>
    <xf numFmtId="0" fontId="10" fillId="0" borderId="0" xfId="1" applyFont="1" applyAlignment="1" applyProtection="1">
      <alignment horizontal="center" vertical="center"/>
      <protection hidden="1"/>
    </xf>
    <xf numFmtId="0" fontId="11" fillId="0" borderId="0" xfId="2" applyFont="1" applyFill="1" applyProtection="1">
      <protection hidden="1"/>
    </xf>
    <xf numFmtId="10" fontId="3" fillId="0" borderId="0" xfId="2" applyNumberFormat="1" applyFont="1" applyFill="1" applyProtection="1">
      <protection hidden="1"/>
    </xf>
    <xf numFmtId="0" fontId="3" fillId="3" borderId="5" xfId="2" applyFont="1" applyFill="1" applyBorder="1" applyAlignment="1" applyProtection="1">
      <alignment horizontal="left" vertical="center"/>
      <protection hidden="1"/>
    </xf>
    <xf numFmtId="2" fontId="3" fillId="0" borderId="0" xfId="2" applyNumberFormat="1" applyFont="1" applyAlignment="1" applyProtection="1">
      <alignment horizontal="left"/>
      <protection hidden="1"/>
    </xf>
    <xf numFmtId="0" fontId="11" fillId="0" borderId="0" xfId="2" applyFont="1" applyFill="1" applyBorder="1" applyProtection="1">
      <protection hidden="1"/>
    </xf>
    <xf numFmtId="0" fontId="2" fillId="0" borderId="3" xfId="2" applyBorder="1" applyAlignment="1">
      <alignment horizontal="right"/>
    </xf>
    <xf numFmtId="0" fontId="3" fillId="3" borderId="0" xfId="2" applyFont="1" applyFill="1" applyBorder="1" applyAlignment="1" applyProtection="1">
      <alignment horizontal="left" vertical="center"/>
      <protection hidden="1"/>
    </xf>
    <xf numFmtId="0" fontId="2" fillId="0" borderId="3" xfId="2" applyBorder="1" applyAlignment="1">
      <alignment horizontal="right" wrapText="1"/>
    </xf>
    <xf numFmtId="0" fontId="3" fillId="0" borderId="0" xfId="2" applyFont="1" applyAlignment="1" applyProtection="1">
      <alignment horizontal="center" vertical="center"/>
      <protection hidden="1"/>
    </xf>
    <xf numFmtId="0" fontId="3" fillId="0" borderId="0" xfId="2" applyFont="1" applyFill="1" applyBorder="1" applyProtection="1">
      <protection hidden="1"/>
    </xf>
    <xf numFmtId="0" fontId="3" fillId="0" borderId="0" xfId="2" applyFont="1" applyBorder="1" applyProtection="1">
      <protection hidden="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4" fontId="3" fillId="0" borderId="0" xfId="2" applyNumberFormat="1" applyFont="1" applyFill="1" applyBorder="1" applyAlignment="1" applyProtection="1">
      <alignment horizontal="left"/>
      <protection hidden="1"/>
    </xf>
    <xf numFmtId="0" fontId="3" fillId="0" borderId="0" xfId="2" applyFont="1" applyFill="1" applyAlignment="1" applyProtection="1">
      <alignment horizontal="left"/>
      <protection hidden="1"/>
    </xf>
    <xf numFmtId="0" fontId="3" fillId="0" borderId="0" xfId="2" applyFont="1" applyFill="1" applyAlignment="1" applyProtection="1">
      <alignment horizontal="left"/>
      <protection hidden="1"/>
    </xf>
    <xf numFmtId="164" fontId="3" fillId="0" borderId="0" xfId="2" applyNumberFormat="1" applyFont="1" applyFill="1" applyAlignment="1" applyProtection="1">
      <alignment horizontal="left"/>
      <protection hidden="1"/>
    </xf>
    <xf numFmtId="164" fontId="3" fillId="0" borderId="0" xfId="2" applyNumberFormat="1" applyFont="1" applyFill="1" applyAlignment="1" applyProtection="1">
      <protection hidden="1"/>
    </xf>
    <xf numFmtId="4" fontId="3" fillId="0" borderId="9" xfId="2" applyNumberFormat="1" applyFont="1" applyFill="1" applyBorder="1" applyAlignment="1" applyProtection="1">
      <alignment wrapText="1"/>
      <protection hidden="1"/>
    </xf>
    <xf numFmtId="4" fontId="3" fillId="0" borderId="0" xfId="2" applyNumberFormat="1" applyFont="1" applyFill="1" applyBorder="1" applyAlignment="1" applyProtection="1">
      <alignment wrapText="1"/>
      <protection hidden="1"/>
    </xf>
    <xf numFmtId="0" fontId="3" fillId="0" borderId="9" xfId="2" applyFont="1" applyFill="1" applyBorder="1" applyAlignment="1" applyProtection="1">
      <alignment vertical="center" wrapText="1"/>
      <protection hidden="1"/>
    </xf>
    <xf numFmtId="0" fontId="9" fillId="0" borderId="0" xfId="2" applyFont="1" applyFill="1" applyBorder="1" applyAlignment="1" applyProtection="1">
      <alignment horizontal="left"/>
      <protection hidden="1"/>
    </xf>
    <xf numFmtId="0" fontId="9" fillId="0" borderId="0" xfId="2" applyFont="1" applyFill="1" applyAlignment="1" applyProtection="1">
      <alignment horizontal="left"/>
      <protection hidden="1"/>
    </xf>
    <xf numFmtId="0" fontId="2" fillId="0" borderId="0" xfId="2" applyFill="1"/>
    <xf numFmtId="2" fontId="9" fillId="2" borderId="1" xfId="3" applyNumberFormat="1" applyFont="1" applyFill="1" applyBorder="1" applyAlignment="1" applyProtection="1">
      <alignment horizontal="right"/>
      <protection hidden="1"/>
    </xf>
    <xf numFmtId="2" fontId="9" fillId="2" borderId="3" xfId="3" applyNumberFormat="1" applyFont="1" applyFill="1" applyBorder="1" applyAlignment="1" applyProtection="1">
      <alignment horizontal="right"/>
      <protection hidden="1"/>
    </xf>
    <xf numFmtId="0" fontId="9" fillId="0" borderId="0" xfId="2" applyFont="1" applyBorder="1" applyAlignment="1" applyProtection="1">
      <alignment horizontal="left"/>
      <protection hidden="1"/>
    </xf>
    <xf numFmtId="0" fontId="12" fillId="0" borderId="0" xfId="2" applyFont="1" applyFill="1" applyProtection="1">
      <protection hidden="1"/>
    </xf>
    <xf numFmtId="0" fontId="3" fillId="0" borderId="0" xfId="2" applyFont="1" applyFill="1" applyBorder="1" applyAlignment="1" applyProtection="1">
      <alignment horizontal="right"/>
      <protection hidden="1"/>
    </xf>
    <xf numFmtId="0" fontId="3" fillId="0" borderId="0" xfId="2" applyFont="1" applyFill="1" applyAlignment="1" applyProtection="1">
      <alignment horizontal="center"/>
      <protection hidden="1"/>
    </xf>
    <xf numFmtId="165" fontId="13" fillId="0" borderId="0" xfId="2" applyNumberFormat="1" applyFont="1" applyFill="1" applyBorder="1" applyProtection="1">
      <protection hidden="1"/>
    </xf>
    <xf numFmtId="0" fontId="3" fillId="0" borderId="15" xfId="2" applyFont="1" applyFill="1" applyBorder="1" applyAlignment="1" applyProtection="1">
      <alignment horizontal="center" vertical="center" wrapText="1" shrinkToFit="1"/>
      <protection hidden="1"/>
    </xf>
    <xf numFmtId="0" fontId="3" fillId="0" borderId="0" xfId="2" applyFont="1" applyFill="1" applyBorder="1" applyAlignment="1" applyProtection="1">
      <alignment horizontal="center" vertical="center" wrapText="1" shrinkToFit="1"/>
      <protection hidden="1"/>
    </xf>
    <xf numFmtId="0" fontId="3" fillId="0" borderId="16" xfId="2" applyFont="1" applyFill="1" applyBorder="1" applyAlignment="1" applyProtection="1">
      <alignment horizontal="center" vertical="center" wrapText="1" shrinkToFit="1"/>
      <protection hidden="1"/>
    </xf>
    <xf numFmtId="166" fontId="3" fillId="0" borderId="17" xfId="2" applyNumberFormat="1" applyFont="1" applyFill="1" applyBorder="1" applyAlignment="1" applyProtection="1">
      <alignment horizontal="left" shrinkToFit="1"/>
      <protection hidden="1"/>
    </xf>
    <xf numFmtId="4" fontId="3" fillId="0" borderId="18" xfId="2" applyNumberFormat="1" applyFont="1" applyFill="1" applyBorder="1" applyAlignment="1" applyProtection="1">
      <alignment shrinkToFit="1"/>
      <protection hidden="1"/>
    </xf>
    <xf numFmtId="4" fontId="3" fillId="0" borderId="19" xfId="2" applyNumberFormat="1" applyFont="1" applyFill="1" applyBorder="1" applyAlignment="1" applyProtection="1">
      <alignment shrinkToFit="1"/>
      <protection hidden="1"/>
    </xf>
    <xf numFmtId="4" fontId="3" fillId="0" borderId="20" xfId="2" applyNumberFormat="1" applyFont="1" applyFill="1" applyBorder="1" applyAlignment="1" applyProtection="1">
      <alignment shrinkToFit="1"/>
      <protection hidden="1"/>
    </xf>
    <xf numFmtId="4" fontId="3" fillId="0" borderId="0" xfId="2" applyNumberFormat="1" applyFont="1" applyFill="1" applyBorder="1" applyAlignment="1" applyProtection="1">
      <alignment shrinkToFit="1"/>
      <protection hidden="1"/>
    </xf>
    <xf numFmtId="4" fontId="3" fillId="0" borderId="3" xfId="2" applyNumberFormat="1" applyFont="1" applyFill="1" applyBorder="1" applyAlignment="1" applyProtection="1">
      <alignment shrinkToFit="1"/>
      <protection hidden="1"/>
    </xf>
    <xf numFmtId="0" fontId="11" fillId="0" borderId="21" xfId="2" applyFont="1" applyFill="1" applyBorder="1" applyAlignment="1" applyProtection="1">
      <alignment vertical="top"/>
      <protection hidden="1"/>
    </xf>
    <xf numFmtId="4" fontId="3" fillId="0" borderId="22" xfId="2" applyNumberFormat="1" applyFont="1" applyFill="1" applyBorder="1" applyProtection="1">
      <protection hidden="1"/>
    </xf>
    <xf numFmtId="4" fontId="3" fillId="0" borderId="23" xfId="2" applyNumberFormat="1" applyFont="1" applyFill="1" applyBorder="1" applyProtection="1">
      <protection hidden="1"/>
    </xf>
    <xf numFmtId="4" fontId="3" fillId="0" borderId="23" xfId="2" applyNumberFormat="1" applyFont="1" applyFill="1" applyBorder="1" applyAlignment="1" applyProtection="1">
      <protection hidden="1"/>
    </xf>
    <xf numFmtId="4" fontId="3" fillId="0" borderId="0" xfId="2" applyNumberFormat="1" applyFont="1" applyFill="1" applyBorder="1" applyProtection="1">
      <protection hidden="1"/>
    </xf>
    <xf numFmtId="4" fontId="3" fillId="0" borderId="0" xfId="2" applyNumberFormat="1" applyFont="1" applyFill="1" applyBorder="1" applyAlignment="1" applyProtection="1">
      <protection hidden="1"/>
    </xf>
    <xf numFmtId="4" fontId="3" fillId="0" borderId="24" xfId="2" applyNumberFormat="1" applyFont="1" applyFill="1" applyBorder="1" applyProtection="1">
      <protection hidden="1"/>
    </xf>
    <xf numFmtId="0" fontId="11" fillId="0" borderId="12" xfId="2" applyFont="1" applyFill="1" applyBorder="1" applyAlignment="1" applyProtection="1">
      <alignment horizontal="center" vertical="center" wrapText="1"/>
      <protection hidden="1"/>
    </xf>
    <xf numFmtId="0" fontId="3" fillId="0" borderId="25" xfId="2" applyFont="1" applyFill="1" applyBorder="1" applyAlignment="1" applyProtection="1">
      <alignment horizontal="center" vertical="center" wrapText="1" shrinkToFit="1"/>
      <protection hidden="1"/>
    </xf>
    <xf numFmtId="4" fontId="3" fillId="0" borderId="17" xfId="2" applyNumberFormat="1" applyFont="1" applyFill="1" applyBorder="1" applyAlignment="1" applyProtection="1">
      <alignment shrinkToFit="1"/>
      <protection hidden="1"/>
    </xf>
    <xf numFmtId="4" fontId="3" fillId="0" borderId="26" xfId="2" applyNumberFormat="1" applyFont="1" applyFill="1" applyBorder="1" applyAlignment="1" applyProtection="1">
      <protection hidden="1"/>
    </xf>
    <xf numFmtId="0" fontId="11" fillId="0" borderId="0" xfId="2" applyFont="1" applyFill="1" applyBorder="1" applyAlignment="1" applyProtection="1">
      <alignment vertical="top"/>
      <protection hidden="1"/>
    </xf>
    <xf numFmtId="4" fontId="3" fillId="6" borderId="4" xfId="2" applyNumberFormat="1" applyFont="1" applyFill="1" applyBorder="1" applyAlignment="1" applyProtection="1">
      <protection hidden="1"/>
    </xf>
    <xf numFmtId="0" fontId="3" fillId="6" borderId="0" xfId="2" applyFont="1" applyFill="1" applyAlignment="1" applyProtection="1">
      <protection hidden="1"/>
    </xf>
    <xf numFmtId="10" fontId="3" fillId="6" borderId="27"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2" borderId="0" xfId="2" applyFont="1" applyFill="1" applyProtection="1">
      <protection hidden="1"/>
    </xf>
    <xf numFmtId="14" fontId="2" fillId="2" borderId="0" xfId="2" applyNumberFormat="1" applyFill="1" applyProtection="1">
      <protection hidden="1"/>
    </xf>
    <xf numFmtId="4" fontId="3" fillId="2" borderId="0" xfId="2" applyNumberFormat="1" applyFont="1" applyFill="1" applyProtection="1">
      <protection hidden="1"/>
    </xf>
    <xf numFmtId="0" fontId="9" fillId="2" borderId="0" xfId="2" applyFont="1" applyFill="1" applyAlignment="1" applyProtection="1">
      <alignment horizontal="left"/>
      <protection hidden="1"/>
    </xf>
    <xf numFmtId="0" fontId="15" fillId="0" borderId="4" xfId="4" applyFont="1" applyBorder="1" applyAlignment="1">
      <alignment horizontal="center" vertical="center" wrapText="1"/>
    </xf>
    <xf numFmtId="0" fontId="15" fillId="2" borderId="4" xfId="4" applyFont="1" applyFill="1" applyBorder="1" applyAlignment="1" applyProtection="1">
      <alignment horizontal="center" vertical="center" wrapText="1"/>
      <protection locked="0"/>
    </xf>
    <xf numFmtId="0" fontId="15" fillId="6" borderId="4" xfId="4" applyFont="1" applyFill="1" applyBorder="1" applyAlignment="1">
      <alignment horizontal="center" vertical="center" wrapText="1"/>
    </xf>
    <xf numFmtId="0" fontId="3" fillId="6" borderId="27" xfId="4" applyFont="1" applyFill="1" applyBorder="1" applyAlignment="1">
      <alignment horizontal="left" vertical="center" wrapText="1"/>
    </xf>
    <xf numFmtId="0" fontId="3" fillId="6" borderId="4" xfId="4" applyFont="1" applyFill="1" applyBorder="1" applyAlignment="1">
      <alignment horizontal="left" vertical="center" wrapText="1"/>
    </xf>
    <xf numFmtId="0" fontId="2" fillId="6" borderId="4" xfId="2" applyFont="1" applyFill="1" applyBorder="1" applyAlignment="1">
      <alignment horizontal="left"/>
    </xf>
    <xf numFmtId="14" fontId="15" fillId="6" borderId="4" xfId="4" applyNumberFormat="1" applyFont="1" applyFill="1" applyBorder="1" applyAlignment="1" applyProtection="1">
      <alignment horizontal="center" vertical="center" wrapText="1"/>
    </xf>
    <xf numFmtId="0" fontId="11" fillId="0" borderId="12" xfId="2" applyFont="1" applyFill="1" applyBorder="1" applyAlignment="1" applyProtection="1">
      <alignment horizontal="center" vertical="center" wrapText="1"/>
      <protection hidden="1"/>
    </xf>
    <xf numFmtId="0" fontId="11" fillId="0" borderId="13" xfId="2" applyFont="1" applyFill="1" applyBorder="1" applyAlignment="1" applyProtection="1">
      <alignment horizontal="center" vertical="center" wrapText="1"/>
      <protection hidden="1"/>
    </xf>
    <xf numFmtId="0" fontId="11" fillId="0" borderId="11" xfId="2" applyFont="1" applyFill="1" applyBorder="1" applyAlignment="1" applyProtection="1">
      <alignment horizontal="center" vertical="center" wrapText="1"/>
      <protection hidden="1"/>
    </xf>
    <xf numFmtId="0" fontId="3" fillId="0" borderId="10" xfId="2" applyFont="1" applyFill="1" applyBorder="1" applyAlignment="1" applyProtection="1">
      <alignment horizontal="center" vertical="center" textRotation="45"/>
      <protection hidden="1"/>
    </xf>
    <xf numFmtId="0" fontId="3" fillId="0" borderId="14" xfId="2" applyFont="1" applyFill="1" applyBorder="1" applyAlignment="1" applyProtection="1">
      <alignment horizontal="center" vertical="center" textRotation="45"/>
      <protection hidden="1"/>
    </xf>
    <xf numFmtId="0" fontId="11" fillId="0" borderId="0" xfId="2" applyFont="1" applyFill="1" applyBorder="1" applyAlignment="1" applyProtection="1">
      <alignment horizontal="center" vertical="center" wrapText="1"/>
      <protection hidden="1"/>
    </xf>
    <xf numFmtId="0" fontId="9" fillId="0" borderId="9" xfId="2" applyFont="1" applyBorder="1" applyAlignment="1" applyProtection="1">
      <alignment horizontal="left"/>
      <protection hidden="1"/>
    </xf>
    <xf numFmtId="0" fontId="9" fillId="0" borderId="0" xfId="2" applyFont="1" applyBorder="1" applyAlignment="1" applyProtection="1">
      <alignment horizontal="left"/>
      <protection hidden="1"/>
    </xf>
    <xf numFmtId="0" fontId="3" fillId="0" borderId="0" xfId="2" applyFont="1" applyFill="1" applyBorder="1" applyAlignment="1" applyProtection="1">
      <alignment horizontal="right"/>
      <protection hidden="1"/>
    </xf>
    <xf numFmtId="0" fontId="3" fillId="0" borderId="1" xfId="2" applyFont="1" applyFill="1" applyBorder="1" applyAlignment="1" applyProtection="1">
      <alignment horizontal="left" vertical="center"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0" fontId="9" fillId="0" borderId="1" xfId="2" applyFont="1" applyFill="1" applyBorder="1" applyAlignment="1" applyProtection="1">
      <alignment horizontal="left" vertical="center" wrapText="1"/>
      <protection hidden="1"/>
    </xf>
    <xf numFmtId="0" fontId="9" fillId="0" borderId="2" xfId="2" applyFont="1" applyFill="1" applyBorder="1" applyAlignment="1" applyProtection="1">
      <alignment horizontal="left" vertical="center"/>
      <protection hidden="1"/>
    </xf>
    <xf numFmtId="0" fontId="9" fillId="0" borderId="3" xfId="2" applyFont="1" applyFill="1" applyBorder="1" applyAlignment="1" applyProtection="1">
      <alignment horizontal="left" vertical="center"/>
      <protection hidden="1"/>
    </xf>
    <xf numFmtId="10" fontId="3" fillId="6" borderId="4" xfId="3"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shrinkToFit="1"/>
      <protection hidden="1"/>
    </xf>
    <xf numFmtId="0" fontId="9" fillId="0" borderId="2" xfId="2" applyFont="1" applyFill="1" applyBorder="1" applyAlignment="1" applyProtection="1">
      <alignment horizontal="left" vertical="center" shrinkToFit="1"/>
      <protection hidden="1"/>
    </xf>
    <xf numFmtId="0" fontId="9" fillId="0" borderId="3" xfId="2" applyFont="1" applyFill="1" applyBorder="1" applyAlignment="1" applyProtection="1">
      <alignment horizontal="left" vertical="center" shrinkToFit="1"/>
      <protection hidden="1"/>
    </xf>
    <xf numFmtId="2" fontId="9" fillId="2" borderId="1" xfId="3" applyNumberFormat="1" applyFont="1" applyFill="1" applyBorder="1" applyAlignment="1" applyProtection="1">
      <alignment horizontal="right"/>
      <protection hidden="1"/>
    </xf>
    <xf numFmtId="2" fontId="9" fillId="2"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6" borderId="1" xfId="3" applyNumberFormat="1" applyFont="1" applyFill="1" applyBorder="1" applyAlignment="1" applyProtection="1">
      <alignment horizontal="right"/>
      <protection locked="0"/>
    </xf>
    <xf numFmtId="10" fontId="3" fillId="6" borderId="3" xfId="3" applyNumberFormat="1" applyFont="1" applyFill="1" applyBorder="1" applyAlignment="1" applyProtection="1">
      <alignment horizontal="right"/>
      <protection locked="0"/>
    </xf>
    <xf numFmtId="10" fontId="3" fillId="0" borderId="4" xfId="3" applyNumberFormat="1" applyFont="1" applyFill="1" applyBorder="1" applyAlignment="1" applyProtection="1">
      <alignment horizontal="right"/>
      <protection locked="0"/>
    </xf>
    <xf numFmtId="4" fontId="3" fillId="0" borderId="4" xfId="2" applyNumberFormat="1" applyFont="1" applyFill="1" applyBorder="1" applyAlignment="1" applyProtection="1">
      <alignment horizontal="right"/>
      <protection locked="0"/>
    </xf>
    <xf numFmtId="0" fontId="9" fillId="0" borderId="0" xfId="2" applyFont="1" applyAlignment="1" applyProtection="1">
      <alignment horizontal="left"/>
      <protection hidden="1"/>
    </xf>
    <xf numFmtId="10" fontId="3" fillId="0" borderId="1" xfId="3" applyNumberFormat="1" applyFont="1" applyFill="1" applyBorder="1" applyAlignment="1" applyProtection="1">
      <alignment horizontal="right"/>
      <protection locked="0"/>
    </xf>
    <xf numFmtId="10" fontId="3" fillId="0" borderId="3"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wrapText="1" shrinkToFit="1"/>
      <protection hidden="1"/>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0" fontId="3" fillId="0" borderId="3" xfId="2" applyFont="1" applyFill="1" applyBorder="1" applyAlignment="1" applyProtection="1">
      <alignment horizontal="left" shrinkToFit="1"/>
      <protection hidden="1"/>
    </xf>
    <xf numFmtId="4" fontId="3" fillId="0" borderId="1" xfId="2" applyNumberFormat="1" applyFont="1" applyFill="1" applyBorder="1" applyAlignment="1" applyProtection="1">
      <alignment horizontal="center"/>
      <protection locked="0"/>
    </xf>
    <xf numFmtId="4" fontId="3" fillId="0" borderId="3" xfId="2" applyNumberFormat="1" applyFont="1" applyFill="1" applyBorder="1" applyAlignment="1" applyProtection="1">
      <alignment horizontal="center"/>
      <protection locked="0"/>
    </xf>
    <xf numFmtId="0" fontId="3" fillId="0" borderId="1" xfId="2" applyFont="1" applyFill="1" applyBorder="1" applyAlignment="1" applyProtection="1">
      <alignment horizontal="left" vertical="center" wrapText="1"/>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4" fontId="3" fillId="0" borderId="1" xfId="2" applyNumberFormat="1" applyFont="1" applyFill="1" applyBorder="1" applyAlignment="1" applyProtection="1">
      <alignment horizontal="right"/>
      <protection locked="0" hidden="1"/>
    </xf>
    <xf numFmtId="4" fontId="3" fillId="0" borderId="3" xfId="2" applyNumberFormat="1" applyFont="1" applyFill="1" applyBorder="1" applyAlignment="1" applyProtection="1">
      <alignment horizontal="right"/>
      <protection locked="0" hidden="1"/>
    </xf>
    <xf numFmtId="4" fontId="3" fillId="5" borderId="8" xfId="2" applyNumberFormat="1" applyFont="1" applyFill="1" applyBorder="1" applyAlignment="1" applyProtection="1">
      <alignment horizontal="right"/>
      <protection locked="0" hidden="1"/>
    </xf>
    <xf numFmtId="4" fontId="3" fillId="5" borderId="6" xfId="2" applyNumberFormat="1" applyFont="1" applyFill="1" applyBorder="1" applyAlignment="1" applyProtection="1">
      <alignment horizontal="right"/>
      <protection locked="0" hidden="1"/>
    </xf>
    <xf numFmtId="0" fontId="3" fillId="0" borderId="0" xfId="2" applyFont="1" applyFill="1" applyAlignment="1" applyProtection="1">
      <alignment horizontal="left"/>
      <protection hidden="1"/>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4" fontId="3" fillId="2" borderId="4" xfId="2"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protection hidden="1"/>
    </xf>
    <xf numFmtId="1" fontId="3" fillId="2" borderId="4" xfId="2" quotePrefix="1" applyNumberFormat="1" applyFont="1" applyFill="1" applyBorder="1" applyAlignment="1" applyProtection="1">
      <alignment horizontal="right"/>
      <protection locked="0"/>
    </xf>
    <xf numFmtId="1" fontId="3" fillId="2" borderId="3" xfId="2" quotePrefix="1" applyNumberFormat="1" applyFont="1" applyFill="1" applyBorder="1" applyAlignment="1" applyProtection="1">
      <alignment horizontal="right"/>
      <protection locked="0"/>
    </xf>
    <xf numFmtId="2" fontId="3" fillId="0" borderId="4"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2" borderId="4" xfId="3" applyNumberFormat="1" applyFont="1" applyFill="1" applyBorder="1" applyAlignment="1" applyProtection="1">
      <alignment horizontal="right"/>
      <protection locked="0"/>
    </xf>
    <xf numFmtId="0" fontId="3" fillId="4" borderId="1" xfId="2" applyNumberFormat="1" applyFont="1" applyFill="1" applyBorder="1" applyAlignment="1" applyProtection="1">
      <alignment horizontal="right"/>
      <protection hidden="1"/>
    </xf>
    <xf numFmtId="0" fontId="3" fillId="4" borderId="3" xfId="2" applyNumberFormat="1" applyFont="1" applyFill="1" applyBorder="1" applyAlignment="1" applyProtection="1">
      <alignment horizontal="right"/>
      <protection hidden="1"/>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5" fillId="0" borderId="0" xfId="2" applyFont="1" applyAlignment="1" applyProtection="1">
      <alignment horizontal="center" vertical="center" wrapText="1"/>
      <protection hidden="1"/>
    </xf>
    <xf numFmtId="0" fontId="5" fillId="0" borderId="0" xfId="2" applyFont="1" applyAlignment="1" applyProtection="1">
      <alignment horizontal="center" vertical="center"/>
      <protection hidden="1"/>
    </xf>
    <xf numFmtId="0" fontId="6" fillId="0" borderId="0" xfId="2" applyFont="1" applyAlignment="1" applyProtection="1">
      <alignment horizontal="center"/>
      <protection hidden="1"/>
    </xf>
    <xf numFmtId="0" fontId="7" fillId="0" borderId="1"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0" fontId="7" fillId="0" borderId="3"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left" vertical="center" wrapText="1"/>
      <protection hidden="1"/>
    </xf>
    <xf numFmtId="0" fontId="8" fillId="0" borderId="3" xfId="2" applyFont="1" applyBorder="1" applyAlignment="1">
      <alignment horizontal="left" vertical="center" wrapText="1"/>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cellXfs>
  <cellStyles count="5">
    <cellStyle name="Гиперссылка" xfId="1" builtinId="8"/>
    <cellStyle name="Обычный" xfId="0" builtinId="0"/>
    <cellStyle name="Обычный 2" xfId="2"/>
    <cellStyle name="Обычный 2 2" xfId="4"/>
    <cellStyle name="Процент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0" dropStyle="combo" dx="22" fmlaLink="$J$15" fmlaRange="$AG$7:$AG$8"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9525</xdr:colOff>
          <xdr:row>14</xdr:row>
          <xdr:rowOff>0</xdr:rowOff>
        </xdr:from>
        <xdr:to>
          <xdr:col>11</xdr:col>
          <xdr:colOff>9525</xdr:colOff>
          <xdr:row>15</xdr:row>
          <xdr:rowOff>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10</xdr:col>
      <xdr:colOff>756972</xdr:colOff>
      <xdr:row>2</xdr:row>
      <xdr:rowOff>83343</xdr:rowOff>
    </xdr:from>
    <xdr:to>
      <xdr:col>16</xdr:col>
      <xdr:colOff>726096</xdr:colOff>
      <xdr:row>2</xdr:row>
      <xdr:rowOff>496621</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5160" y="83343"/>
          <a:ext cx="4850686" cy="413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6"/>
  <sheetViews>
    <sheetView tabSelected="1" view="pageBreakPreview" topLeftCell="A3" zoomScale="80" zoomScaleNormal="90" zoomScaleSheetLayoutView="80" workbookViewId="0">
      <selection activeCell="L15" sqref="L15:S15"/>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3" customWidth="1"/>
    <col min="12" max="13" width="12.42578125" customWidth="1"/>
    <col min="14" max="14" width="12.140625" customWidth="1"/>
    <col min="15" max="15" width="11" customWidth="1"/>
    <col min="16" max="17" width="12" customWidth="1"/>
    <col min="18" max="18" width="11.28515625" customWidth="1"/>
    <col min="19" max="19" width="10.5703125" customWidth="1"/>
    <col min="20" max="20" width="11.5703125" customWidth="1"/>
    <col min="21" max="21" width="13.28515625" customWidth="1"/>
    <col min="22" max="22" width="11.140625" hidden="1" customWidth="1"/>
    <col min="23" max="23" width="10.42578125" hidden="1" customWidth="1"/>
    <col min="24" max="25" width="12.7109375" hidden="1" customWidth="1"/>
    <col min="26" max="26" width="11.7109375" hidden="1" customWidth="1"/>
    <col min="27" max="27" width="11.140625" hidden="1" customWidth="1"/>
    <col min="28" max="28" width="11.5703125" hidden="1" customWidth="1"/>
    <col min="29" max="29" width="10.7109375" hidden="1" customWidth="1"/>
    <col min="30" max="32" width="9.140625" hidden="1" customWidth="1"/>
    <col min="33" max="33" width="8.42578125" hidden="1" customWidth="1"/>
    <col min="34" max="34" width="5.28515625" hidden="1" customWidth="1"/>
    <col min="35" max="39" width="9.140625" hidden="1" customWidth="1"/>
    <col min="40"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95" width="0" hidden="1" customWidth="1"/>
    <col min="296"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51" width="0" hidden="1" customWidth="1"/>
    <col min="552"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807" width="0" hidden="1" customWidth="1"/>
    <col min="808"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63" width="0" hidden="1" customWidth="1"/>
    <col min="1064"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19" width="0" hidden="1" customWidth="1"/>
    <col min="1320"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75" width="0" hidden="1" customWidth="1"/>
    <col min="1576"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31" width="0" hidden="1" customWidth="1"/>
    <col min="1832"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87" width="0" hidden="1" customWidth="1"/>
    <col min="2088"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43" width="0" hidden="1" customWidth="1"/>
    <col min="2344"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99" width="0" hidden="1" customWidth="1"/>
    <col min="2600"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55" width="0" hidden="1" customWidth="1"/>
    <col min="2856"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111" width="0" hidden="1" customWidth="1"/>
    <col min="3112"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67" width="0" hidden="1" customWidth="1"/>
    <col min="3368"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23" width="0" hidden="1" customWidth="1"/>
    <col min="3624"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79" width="0" hidden="1" customWidth="1"/>
    <col min="3880"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35" width="0" hidden="1" customWidth="1"/>
    <col min="4136"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91" width="0" hidden="1" customWidth="1"/>
    <col min="4392"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47" width="0" hidden="1" customWidth="1"/>
    <col min="4648"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903" width="0" hidden="1" customWidth="1"/>
    <col min="4904"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59" width="0" hidden="1" customWidth="1"/>
    <col min="5160"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415" width="0" hidden="1" customWidth="1"/>
    <col min="5416"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71" width="0" hidden="1" customWidth="1"/>
    <col min="5672"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27" width="0" hidden="1" customWidth="1"/>
    <col min="5928"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83" width="0" hidden="1" customWidth="1"/>
    <col min="6184"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39" width="0" hidden="1" customWidth="1"/>
    <col min="6440"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95" width="0" hidden="1" customWidth="1"/>
    <col min="6696"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51" width="0" hidden="1" customWidth="1"/>
    <col min="6952"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207" width="0" hidden="1" customWidth="1"/>
    <col min="7208"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63" width="0" hidden="1" customWidth="1"/>
    <col min="7464"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19" width="0" hidden="1" customWidth="1"/>
    <col min="7720"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75" width="0" hidden="1" customWidth="1"/>
    <col min="7976"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31" width="0" hidden="1" customWidth="1"/>
    <col min="8232"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87" width="0" hidden="1" customWidth="1"/>
    <col min="8488"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43" width="0" hidden="1" customWidth="1"/>
    <col min="8744"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99" width="0" hidden="1" customWidth="1"/>
    <col min="9000"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55" width="0" hidden="1" customWidth="1"/>
    <col min="9256"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511" width="0" hidden="1" customWidth="1"/>
    <col min="9512"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67" width="0" hidden="1" customWidth="1"/>
    <col min="9768"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23" width="0" hidden="1" customWidth="1"/>
    <col min="10024"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79" width="0" hidden="1" customWidth="1"/>
    <col min="10280"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35" width="0" hidden="1" customWidth="1"/>
    <col min="10536"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91" width="0" hidden="1" customWidth="1"/>
    <col min="10792"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47" width="0" hidden="1" customWidth="1"/>
    <col min="11048"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303" width="0" hidden="1" customWidth="1"/>
    <col min="11304"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59" width="0" hidden="1" customWidth="1"/>
    <col min="11560"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815" width="0" hidden="1" customWidth="1"/>
    <col min="11816"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71" width="0" hidden="1" customWidth="1"/>
    <col min="12072"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27" width="0" hidden="1" customWidth="1"/>
    <col min="12328"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83" width="0" hidden="1" customWidth="1"/>
    <col min="12584"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39" width="0" hidden="1" customWidth="1"/>
    <col min="12840"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95" width="0" hidden="1" customWidth="1"/>
    <col min="13096"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51" width="0" hidden="1" customWidth="1"/>
    <col min="13352"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607" width="0" hidden="1" customWidth="1"/>
    <col min="13608"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63" width="0" hidden="1" customWidth="1"/>
    <col min="13864"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19" width="0" hidden="1" customWidth="1"/>
    <col min="14120"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75" width="0" hidden="1" customWidth="1"/>
    <col min="14376"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31" width="0" hidden="1" customWidth="1"/>
    <col min="14632"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87" width="0" hidden="1" customWidth="1"/>
    <col min="14888"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43" width="0" hidden="1" customWidth="1"/>
    <col min="15144"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99" width="0" hidden="1" customWidth="1"/>
    <col min="15400"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55" width="0" hidden="1" customWidth="1"/>
    <col min="15656"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911" width="0" hidden="1" customWidth="1"/>
    <col min="15912"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67" width="0" hidden="1" customWidth="1"/>
    <col min="16168" max="16184" width="9.140625" customWidth="1"/>
    <col min="16375" max="16375" width="13.7109375" customWidth="1"/>
  </cols>
  <sheetData>
    <row r="1" spans="1:247" ht="27.75" hidden="1" customHeight="1" x14ac:dyDescent="0.25">
      <c r="A1" s="141" t="s">
        <v>0</v>
      </c>
      <c r="B1" s="141"/>
      <c r="C1" s="141"/>
      <c r="D1" s="141"/>
      <c r="E1" s="141"/>
      <c r="F1" s="141"/>
      <c r="G1" s="141"/>
      <c r="H1" s="141"/>
      <c r="I1" s="141"/>
      <c r="J1" s="141"/>
      <c r="K1" s="141"/>
      <c r="L1" s="1"/>
      <c r="M1" s="1"/>
      <c r="N1" s="1"/>
      <c r="O1" s="1"/>
      <c r="P1" s="1"/>
      <c r="Q1" s="1"/>
      <c r="R1" s="1"/>
      <c r="S1" s="2"/>
      <c r="T1" s="3"/>
      <c r="U1" s="3"/>
      <c r="V1" s="3"/>
      <c r="W1" s="2"/>
      <c r="X1" s="2"/>
      <c r="Y1" s="2"/>
      <c r="Z1" s="2"/>
      <c r="AA1" s="2"/>
      <c r="AB1" s="2"/>
      <c r="AC1" s="2"/>
      <c r="AD1" s="2"/>
      <c r="AE1" s="2"/>
      <c r="AF1" s="2"/>
      <c r="AG1" s="2"/>
      <c r="AH1" s="2"/>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row>
    <row r="2" spans="1:247" ht="27.75" hidden="1" customHeight="1" x14ac:dyDescent="0.25">
      <c r="A2" s="142" t="s">
        <v>1</v>
      </c>
      <c r="B2" s="142"/>
      <c r="C2" s="142"/>
      <c r="D2" s="142"/>
      <c r="E2" s="142"/>
      <c r="F2" s="142"/>
      <c r="G2" s="142"/>
      <c r="H2" s="142"/>
      <c r="I2" s="142"/>
      <c r="J2" s="142"/>
      <c r="K2" s="142"/>
      <c r="L2" s="1"/>
      <c r="M2" s="1"/>
      <c r="N2" s="1"/>
      <c r="O2" s="1"/>
      <c r="P2" s="1"/>
      <c r="Q2" s="1"/>
      <c r="R2" s="1"/>
      <c r="S2" s="3"/>
      <c r="T2" s="3"/>
      <c r="U2" s="3"/>
      <c r="V2" s="3"/>
      <c r="W2" s="2"/>
      <c r="X2" s="2"/>
      <c r="Y2" s="2"/>
      <c r="Z2" s="2"/>
      <c r="AA2" s="2"/>
      <c r="AB2" s="2"/>
      <c r="AC2" s="2"/>
      <c r="AD2" s="2"/>
      <c r="AE2" s="2"/>
      <c r="AF2" s="2"/>
      <c r="AG2" s="2"/>
      <c r="AH2" s="2"/>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row>
    <row r="3" spans="1:247" ht="46.5" customHeight="1" x14ac:dyDescent="0.25">
      <c r="A3" s="143" t="s">
        <v>80</v>
      </c>
      <c r="B3" s="144"/>
      <c r="C3" s="144"/>
      <c r="D3" s="144"/>
      <c r="E3" s="144"/>
      <c r="F3" s="144"/>
      <c r="G3" s="144"/>
      <c r="H3" s="144"/>
      <c r="I3" s="144"/>
      <c r="J3" s="144"/>
      <c r="K3" s="144"/>
      <c r="L3" s="1"/>
      <c r="M3" s="1"/>
      <c r="N3" s="1"/>
      <c r="O3" s="1"/>
      <c r="P3" s="1"/>
      <c r="Q3" s="1"/>
      <c r="R3" s="1"/>
      <c r="S3" s="3"/>
      <c r="T3" s="3"/>
      <c r="U3" s="3"/>
      <c r="V3" s="3"/>
      <c r="W3" s="2"/>
      <c r="X3" s="2"/>
      <c r="Y3" s="2"/>
      <c r="Z3" s="2"/>
      <c r="AA3" s="2"/>
      <c r="AB3" s="2"/>
      <c r="AC3" s="2"/>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4.5" hidden="1" customHeight="1" x14ac:dyDescent="0.25">
      <c r="A4" s="145" t="s">
        <v>2</v>
      </c>
      <c r="B4" s="145"/>
      <c r="C4" s="145"/>
      <c r="D4" s="145"/>
      <c r="E4" s="145"/>
      <c r="F4" s="145"/>
      <c r="G4" s="145"/>
      <c r="H4" s="145"/>
      <c r="I4" s="145"/>
      <c r="J4" s="145"/>
      <c r="K4" s="145"/>
      <c r="L4" s="1"/>
      <c r="M4" s="1"/>
      <c r="N4" s="1"/>
      <c r="O4" s="1"/>
      <c r="P4" s="1"/>
      <c r="Q4" s="1"/>
      <c r="R4" s="1"/>
      <c r="S4" s="3"/>
      <c r="T4" s="3"/>
      <c r="U4" s="3"/>
      <c r="V4" s="3"/>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146" t="s">
        <v>3</v>
      </c>
      <c r="B5" s="147"/>
      <c r="C5" s="147"/>
      <c r="D5" s="147"/>
      <c r="E5" s="147"/>
      <c r="F5" s="147"/>
      <c r="G5" s="147"/>
      <c r="H5" s="147"/>
      <c r="I5" s="148"/>
      <c r="J5" s="149" t="s">
        <v>4</v>
      </c>
      <c r="K5" s="150"/>
      <c r="L5" s="5"/>
      <c r="M5" s="5"/>
      <c r="N5" s="5"/>
      <c r="O5" s="6"/>
      <c r="P5" s="6"/>
      <c r="Q5" s="6"/>
      <c r="R5" s="6"/>
      <c r="S5" s="3"/>
      <c r="T5" s="3"/>
      <c r="U5" s="3"/>
      <c r="V5" s="3"/>
      <c r="W5" s="3"/>
      <c r="X5" s="3"/>
      <c r="Y5" s="3"/>
      <c r="Z5" s="3"/>
      <c r="AA5" s="3"/>
      <c r="AB5" s="3"/>
      <c r="AC5" s="3"/>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2.25" hidden="1" customHeight="1" x14ac:dyDescent="0.25">
      <c r="A6" s="132" t="s">
        <v>5</v>
      </c>
      <c r="B6" s="133"/>
      <c r="C6" s="133"/>
      <c r="D6" s="133"/>
      <c r="E6" s="133"/>
      <c r="F6" s="133"/>
      <c r="G6" s="133"/>
      <c r="H6" s="133"/>
      <c r="I6" s="134"/>
      <c r="J6" s="127">
        <v>0</v>
      </c>
      <c r="K6" s="127"/>
      <c r="L6" s="5"/>
      <c r="M6" s="5"/>
      <c r="N6" s="5"/>
      <c r="O6" s="6"/>
      <c r="P6" s="6"/>
      <c r="Q6" s="6"/>
      <c r="R6" s="6"/>
      <c r="S6" s="3"/>
      <c r="T6" s="3"/>
      <c r="U6" s="3"/>
      <c r="V6" s="3"/>
      <c r="W6" s="3"/>
      <c r="X6" s="3"/>
      <c r="Y6" s="3"/>
      <c r="Z6" s="3"/>
      <c r="AA6" s="3"/>
      <c r="AB6" s="3"/>
      <c r="AC6" s="3"/>
      <c r="AD6" s="7"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135" t="s">
        <v>7</v>
      </c>
      <c r="B7" s="136"/>
      <c r="C7" s="136"/>
      <c r="D7" s="136"/>
      <c r="E7" s="136"/>
      <c r="F7" s="136"/>
      <c r="G7" s="136"/>
      <c r="H7" s="136"/>
      <c r="I7" s="137"/>
      <c r="J7" s="138">
        <v>0.1</v>
      </c>
      <c r="K7" s="138"/>
      <c r="L7" s="8"/>
      <c r="M7" s="33"/>
      <c r="N7" s="26"/>
      <c r="O7" s="26"/>
      <c r="P7" s="26"/>
      <c r="Q7" s="26"/>
      <c r="R7" s="26"/>
      <c r="S7" s="9"/>
      <c r="X7" s="10"/>
      <c r="Y7" s="10"/>
      <c r="Z7" s="10"/>
      <c r="AA7" s="10"/>
      <c r="AB7" s="10"/>
      <c r="AC7" s="11"/>
      <c r="AD7" s="12">
        <v>7.0000000000000001E-3</v>
      </c>
      <c r="AE7" s="3"/>
      <c r="AG7" s="3" t="s">
        <v>8</v>
      </c>
      <c r="AH7" s="13"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128" t="s">
        <v>10</v>
      </c>
      <c r="B8" s="117"/>
      <c r="C8" s="117"/>
      <c r="D8" s="117"/>
      <c r="E8" s="117"/>
      <c r="F8" s="117"/>
      <c r="G8" s="117"/>
      <c r="H8" s="117"/>
      <c r="I8" s="118"/>
      <c r="J8" s="127">
        <v>1000</v>
      </c>
      <c r="K8" s="127"/>
      <c r="L8" s="8"/>
      <c r="M8" s="71"/>
      <c r="N8" s="9" t="s">
        <v>81</v>
      </c>
      <c r="O8" s="9"/>
      <c r="P8" s="9"/>
      <c r="Q8" s="14"/>
      <c r="R8" s="9"/>
      <c r="S8" s="9"/>
      <c r="AC8" s="15"/>
      <c r="AD8" s="12">
        <v>5.0000000000000001E-3</v>
      </c>
      <c r="AE8" s="3"/>
      <c r="AG8" s="2" t="s">
        <v>11</v>
      </c>
      <c r="AH8" s="13"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idden="1" x14ac:dyDescent="0.25">
      <c r="A9" s="151" t="s">
        <v>13</v>
      </c>
      <c r="B9" s="152"/>
      <c r="C9" s="152"/>
      <c r="D9" s="152"/>
      <c r="E9" s="152"/>
      <c r="F9" s="152"/>
      <c r="G9" s="152"/>
      <c r="H9" s="153"/>
      <c r="I9" s="16"/>
      <c r="J9" s="127">
        <v>100000</v>
      </c>
      <c r="K9" s="127"/>
      <c r="L9" s="8"/>
      <c r="M9" s="8"/>
      <c r="N9" s="9"/>
      <c r="O9" s="9"/>
      <c r="P9" s="9"/>
      <c r="Q9" s="9"/>
      <c r="R9" s="9"/>
      <c r="S9" s="9"/>
      <c r="AC9" s="15"/>
      <c r="AD9" s="3"/>
      <c r="AE9" s="3"/>
      <c r="AH9" s="17"/>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idden="1" x14ac:dyDescent="0.25">
      <c r="A10" s="151" t="s">
        <v>14</v>
      </c>
      <c r="B10" s="152"/>
      <c r="C10" s="152"/>
      <c r="D10" s="152"/>
      <c r="E10" s="152"/>
      <c r="F10" s="152"/>
      <c r="G10" s="152"/>
      <c r="H10" s="153"/>
      <c r="I10" s="16"/>
      <c r="J10" s="127">
        <f>J9*J23</f>
        <v>0</v>
      </c>
      <c r="K10" s="127"/>
      <c r="L10" s="8"/>
      <c r="M10" s="8"/>
      <c r="N10" s="9"/>
      <c r="O10" s="9"/>
      <c r="P10" s="9"/>
      <c r="Q10" s="9"/>
      <c r="R10" s="9"/>
      <c r="S10" s="9"/>
      <c r="AC10" s="15"/>
      <c r="AD10" s="3"/>
      <c r="AE10" s="3"/>
      <c r="AH10" s="17"/>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idden="1" x14ac:dyDescent="0.25">
      <c r="A11" s="124" t="s">
        <v>15</v>
      </c>
      <c r="B11" s="125"/>
      <c r="C11" s="125"/>
      <c r="D11" s="125"/>
      <c r="E11" s="125"/>
      <c r="F11" s="125"/>
      <c r="G11" s="125"/>
      <c r="H11" s="126"/>
      <c r="I11" s="18"/>
      <c r="J11" s="127">
        <v>0</v>
      </c>
      <c r="K11" s="127"/>
      <c r="L11" s="8"/>
      <c r="M11" s="8"/>
      <c r="N11" s="9"/>
      <c r="O11" s="9"/>
      <c r="P11" s="9"/>
      <c r="Q11" s="9"/>
      <c r="R11" s="9"/>
      <c r="S11" s="9"/>
      <c r="AC11" s="15"/>
      <c r="AD11" s="3"/>
      <c r="AE11" s="3"/>
      <c r="AH11" s="17"/>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idden="1" x14ac:dyDescent="0.25">
      <c r="A12" s="124" t="s">
        <v>16</v>
      </c>
      <c r="B12" s="125"/>
      <c r="C12" s="125"/>
      <c r="D12" s="125"/>
      <c r="E12" s="125"/>
      <c r="F12" s="125"/>
      <c r="G12" s="125"/>
      <c r="H12" s="126"/>
      <c r="I12" s="18"/>
      <c r="J12" s="127">
        <v>60</v>
      </c>
      <c r="K12" s="127"/>
      <c r="L12" s="8"/>
      <c r="M12" s="8"/>
      <c r="N12" s="9"/>
      <c r="O12" s="9"/>
      <c r="P12" s="9"/>
      <c r="Q12" s="9"/>
      <c r="R12" s="9"/>
      <c r="S12" s="9"/>
      <c r="AC12" s="15"/>
      <c r="AD12" s="3"/>
      <c r="AE12" s="3"/>
      <c r="AH12" s="17"/>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x14ac:dyDescent="0.25">
      <c r="A13" s="128" t="s">
        <v>17</v>
      </c>
      <c r="B13" s="117"/>
      <c r="C13" s="117"/>
      <c r="D13" s="117"/>
      <c r="E13" s="117"/>
      <c r="F13" s="117"/>
      <c r="G13" s="117"/>
      <c r="H13" s="117"/>
      <c r="I13" s="118"/>
      <c r="J13" s="129">
        <v>36</v>
      </c>
      <c r="K13" s="130"/>
      <c r="L13" s="8"/>
      <c r="M13" s="8"/>
      <c r="N13" s="9"/>
      <c r="O13" s="9"/>
      <c r="P13" s="9"/>
      <c r="Q13" s="9"/>
      <c r="R13" s="9"/>
      <c r="S13" s="9"/>
      <c r="X13" s="19"/>
      <c r="Y13" s="19"/>
      <c r="Z13" s="19"/>
      <c r="AA13" s="19"/>
      <c r="AB13" s="19"/>
      <c r="AC13" s="1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x14ac:dyDescent="0.25">
      <c r="A14" s="128" t="s">
        <v>18</v>
      </c>
      <c r="B14" s="117"/>
      <c r="C14" s="117"/>
      <c r="D14" s="117"/>
      <c r="E14" s="117"/>
      <c r="F14" s="117"/>
      <c r="G14" s="117"/>
      <c r="H14" s="117"/>
      <c r="I14" s="118"/>
      <c r="J14" s="131">
        <v>17.989999999999998</v>
      </c>
      <c r="K14" s="131">
        <v>1</v>
      </c>
      <c r="L14" s="8"/>
      <c r="M14" s="8"/>
      <c r="N14" s="9"/>
      <c r="O14" s="9"/>
      <c r="P14" s="9"/>
      <c r="Q14" s="9"/>
      <c r="R14" s="9"/>
      <c r="S14" s="9"/>
      <c r="X14" s="19"/>
      <c r="Y14" s="19"/>
      <c r="Z14" s="19"/>
      <c r="AA14" s="19"/>
      <c r="AB14" s="19"/>
      <c r="AC14" s="20"/>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4.25" customHeight="1" x14ac:dyDescent="0.25">
      <c r="A15" s="128" t="s">
        <v>19</v>
      </c>
      <c r="B15" s="117"/>
      <c r="C15" s="117"/>
      <c r="D15" s="117"/>
      <c r="E15" s="117"/>
      <c r="F15" s="117"/>
      <c r="G15" s="117"/>
      <c r="H15" s="117"/>
      <c r="I15" s="118"/>
      <c r="J15" s="139">
        <v>2</v>
      </c>
      <c r="K15" s="140"/>
      <c r="L15" s="86"/>
      <c r="M15" s="86"/>
      <c r="N15" s="107"/>
      <c r="O15" s="107"/>
      <c r="P15" s="107"/>
      <c r="Q15" s="107"/>
      <c r="R15" s="107"/>
      <c r="S15" s="107"/>
      <c r="T15" s="3"/>
      <c r="U15" s="3"/>
      <c r="V15" s="3"/>
      <c r="W15" s="3"/>
      <c r="X15" s="3"/>
      <c r="Y15" s="3"/>
      <c r="Z15" s="3"/>
      <c r="AA15" s="3"/>
      <c r="AB15" s="3"/>
      <c r="AC15" s="21"/>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8.25" hidden="1" customHeight="1" x14ac:dyDescent="0.25">
      <c r="A16" s="111" t="str">
        <f>CONCATENATE("Месячный платеж по кредиту, ",O34)</f>
        <v xml:space="preserve">Месячный платеж по кредиту, </v>
      </c>
      <c r="B16" s="112"/>
      <c r="C16" s="112"/>
      <c r="D16" s="112"/>
      <c r="E16" s="112"/>
      <c r="F16" s="112"/>
      <c r="G16" s="112"/>
      <c r="H16" s="22"/>
      <c r="I16" s="23"/>
      <c r="J16" s="121">
        <f>IF(data2=1,sumkred2/strok2,sumkred2*PROC2/100/((1-POWER(1+PROC2/1200,-strok2))*12))</f>
        <v>36.147379242366064</v>
      </c>
      <c r="K16" s="122"/>
      <c r="L16" s="24"/>
      <c r="M16" s="24"/>
      <c r="N16" s="25"/>
      <c r="O16" s="123"/>
      <c r="P16" s="123"/>
      <c r="Q16" s="123"/>
      <c r="R16" s="123"/>
      <c r="S16" s="27"/>
      <c r="T16" s="28"/>
      <c r="U16" s="28"/>
      <c r="V16" s="28"/>
      <c r="W16" s="3"/>
      <c r="X16" s="3"/>
      <c r="Y16" s="3"/>
      <c r="Z16" s="3"/>
      <c r="AA16" s="3"/>
      <c r="AB16" s="3"/>
      <c r="AC16" s="21"/>
      <c r="AD16" s="3"/>
      <c r="AE16" s="3"/>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111" t="s">
        <v>20</v>
      </c>
      <c r="B17" s="112"/>
      <c r="C17" s="112"/>
      <c r="D17" s="112"/>
      <c r="E17" s="112"/>
      <c r="F17" s="112"/>
      <c r="G17" s="112"/>
      <c r="H17" s="112"/>
      <c r="I17" s="112"/>
      <c r="J17" s="112"/>
      <c r="K17" s="113"/>
      <c r="L17" s="24"/>
      <c r="M17" s="24"/>
      <c r="N17" s="25"/>
      <c r="O17" s="25"/>
      <c r="P17" s="25"/>
      <c r="Q17" s="25"/>
      <c r="R17" s="25"/>
      <c r="S17" s="27"/>
      <c r="T17" s="28"/>
      <c r="U17" s="28"/>
      <c r="V17" s="28"/>
      <c r="W17" s="3"/>
      <c r="X17" s="3"/>
      <c r="Y17" s="3"/>
      <c r="Z17" s="3"/>
      <c r="AA17" s="3"/>
      <c r="AB17" s="3"/>
      <c r="AC17" s="21"/>
      <c r="AD17" s="3"/>
      <c r="AE17" s="3"/>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ht="18.75" customHeight="1" x14ac:dyDescent="0.25">
      <c r="A18" s="111" t="s">
        <v>21</v>
      </c>
      <c r="B18" s="112"/>
      <c r="C18" s="112"/>
      <c r="D18" s="112"/>
      <c r="E18" s="112"/>
      <c r="F18" s="112"/>
      <c r="G18" s="112"/>
      <c r="H18" s="112"/>
      <c r="I18" s="113"/>
      <c r="J18" s="105">
        <v>5.0000000000000001E-3</v>
      </c>
      <c r="K18" s="105"/>
      <c r="L18" s="29"/>
      <c r="M18" s="24"/>
      <c r="N18" s="25"/>
      <c r="O18" s="25"/>
      <c r="P18" s="25"/>
      <c r="Q18" s="25"/>
      <c r="R18" s="25"/>
      <c r="S18" s="27"/>
      <c r="T18" s="28"/>
      <c r="U18" s="28"/>
      <c r="V18" s="28"/>
      <c r="W18" s="3"/>
      <c r="X18" s="3"/>
      <c r="Y18" s="3"/>
      <c r="Z18" s="3"/>
      <c r="AA18" s="3"/>
      <c r="AB18" s="3"/>
      <c r="AC18" s="21"/>
      <c r="AD18" s="3"/>
      <c r="AE18" s="3"/>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9.5" hidden="1" customHeight="1" x14ac:dyDescent="0.25">
      <c r="A19" s="111" t="s">
        <v>22</v>
      </c>
      <c r="B19" s="112"/>
      <c r="C19" s="112"/>
      <c r="D19" s="112"/>
      <c r="E19" s="112"/>
      <c r="F19" s="112"/>
      <c r="G19" s="112"/>
      <c r="H19" s="112"/>
      <c r="I19" s="113"/>
      <c r="J19" s="119">
        <v>0</v>
      </c>
      <c r="K19" s="120"/>
      <c r="L19" s="29"/>
      <c r="M19" s="24"/>
      <c r="N19" s="25"/>
      <c r="O19" s="25"/>
      <c r="P19" s="25"/>
      <c r="Q19" s="25"/>
      <c r="R19" s="25"/>
      <c r="S19" s="27"/>
      <c r="T19" s="28"/>
      <c r="U19" s="28"/>
      <c r="V19" s="28"/>
      <c r="W19" s="3"/>
      <c r="X19" s="3"/>
      <c r="Y19" s="3"/>
      <c r="Z19" s="3"/>
      <c r="AA19" s="3"/>
      <c r="AB19" s="3"/>
      <c r="AC19" s="21"/>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19.5" customHeight="1" x14ac:dyDescent="0.25">
      <c r="A20" s="111" t="s">
        <v>23</v>
      </c>
      <c r="B20" s="112"/>
      <c r="C20" s="112"/>
      <c r="D20" s="112"/>
      <c r="E20" s="112"/>
      <c r="F20" s="112"/>
      <c r="G20" s="112"/>
      <c r="H20" s="112"/>
      <c r="I20" s="113"/>
      <c r="J20" s="108">
        <v>4.4999999999999998E-2</v>
      </c>
      <c r="K20" s="109"/>
      <c r="L20" s="29"/>
      <c r="M20" s="24"/>
      <c r="N20" s="25"/>
      <c r="O20" s="25"/>
      <c r="P20" s="25"/>
      <c r="Q20" s="25"/>
      <c r="R20" s="25"/>
      <c r="S20" s="27"/>
      <c r="T20" s="28"/>
      <c r="U20" s="28"/>
      <c r="V20" s="28"/>
      <c r="W20" s="3"/>
      <c r="X20" s="3"/>
      <c r="Y20" s="3"/>
      <c r="Z20" s="3"/>
      <c r="AA20" s="3"/>
      <c r="AB20" s="3"/>
      <c r="AC20" s="21"/>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ht="19.5" hidden="1" customHeight="1" x14ac:dyDescent="0.25">
      <c r="A21" s="111" t="s">
        <v>24</v>
      </c>
      <c r="B21" s="112"/>
      <c r="C21" s="112"/>
      <c r="D21" s="112"/>
      <c r="E21" s="112"/>
      <c r="F21" s="112"/>
      <c r="G21" s="112"/>
      <c r="H21" s="112"/>
      <c r="I21" s="113"/>
      <c r="J21" s="106">
        <v>0</v>
      </c>
      <c r="K21" s="106"/>
      <c r="L21" s="30"/>
      <c r="M21" s="24"/>
      <c r="N21" s="25"/>
      <c r="O21" s="25"/>
      <c r="P21" s="25"/>
      <c r="Q21" s="25"/>
      <c r="R21" s="25"/>
      <c r="S21" s="27"/>
      <c r="T21" s="28"/>
      <c r="U21" s="28"/>
      <c r="V21" s="28"/>
      <c r="W21" s="3"/>
      <c r="X21" s="3"/>
      <c r="Y21" s="3"/>
      <c r="Z21" s="3"/>
      <c r="AA21" s="3"/>
      <c r="AB21" s="3"/>
      <c r="AC21" s="21"/>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23.25" customHeight="1" x14ac:dyDescent="0.25">
      <c r="A22" s="111" t="s">
        <v>25</v>
      </c>
      <c r="B22" s="112"/>
      <c r="C22" s="112"/>
      <c r="D22" s="112"/>
      <c r="E22" s="112"/>
      <c r="F22" s="112"/>
      <c r="G22" s="112"/>
      <c r="H22" s="112"/>
      <c r="I22" s="113"/>
      <c r="J22" s="114" t="s">
        <v>26</v>
      </c>
      <c r="K22" s="115"/>
      <c r="L22" s="30"/>
      <c r="M22" s="24"/>
      <c r="N22" s="25"/>
      <c r="O22" s="25"/>
      <c r="P22" s="25"/>
      <c r="Q22" s="25"/>
      <c r="R22" s="25"/>
      <c r="S22" s="27"/>
      <c r="T22" s="28"/>
      <c r="U22" s="28"/>
      <c r="V22" s="28"/>
      <c r="W22" s="3"/>
      <c r="X22" s="3"/>
      <c r="Y22" s="3"/>
      <c r="Z22" s="3"/>
      <c r="AA22" s="3"/>
      <c r="AB22" s="3"/>
      <c r="AC22" s="21"/>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32.25" hidden="1" customHeight="1" x14ac:dyDescent="0.25">
      <c r="A23" s="116" t="s">
        <v>27</v>
      </c>
      <c r="B23" s="117"/>
      <c r="C23" s="117"/>
      <c r="D23" s="117"/>
      <c r="E23" s="117"/>
      <c r="F23" s="117"/>
      <c r="G23" s="117"/>
      <c r="H23" s="117"/>
      <c r="I23" s="118"/>
      <c r="J23" s="94"/>
      <c r="K23" s="94"/>
      <c r="L23" s="86"/>
      <c r="M23" s="86"/>
      <c r="N23" s="107"/>
      <c r="O23" s="107"/>
      <c r="P23" s="107"/>
      <c r="Q23" s="107"/>
      <c r="R23" s="107"/>
      <c r="S23" s="107"/>
      <c r="T23" s="28"/>
      <c r="U23" s="28"/>
      <c r="V23" s="28"/>
      <c r="W23" s="3"/>
      <c r="X23" s="3"/>
      <c r="Y23" s="3"/>
      <c r="Z23" s="3"/>
      <c r="AA23" s="3"/>
      <c r="AB23" s="3"/>
      <c r="AC23" s="20"/>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3" customFormat="1" hidden="1" x14ac:dyDescent="0.25">
      <c r="A24" s="88" t="s">
        <v>28</v>
      </c>
      <c r="B24" s="96"/>
      <c r="C24" s="96"/>
      <c r="D24" s="96"/>
      <c r="E24" s="96"/>
      <c r="F24" s="96"/>
      <c r="G24" s="96"/>
      <c r="H24" s="96"/>
      <c r="I24" s="97"/>
      <c r="J24" s="106">
        <v>0</v>
      </c>
      <c r="K24" s="106"/>
      <c r="L24" s="31"/>
      <c r="M24" s="32"/>
      <c r="N24" s="33"/>
      <c r="O24" s="33"/>
      <c r="P24" s="33"/>
      <c r="Q24" s="33"/>
      <c r="R24" s="33"/>
      <c r="S24" s="33"/>
      <c r="T24" s="28"/>
      <c r="U24" s="28"/>
      <c r="V24" s="28"/>
      <c r="AC24" s="20"/>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row>
    <row r="25" spans="1:247" s="3" customFormat="1" hidden="1" x14ac:dyDescent="0.25">
      <c r="A25" s="88" t="s">
        <v>29</v>
      </c>
      <c r="B25" s="89"/>
      <c r="C25" s="89"/>
      <c r="D25" s="89"/>
      <c r="E25" s="89"/>
      <c r="F25" s="89"/>
      <c r="G25" s="89"/>
      <c r="H25" s="89"/>
      <c r="I25" s="90"/>
      <c r="J25" s="108">
        <v>0</v>
      </c>
      <c r="K25" s="109"/>
      <c r="L25" s="31"/>
      <c r="M25" s="32"/>
      <c r="N25" s="33"/>
      <c r="O25" s="33"/>
      <c r="P25" s="33"/>
      <c r="Q25" s="33"/>
      <c r="R25" s="33"/>
      <c r="S25" s="33"/>
      <c r="T25" s="28"/>
      <c r="U25" s="28"/>
      <c r="V25" s="28"/>
      <c r="AC25" s="20"/>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row>
    <row r="26" spans="1:247" s="3" customFormat="1" hidden="1" x14ac:dyDescent="0.25">
      <c r="A26" s="110" t="s">
        <v>30</v>
      </c>
      <c r="B26" s="89"/>
      <c r="C26" s="89"/>
      <c r="D26" s="89"/>
      <c r="E26" s="89"/>
      <c r="F26" s="89"/>
      <c r="G26" s="89"/>
      <c r="H26" s="89"/>
      <c r="I26" s="90"/>
      <c r="J26" s="105">
        <v>0</v>
      </c>
      <c r="K26" s="105"/>
      <c r="L26" s="31"/>
      <c r="M26" s="32"/>
      <c r="N26" s="33"/>
      <c r="O26" s="33"/>
      <c r="P26" s="33"/>
      <c r="Q26" s="33"/>
      <c r="R26" s="33"/>
      <c r="S26" s="33"/>
      <c r="T26" s="28"/>
      <c r="U26" s="28"/>
      <c r="V26" s="28"/>
      <c r="AC26" s="20"/>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row>
    <row r="27" spans="1:247" s="3" customFormat="1" hidden="1" x14ac:dyDescent="0.25">
      <c r="A27" s="88" t="s">
        <v>31</v>
      </c>
      <c r="B27" s="89"/>
      <c r="C27" s="89"/>
      <c r="D27" s="89"/>
      <c r="E27" s="89"/>
      <c r="F27" s="89"/>
      <c r="G27" s="89"/>
      <c r="H27" s="89"/>
      <c r="I27" s="90"/>
      <c r="J27" s="105">
        <v>0</v>
      </c>
      <c r="K27" s="105"/>
      <c r="L27" s="31"/>
      <c r="M27" s="32"/>
      <c r="N27" s="33"/>
      <c r="O27" s="33"/>
      <c r="P27" s="33"/>
      <c r="Q27" s="33"/>
      <c r="R27" s="33"/>
      <c r="S27" s="33"/>
      <c r="T27" s="28"/>
      <c r="U27" s="28"/>
      <c r="V27" s="28"/>
      <c r="AC27" s="20"/>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row>
    <row r="28" spans="1:247" s="3" customFormat="1" hidden="1" x14ac:dyDescent="0.25">
      <c r="A28" s="88" t="s">
        <v>32</v>
      </c>
      <c r="B28" s="89"/>
      <c r="C28" s="89"/>
      <c r="D28" s="89"/>
      <c r="E28" s="89"/>
      <c r="F28" s="89"/>
      <c r="G28" s="89"/>
      <c r="H28" s="89"/>
      <c r="I28" s="90"/>
      <c r="J28" s="106">
        <v>0</v>
      </c>
      <c r="K28" s="106"/>
      <c r="L28" s="31"/>
      <c r="M28" s="32"/>
      <c r="N28" s="33"/>
      <c r="O28" s="33"/>
      <c r="P28" s="33"/>
      <c r="Q28" s="33"/>
      <c r="R28" s="33"/>
      <c r="S28" s="33"/>
      <c r="T28" s="28"/>
      <c r="U28" s="28"/>
      <c r="V28" s="28"/>
      <c r="AC28" s="20"/>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row>
    <row r="29" spans="1:247" s="3" customFormat="1" hidden="1" x14ac:dyDescent="0.25">
      <c r="A29" s="88" t="s">
        <v>33</v>
      </c>
      <c r="B29" s="89"/>
      <c r="C29" s="89"/>
      <c r="D29" s="89"/>
      <c r="E29" s="89"/>
      <c r="F29" s="89"/>
      <c r="G29" s="89"/>
      <c r="H29" s="89"/>
      <c r="I29" s="90"/>
      <c r="J29" s="106">
        <v>0</v>
      </c>
      <c r="K29" s="106"/>
      <c r="L29" s="31"/>
      <c r="M29" s="32"/>
      <c r="N29" s="33"/>
      <c r="O29" s="33"/>
      <c r="P29" s="33"/>
      <c r="Q29" s="33"/>
      <c r="R29" s="33"/>
      <c r="S29" s="33"/>
      <c r="T29" s="28"/>
      <c r="U29" s="28"/>
      <c r="V29" s="28"/>
      <c r="AC29" s="20"/>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row>
    <row r="30" spans="1:247" s="2" customFormat="1" hidden="1" x14ac:dyDescent="0.25">
      <c r="A30" s="88"/>
      <c r="B30" s="89"/>
      <c r="C30" s="89"/>
      <c r="D30" s="89"/>
      <c r="E30" s="89"/>
      <c r="F30" s="89"/>
      <c r="G30" s="89"/>
      <c r="H30" s="89"/>
      <c r="I30" s="90"/>
      <c r="J30" s="35"/>
      <c r="K30" s="36"/>
      <c r="L30" s="37"/>
      <c r="M30" s="37"/>
      <c r="N30" s="8"/>
      <c r="O30" s="8"/>
      <c r="P30" s="8"/>
      <c r="Q30" s="8"/>
      <c r="R30" s="8"/>
      <c r="S30" s="8"/>
      <c r="T30" s="28"/>
      <c r="U30" s="28"/>
      <c r="V30" s="28"/>
      <c r="W30" s="3"/>
      <c r="X30" s="3"/>
      <c r="Y30" s="3"/>
      <c r="Z30" s="3"/>
      <c r="AA30" s="3"/>
      <c r="AB30" s="3"/>
      <c r="AC30" s="20"/>
      <c r="AD30" s="3"/>
      <c r="AE30" s="3"/>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row>
    <row r="31" spans="1:247" s="2" customFormat="1" hidden="1" x14ac:dyDescent="0.25">
      <c r="A31" s="91" t="s">
        <v>27</v>
      </c>
      <c r="B31" s="92"/>
      <c r="C31" s="92"/>
      <c r="D31" s="92"/>
      <c r="E31" s="92"/>
      <c r="F31" s="92"/>
      <c r="G31" s="92"/>
      <c r="H31" s="92"/>
      <c r="I31" s="93"/>
      <c r="J31" s="94">
        <v>0</v>
      </c>
      <c r="K31" s="94"/>
      <c r="L31" s="37"/>
      <c r="M31" s="37"/>
      <c r="N31" s="8"/>
      <c r="O31" s="8"/>
      <c r="P31" s="8"/>
      <c r="Q31" s="8"/>
      <c r="R31" s="8"/>
      <c r="S31" s="8"/>
      <c r="T31" s="28"/>
      <c r="U31" s="28"/>
      <c r="V31" s="28"/>
      <c r="W31" s="3"/>
      <c r="X31" s="3"/>
      <c r="Y31" s="3"/>
      <c r="Z31" s="3"/>
      <c r="AA31" s="3"/>
      <c r="AB31" s="3"/>
      <c r="AC31" s="20"/>
      <c r="AD31" s="3"/>
      <c r="AE31" s="3"/>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row>
    <row r="32" spans="1:247" s="2" customFormat="1" hidden="1" x14ac:dyDescent="0.25">
      <c r="A32" s="95" t="s">
        <v>34</v>
      </c>
      <c r="B32" s="96"/>
      <c r="C32" s="96"/>
      <c r="D32" s="96"/>
      <c r="E32" s="96"/>
      <c r="F32" s="96"/>
      <c r="G32" s="96"/>
      <c r="H32" s="96"/>
      <c r="I32" s="97"/>
      <c r="J32" s="98">
        <v>0</v>
      </c>
      <c r="K32" s="99"/>
      <c r="L32" s="37"/>
      <c r="M32" s="37"/>
      <c r="N32" s="8"/>
      <c r="O32" s="8"/>
      <c r="P32" s="8"/>
      <c r="Q32" s="8"/>
      <c r="R32" s="8"/>
      <c r="S32" s="8"/>
      <c r="T32" s="28"/>
      <c r="U32" s="28"/>
      <c r="V32" s="28"/>
      <c r="W32" s="3"/>
      <c r="X32" s="3"/>
      <c r="Y32" s="3"/>
      <c r="Z32" s="3"/>
      <c r="AA32" s="3"/>
      <c r="AB32" s="3"/>
      <c r="AC32" s="20"/>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9.5" hidden="1" customHeight="1" x14ac:dyDescent="0.25">
      <c r="A33" s="100"/>
      <c r="B33" s="101"/>
      <c r="C33" s="101"/>
      <c r="D33" s="101"/>
      <c r="E33" s="101"/>
      <c r="F33" s="101"/>
      <c r="G33" s="101"/>
      <c r="H33" s="101"/>
      <c r="I33" s="102"/>
      <c r="J33" s="103"/>
      <c r="K33" s="104"/>
      <c r="L33" s="85"/>
      <c r="M33" s="86"/>
      <c r="N33" s="86"/>
      <c r="O33" s="86"/>
      <c r="P33" s="86"/>
      <c r="Q33" s="86"/>
      <c r="R33" s="86"/>
      <c r="S33" s="86"/>
      <c r="T33" s="28"/>
      <c r="U33" s="28"/>
      <c r="V33" s="28"/>
      <c r="W33" s="3"/>
      <c r="X33" s="3"/>
      <c r="Y33" s="3"/>
      <c r="Z33" s="3"/>
      <c r="AA33" s="3"/>
      <c r="AB33" s="3"/>
      <c r="AC33" s="20"/>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75" thickBot="1" x14ac:dyDescent="0.3">
      <c r="A34" s="38">
        <v>2</v>
      </c>
      <c r="B34" s="3"/>
      <c r="C34" s="3"/>
      <c r="D34" s="3"/>
      <c r="E34" s="3"/>
      <c r="F34" s="3"/>
      <c r="G34" s="3"/>
      <c r="H34" s="3"/>
      <c r="I34" s="3"/>
      <c r="K34" s="39"/>
      <c r="L34" s="39"/>
      <c r="M34" s="39"/>
      <c r="N34" s="39"/>
      <c r="O34" s="87"/>
      <c r="P34" s="87"/>
      <c r="Q34" s="87"/>
      <c r="R34" s="87"/>
      <c r="S34" s="87"/>
      <c r="T34" s="39"/>
      <c r="U34" s="39"/>
      <c r="V34" s="39"/>
      <c r="W34" s="3"/>
      <c r="X34" s="3"/>
      <c r="Y34" s="3"/>
      <c r="Z34" s="3"/>
      <c r="AA34" s="3"/>
      <c r="AB34" s="40" t="s">
        <v>35</v>
      </c>
      <c r="AC34" s="41"/>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2.75" customHeight="1" thickBot="1" x14ac:dyDescent="0.3">
      <c r="A35" s="82" t="s">
        <v>36</v>
      </c>
      <c r="B35" s="81" t="s">
        <v>37</v>
      </c>
      <c r="C35" s="79"/>
      <c r="D35" s="79"/>
      <c r="E35" s="80"/>
      <c r="F35" s="81" t="s">
        <v>38</v>
      </c>
      <c r="G35" s="79"/>
      <c r="H35" s="79"/>
      <c r="I35" s="80"/>
      <c r="J35" s="81" t="s">
        <v>39</v>
      </c>
      <c r="K35" s="79"/>
      <c r="L35" s="79"/>
      <c r="M35" s="80"/>
      <c r="N35" s="84"/>
      <c r="O35" s="84"/>
      <c r="P35" s="84"/>
      <c r="Q35" s="84"/>
      <c r="R35" s="84"/>
      <c r="S35" s="84"/>
      <c r="T35" s="84"/>
      <c r="U35" s="84"/>
      <c r="V35" s="79" t="s">
        <v>40</v>
      </c>
      <c r="W35" s="79"/>
      <c r="X35" s="79"/>
      <c r="Y35" s="80"/>
      <c r="Z35" s="81" t="s">
        <v>41</v>
      </c>
      <c r="AA35" s="79"/>
      <c r="AB35" s="79"/>
      <c r="AC35" s="80"/>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75.75" thickBot="1" x14ac:dyDescent="0.3">
      <c r="A36" s="83"/>
      <c r="B36" s="42" t="s">
        <v>42</v>
      </c>
      <c r="C36" s="42" t="s">
        <v>43</v>
      </c>
      <c r="D36" s="42" t="s">
        <v>44</v>
      </c>
      <c r="E36" s="42" t="s">
        <v>45</v>
      </c>
      <c r="F36" s="42" t="s">
        <v>42</v>
      </c>
      <c r="G36" s="42" t="s">
        <v>43</v>
      </c>
      <c r="H36" s="42" t="s">
        <v>44</v>
      </c>
      <c r="I36" s="42" t="s">
        <v>45</v>
      </c>
      <c r="J36" s="42" t="s">
        <v>42</v>
      </c>
      <c r="K36" s="42" t="s">
        <v>43</v>
      </c>
      <c r="L36" s="42" t="s">
        <v>44</v>
      </c>
      <c r="M36" s="42" t="s">
        <v>45</v>
      </c>
      <c r="N36" s="43"/>
      <c r="O36" s="43"/>
      <c r="P36" s="43"/>
      <c r="Q36" s="43"/>
      <c r="R36" s="43"/>
      <c r="S36" s="43"/>
      <c r="T36" s="43"/>
      <c r="U36" s="43"/>
      <c r="V36" s="44" t="s">
        <v>42</v>
      </c>
      <c r="W36" s="42" t="s">
        <v>43</v>
      </c>
      <c r="X36" s="42" t="s">
        <v>44</v>
      </c>
      <c r="Y36" s="42" t="s">
        <v>45</v>
      </c>
      <c r="Z36" s="42" t="s">
        <v>42</v>
      </c>
      <c r="AA36" s="42" t="s">
        <v>43</v>
      </c>
      <c r="AB36" s="42" t="s">
        <v>44</v>
      </c>
      <c r="AC36" s="42" t="s">
        <v>45</v>
      </c>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5.75" thickTop="1" x14ac:dyDescent="0.25">
      <c r="A37" s="45" t="s">
        <v>46</v>
      </c>
      <c r="B37" s="46">
        <f>sumkred2</f>
        <v>1000</v>
      </c>
      <c r="C37" s="46">
        <f t="shared" ref="C37:C48" si="0">IF(data2=1,B37*(PROC2/36500)*30.42,B37*(PROC2/36000)*30)</f>
        <v>14.991666666666664</v>
      </c>
      <c r="D37" s="47">
        <f>IF($A37="1 міс.",$J$26*$J$6+$J$27*B37,0)+$J$18*sumkred2+$J$19+$J$20*sumkred2+$J$24+$J$28+J25*J6+J21</f>
        <v>50</v>
      </c>
      <c r="E37" s="47">
        <f>IF(data2=2,C37+D37,IF(data2=1,IF(C37&gt;0,C37+D37+sumproplat2,0),IF(B37&gt;sumproplat2*2,sumproplat2,B37+C37+D37)))</f>
        <v>64.99166666666666</v>
      </c>
      <c r="F37" s="48">
        <f>IF(data2=1,IF((B48-sumproplat2)&gt;1,B48-sumproplat2,0),IF(B48-(sumproplat2-C48-D48)&gt;0,B48-(E48-C48-D48),0))</f>
        <v>749.03483764721148</v>
      </c>
      <c r="G37" s="48">
        <f t="shared" ref="G37:G48" si="1">IF(data2=1,F37*(PROC2/36500)*30.42,F37*(PROC2/36000)*30)</f>
        <v>11.229280607727777</v>
      </c>
      <c r="H37" s="47">
        <f t="shared" ref="H37:H48" si="2">IF(AND($A37="1 міс.",F37&gt;0),$J$26*$J$6+$J$27*F37,0)+IF(F37-IF(data2=1,IF(G37&gt;0.001,G37+sumproplat2,0),IF(F37&gt;sumproplat2*2,sumproplat2,F37+G37))&lt;0,$J$29,0)</f>
        <v>0</v>
      </c>
      <c r="I37" s="47">
        <f t="shared" ref="I37:I48" si="3">IF(data2=1,IF(G37&gt;0.001,G37+H37+sumproplat2,0),IF(F37&gt;sumproplat2*2,sumproplat2+H37,F37+G37+H37))</f>
        <v>36.147379242366064</v>
      </c>
      <c r="J37" s="48">
        <f>IF(data2=1,IF((F48-sumproplat2)&gt;1,F48-sumproplat2,0),IF(F48-(sumproplat2-G48-H48)&gt;0,F48-(I48-G48-H48),0))</f>
        <v>424.08779157953296</v>
      </c>
      <c r="K37" s="48">
        <f t="shared" ref="K37:K48" si="4">IF(data2=1,J37*(PROC2/36500)*30.42,J37*(PROC2/36000)*30)</f>
        <v>6.3577828087631634</v>
      </c>
      <c r="L37" s="47">
        <f t="shared" ref="L37:L48" si="5">IF(AND($A37="1 міс.",J37&gt;0),$J$26*$J$6+$J$27*J37,0)+IF(J37-IF(data2=1,IF(K37&gt;0.001,K37+sumproplat2,0),IF(J37&gt;sumproplat2*2,sumproplat2,J37+K37))&lt;0,$J$29,0)</f>
        <v>0</v>
      </c>
      <c r="M37" s="47">
        <f t="shared" ref="M37:M48" si="6">IF(data2=1,IF(K37&gt;0.001,K37+L37+sumproplat2,0),IF(J37&gt;sumproplat2*2,sumproplat2+L37,J37+K37+L37))</f>
        <v>36.147379242366064</v>
      </c>
      <c r="N37" s="49"/>
      <c r="O37" s="49"/>
      <c r="P37" s="49"/>
      <c r="Q37" s="49"/>
      <c r="R37" s="49"/>
      <c r="S37" s="49"/>
      <c r="T37" s="49"/>
      <c r="U37" s="49"/>
      <c r="V37" s="50">
        <f>IF(data2=1,IF((R48-sumproplat2)&gt;1,R48-sumproplat2,0),IF(R48-(sumproplat2-S48-T48)&gt;0,R48-(U48-S48-T48),0))</f>
        <v>0</v>
      </c>
      <c r="W37" s="48">
        <f t="shared" ref="W37:W48" si="7">IF(data2=1,V37*(PROC2/36500)*30.42,V37*(PROC2/36000)*30)</f>
        <v>0</v>
      </c>
      <c r="X37" s="47">
        <f t="shared" ref="X37:X48" si="8">IF(AND($A37="1 міс.",V37&gt;0),$J$26*$J$6+$J$27*V37,0)+IF(V37-IF(data2=1,IF(W37&gt;0.001,W37+sumproplat2,0),IF(V37&gt;sumproplat2*2,sumproplat2,V37+W37))&lt;0,$J$29,0)</f>
        <v>0</v>
      </c>
      <c r="Y37" s="47">
        <f t="shared" ref="Y37:Y48" si="9">IF(data2=1,IF(W37&gt;0.001,W37+X37+sumproplat2,0),IF(V37&gt;sumproplat2*2,sumproplat2+X37,V37+W37+X37))</f>
        <v>0</v>
      </c>
      <c r="Z37" s="48">
        <f>IF(data2=1,IF((V48-sumproplat2)&gt;1,V48-sumproplat2,0),IF(V48-(sumproplat2-W48-X48)&gt;0,V48-(Y48-W48-X48),0))</f>
        <v>0</v>
      </c>
      <c r="AA37" s="48">
        <f t="shared" ref="AA37:AA48" si="10">IF(data2=1,Z37*(PROC2/36500)*30.42,Z37*(PROC2/36000)*30)</f>
        <v>0</v>
      </c>
      <c r="AB37" s="47">
        <f t="shared" ref="AB37:AB48" si="11">IF(AND($A37="1 міс.",Z37&gt;0),$J$26*$J$6+$J$27*Z37,0)+IF(Z37-IF(data2=1,IF(AA37&gt;0.001,AA37+sumproplat2,0),IF(Z37&gt;sumproplat2*2,sumproplat2,Z37+AA37))&lt;0,$J$29,0)</f>
        <v>0</v>
      </c>
      <c r="AC37" s="47">
        <f t="shared" ref="AC37:AC48" si="12">IF(data2=1,IF(AA37&gt;0.001,AA37+AB37+sumproplat2,0),IF(Z37&gt;sumproplat2*2,sumproplat2+AB37,Z37+AA37+AB37))</f>
        <v>0</v>
      </c>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x14ac:dyDescent="0.25">
      <c r="A38" s="45" t="s">
        <v>47</v>
      </c>
      <c r="B38" s="48">
        <f t="shared" ref="B38:B48" si="13">IF(data2=1,IF((B37-sumproplat2)&gt;1,B37-sumproplat2,0),IF(B37-(sumproplat2-C37-D37)&gt;0,B37-(E37-C37-D37),0))</f>
        <v>1000</v>
      </c>
      <c r="C38" s="48">
        <f t="shared" si="0"/>
        <v>14.991666666666664</v>
      </c>
      <c r="D38" s="47">
        <f t="shared" ref="D38:D48" si="14">IF($A38="1 міс.",$J$26*$J$6+$J$27*B38,0)+IF(B38-IF(data2=1,IF(C38&gt;0.001,C38+sumproplat2,0),IF(B38&gt;sumproplat2*2,sumproplat2,B38+C38))&lt;0,$J$29,0)</f>
        <v>0</v>
      </c>
      <c r="E38" s="47">
        <f t="shared" ref="E38:E48" si="15">IF(data2=1,IF(C38&gt;0.001,C38+D38+sumproplat2,0),IF(B38&gt;sumproplat2*2,sumproplat2+D38,B38+C38+D38))</f>
        <v>36.147379242366064</v>
      </c>
      <c r="F38" s="48">
        <f t="shared" ref="F38:F48" si="16">IF(data2=1,IF((F37-sumproplat2)&gt;1,F37-sumproplat2,0),IF(F37-(sumproplat2-G37-H37)&gt;0,F37-(I37-G37-H37),0))</f>
        <v>724.11673901257313</v>
      </c>
      <c r="G38" s="48">
        <f t="shared" si="1"/>
        <v>10.855716779030157</v>
      </c>
      <c r="H38" s="47">
        <f t="shared" si="2"/>
        <v>0</v>
      </c>
      <c r="I38" s="47">
        <f t="shared" si="3"/>
        <v>36.147379242366064</v>
      </c>
      <c r="J38" s="48">
        <f t="shared" ref="J38:J48" si="17">IF(data2=1,IF((J37-sumproplat2)&gt;1,J37-sumproplat2,0),IF(J37-(sumproplat2-K37-L37)&gt;0,J37-(M37-K37-L37),0))</f>
        <v>394.29819514593004</v>
      </c>
      <c r="K38" s="48">
        <f t="shared" si="4"/>
        <v>5.9111871088960672</v>
      </c>
      <c r="L38" s="47">
        <f t="shared" si="5"/>
        <v>0</v>
      </c>
      <c r="M38" s="47">
        <f t="shared" si="6"/>
        <v>36.147379242366064</v>
      </c>
      <c r="N38" s="49"/>
      <c r="O38" s="49"/>
      <c r="P38" s="49"/>
      <c r="Q38" s="49"/>
      <c r="R38" s="49"/>
      <c r="S38" s="49"/>
      <c r="T38" s="49"/>
      <c r="U38" s="49"/>
      <c r="V38" s="50">
        <f t="shared" ref="V38:V48" si="18">IF(data2=1,IF((V37-sumproplat2)&gt;1,V37-sumproplat2,0),IF(V37-(sumproplat2-W37-X37)&gt;0,V37-(Y37-W37-X37),0))</f>
        <v>0</v>
      </c>
      <c r="W38" s="48">
        <f t="shared" si="7"/>
        <v>0</v>
      </c>
      <c r="X38" s="47">
        <f t="shared" si="8"/>
        <v>0</v>
      </c>
      <c r="Y38" s="47">
        <f t="shared" si="9"/>
        <v>0</v>
      </c>
      <c r="Z38" s="48">
        <f t="shared" ref="Z38:Z48" si="19">IF(data2=1,IF((Z37-sumproplat2)&gt;1,Z37-sumproplat2,0),IF(Z37-(sumproplat2-AA37-AB37)&gt;0,Z37-(AC37-AA37-AB37),0))</f>
        <v>0</v>
      </c>
      <c r="AA38" s="48">
        <f t="shared" si="10"/>
        <v>0</v>
      </c>
      <c r="AB38" s="47">
        <f t="shared" si="11"/>
        <v>0</v>
      </c>
      <c r="AC38" s="47">
        <f t="shared" si="12"/>
        <v>0</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x14ac:dyDescent="0.25">
      <c r="A39" s="45" t="s">
        <v>48</v>
      </c>
      <c r="B39" s="48">
        <f t="shared" si="13"/>
        <v>978.84428742430055</v>
      </c>
      <c r="C39" s="48">
        <f t="shared" si="0"/>
        <v>14.674507275635969</v>
      </c>
      <c r="D39" s="47">
        <f t="shared" si="14"/>
        <v>0</v>
      </c>
      <c r="E39" s="47">
        <f t="shared" si="15"/>
        <v>36.147379242366064</v>
      </c>
      <c r="F39" s="48">
        <f t="shared" si="16"/>
        <v>698.82507654923722</v>
      </c>
      <c r="G39" s="48">
        <f t="shared" si="1"/>
        <v>10.476552605933978</v>
      </c>
      <c r="H39" s="47">
        <f t="shared" si="2"/>
        <v>0</v>
      </c>
      <c r="I39" s="47">
        <f t="shared" si="3"/>
        <v>36.147379242366064</v>
      </c>
      <c r="J39" s="48">
        <f t="shared" si="17"/>
        <v>364.06200301246002</v>
      </c>
      <c r="K39" s="48">
        <f t="shared" si="4"/>
        <v>5.4578961951617959</v>
      </c>
      <c r="L39" s="47">
        <f t="shared" si="5"/>
        <v>0</v>
      </c>
      <c r="M39" s="47">
        <f t="shared" si="6"/>
        <v>36.147379242366064</v>
      </c>
      <c r="N39" s="49"/>
      <c r="O39" s="49"/>
      <c r="P39" s="49"/>
      <c r="Q39" s="49"/>
      <c r="R39" s="49"/>
      <c r="S39" s="49"/>
      <c r="T39" s="49"/>
      <c r="U39" s="49"/>
      <c r="V39" s="50">
        <f t="shared" si="18"/>
        <v>0</v>
      </c>
      <c r="W39" s="48">
        <f t="shared" si="7"/>
        <v>0</v>
      </c>
      <c r="X39" s="47">
        <f t="shared" si="8"/>
        <v>0</v>
      </c>
      <c r="Y39" s="47">
        <f t="shared" si="9"/>
        <v>0</v>
      </c>
      <c r="Z39" s="48">
        <f t="shared" si="19"/>
        <v>0</v>
      </c>
      <c r="AA39" s="48">
        <f t="shared" si="10"/>
        <v>0</v>
      </c>
      <c r="AB39" s="47">
        <f t="shared" si="11"/>
        <v>0</v>
      </c>
      <c r="AC39" s="47">
        <f t="shared" si="12"/>
        <v>0</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45" t="s">
        <v>49</v>
      </c>
      <c r="B40" s="48">
        <f t="shared" si="13"/>
        <v>957.37141545757049</v>
      </c>
      <c r="C40" s="48">
        <f t="shared" si="0"/>
        <v>14.352593136734743</v>
      </c>
      <c r="D40" s="47">
        <f t="shared" si="14"/>
        <v>0</v>
      </c>
      <c r="E40" s="47">
        <f t="shared" si="15"/>
        <v>36.147379242366064</v>
      </c>
      <c r="F40" s="48">
        <f t="shared" si="16"/>
        <v>673.15424991280508</v>
      </c>
      <c r="G40" s="48">
        <f t="shared" si="1"/>
        <v>10.091704129942801</v>
      </c>
      <c r="H40" s="47">
        <f t="shared" si="2"/>
        <v>0</v>
      </c>
      <c r="I40" s="47">
        <f t="shared" si="3"/>
        <v>36.147379242366064</v>
      </c>
      <c r="J40" s="48">
        <f t="shared" si="17"/>
        <v>333.37251996525578</v>
      </c>
      <c r="K40" s="48">
        <f t="shared" si="4"/>
        <v>4.9978096951457927</v>
      </c>
      <c r="L40" s="47">
        <f t="shared" si="5"/>
        <v>0</v>
      </c>
      <c r="M40" s="47">
        <f t="shared" si="6"/>
        <v>36.147379242366064</v>
      </c>
      <c r="N40" s="49"/>
      <c r="O40" s="49"/>
      <c r="P40" s="49"/>
      <c r="Q40" s="49"/>
      <c r="R40" s="49"/>
      <c r="S40" s="49"/>
      <c r="T40" s="49"/>
      <c r="U40" s="49"/>
      <c r="V40" s="50">
        <f t="shared" si="18"/>
        <v>0</v>
      </c>
      <c r="W40" s="48">
        <f t="shared" si="7"/>
        <v>0</v>
      </c>
      <c r="X40" s="47">
        <f t="shared" si="8"/>
        <v>0</v>
      </c>
      <c r="Y40" s="47">
        <f t="shared" si="9"/>
        <v>0</v>
      </c>
      <c r="Z40" s="48">
        <f t="shared" si="19"/>
        <v>0</v>
      </c>
      <c r="AA40" s="48">
        <f t="shared" si="10"/>
        <v>0</v>
      </c>
      <c r="AB40" s="47">
        <f t="shared" si="11"/>
        <v>0</v>
      </c>
      <c r="AC40" s="47">
        <f t="shared" si="12"/>
        <v>0</v>
      </c>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45" t="s">
        <v>50</v>
      </c>
      <c r="B41" s="48">
        <f t="shared" si="13"/>
        <v>935.57662935193912</v>
      </c>
      <c r="C41" s="48">
        <f t="shared" si="0"/>
        <v>14.025852968367818</v>
      </c>
      <c r="D41" s="47">
        <f t="shared" si="14"/>
        <v>0</v>
      </c>
      <c r="E41" s="47">
        <f t="shared" si="15"/>
        <v>36.147379242366064</v>
      </c>
      <c r="F41" s="48">
        <f t="shared" si="16"/>
        <v>647.09857480038181</v>
      </c>
      <c r="G41" s="48">
        <f t="shared" si="1"/>
        <v>9.7010861338823897</v>
      </c>
      <c r="H41" s="47">
        <f t="shared" si="2"/>
        <v>0</v>
      </c>
      <c r="I41" s="47">
        <f t="shared" si="3"/>
        <v>36.147379242366064</v>
      </c>
      <c r="J41" s="48">
        <f t="shared" si="17"/>
        <v>302.22295041803551</v>
      </c>
      <c r="K41" s="48">
        <f t="shared" si="4"/>
        <v>4.5308257316837146</v>
      </c>
      <c r="L41" s="47">
        <f t="shared" si="5"/>
        <v>0</v>
      </c>
      <c r="M41" s="47">
        <f t="shared" si="6"/>
        <v>36.147379242366064</v>
      </c>
      <c r="N41" s="49"/>
      <c r="O41" s="49"/>
      <c r="P41" s="49"/>
      <c r="Q41" s="49"/>
      <c r="R41" s="49"/>
      <c r="S41" s="49"/>
      <c r="T41" s="49"/>
      <c r="U41" s="49"/>
      <c r="V41" s="50">
        <f t="shared" si="18"/>
        <v>0</v>
      </c>
      <c r="W41" s="48">
        <f t="shared" si="7"/>
        <v>0</v>
      </c>
      <c r="X41" s="47">
        <f t="shared" si="8"/>
        <v>0</v>
      </c>
      <c r="Y41" s="47">
        <f t="shared" si="9"/>
        <v>0</v>
      </c>
      <c r="Z41" s="48">
        <f t="shared" si="19"/>
        <v>0</v>
      </c>
      <c r="AA41" s="48">
        <f t="shared" si="10"/>
        <v>0</v>
      </c>
      <c r="AB41" s="47">
        <f t="shared" si="11"/>
        <v>0</v>
      </c>
      <c r="AC41" s="47">
        <f t="shared" si="12"/>
        <v>0</v>
      </c>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45" t="s">
        <v>51</v>
      </c>
      <c r="B42" s="48">
        <f t="shared" si="13"/>
        <v>913.45510307794086</v>
      </c>
      <c r="C42" s="48">
        <f t="shared" si="0"/>
        <v>13.694214420310129</v>
      </c>
      <c r="D42" s="47">
        <f t="shared" si="14"/>
        <v>0</v>
      </c>
      <c r="E42" s="47">
        <f t="shared" si="15"/>
        <v>36.147379242366064</v>
      </c>
      <c r="F42" s="48">
        <f t="shared" si="16"/>
        <v>620.65228169189811</v>
      </c>
      <c r="G42" s="48">
        <f t="shared" si="1"/>
        <v>9.3046121230310384</v>
      </c>
      <c r="H42" s="47">
        <f t="shared" si="2"/>
        <v>0</v>
      </c>
      <c r="I42" s="47">
        <f t="shared" si="3"/>
        <v>36.147379242366064</v>
      </c>
      <c r="J42" s="48">
        <f t="shared" si="17"/>
        <v>270.60639690735314</v>
      </c>
      <c r="K42" s="48">
        <f t="shared" si="4"/>
        <v>4.0568409003027357</v>
      </c>
      <c r="L42" s="47">
        <f t="shared" si="5"/>
        <v>0</v>
      </c>
      <c r="M42" s="47">
        <f t="shared" si="6"/>
        <v>36.147379242366064</v>
      </c>
      <c r="N42" s="49"/>
      <c r="O42" s="49"/>
      <c r="P42" s="49"/>
      <c r="Q42" s="49"/>
      <c r="R42" s="49"/>
      <c r="S42" s="49"/>
      <c r="T42" s="49"/>
      <c r="U42" s="49"/>
      <c r="V42" s="50">
        <f t="shared" si="18"/>
        <v>0</v>
      </c>
      <c r="W42" s="48">
        <f t="shared" si="7"/>
        <v>0</v>
      </c>
      <c r="X42" s="47">
        <f t="shared" si="8"/>
        <v>0</v>
      </c>
      <c r="Y42" s="47">
        <f t="shared" si="9"/>
        <v>0</v>
      </c>
      <c r="Z42" s="48">
        <f t="shared" si="19"/>
        <v>0</v>
      </c>
      <c r="AA42" s="48">
        <f t="shared" si="10"/>
        <v>0</v>
      </c>
      <c r="AB42" s="47">
        <f t="shared" si="11"/>
        <v>0</v>
      </c>
      <c r="AC42" s="47">
        <f t="shared" si="12"/>
        <v>0</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ht="14.25" customHeight="1" x14ac:dyDescent="0.25">
      <c r="A43" s="45" t="s">
        <v>52</v>
      </c>
      <c r="B43" s="48">
        <f t="shared" si="13"/>
        <v>891.00193825588497</v>
      </c>
      <c r="C43" s="48">
        <f t="shared" si="0"/>
        <v>13.357604057686141</v>
      </c>
      <c r="D43" s="47">
        <f t="shared" si="14"/>
        <v>0</v>
      </c>
      <c r="E43" s="47">
        <f t="shared" si="15"/>
        <v>36.147379242366064</v>
      </c>
      <c r="F43" s="48">
        <f t="shared" si="16"/>
        <v>593.8095145725631</v>
      </c>
      <c r="G43" s="48">
        <f t="shared" si="1"/>
        <v>8.9021943059670061</v>
      </c>
      <c r="H43" s="47">
        <f t="shared" si="2"/>
        <v>0</v>
      </c>
      <c r="I43" s="47">
        <f t="shared" si="3"/>
        <v>36.147379242366064</v>
      </c>
      <c r="J43" s="48">
        <f t="shared" si="17"/>
        <v>238.51585856528982</v>
      </c>
      <c r="K43" s="48">
        <f t="shared" si="4"/>
        <v>3.575750246324636</v>
      </c>
      <c r="L43" s="47">
        <f t="shared" si="5"/>
        <v>0</v>
      </c>
      <c r="M43" s="47">
        <f t="shared" si="6"/>
        <v>36.147379242366064</v>
      </c>
      <c r="N43" s="49"/>
      <c r="O43" s="49"/>
      <c r="P43" s="49"/>
      <c r="Q43" s="49"/>
      <c r="R43" s="49"/>
      <c r="S43" s="49"/>
      <c r="T43" s="49"/>
      <c r="U43" s="49"/>
      <c r="V43" s="50">
        <f t="shared" si="18"/>
        <v>0</v>
      </c>
      <c r="W43" s="48">
        <f t="shared" si="7"/>
        <v>0</v>
      </c>
      <c r="X43" s="47">
        <f t="shared" si="8"/>
        <v>0</v>
      </c>
      <c r="Y43" s="47">
        <f t="shared" si="9"/>
        <v>0</v>
      </c>
      <c r="Z43" s="48">
        <f t="shared" si="19"/>
        <v>0</v>
      </c>
      <c r="AA43" s="48">
        <f t="shared" si="10"/>
        <v>0</v>
      </c>
      <c r="AB43" s="47">
        <f t="shared" si="11"/>
        <v>0</v>
      </c>
      <c r="AC43" s="47">
        <f t="shared" si="12"/>
        <v>0</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45" t="s">
        <v>53</v>
      </c>
      <c r="B44" s="48">
        <f t="shared" si="13"/>
        <v>868.21216307120505</v>
      </c>
      <c r="C44" s="48">
        <f t="shared" si="0"/>
        <v>13.015947344709147</v>
      </c>
      <c r="D44" s="47">
        <f t="shared" si="14"/>
        <v>0</v>
      </c>
      <c r="E44" s="47">
        <f t="shared" si="15"/>
        <v>36.147379242366064</v>
      </c>
      <c r="F44" s="48">
        <f t="shared" si="16"/>
        <v>566.56432963616408</v>
      </c>
      <c r="G44" s="48">
        <f t="shared" si="1"/>
        <v>8.4937435751288248</v>
      </c>
      <c r="H44" s="47">
        <f t="shared" si="2"/>
        <v>0</v>
      </c>
      <c r="I44" s="47">
        <f t="shared" si="3"/>
        <v>36.147379242366064</v>
      </c>
      <c r="J44" s="48">
        <f t="shared" si="17"/>
        <v>205.94422956924839</v>
      </c>
      <c r="K44" s="48">
        <f t="shared" si="4"/>
        <v>3.0874472416256484</v>
      </c>
      <c r="L44" s="47">
        <f t="shared" si="5"/>
        <v>0</v>
      </c>
      <c r="M44" s="47">
        <f t="shared" si="6"/>
        <v>36.147379242366064</v>
      </c>
      <c r="N44" s="49"/>
      <c r="O44" s="49"/>
      <c r="P44" s="49"/>
      <c r="Q44" s="49"/>
      <c r="R44" s="49"/>
      <c r="S44" s="49"/>
      <c r="T44" s="49"/>
      <c r="U44" s="49"/>
      <c r="V44" s="50">
        <f t="shared" si="18"/>
        <v>0</v>
      </c>
      <c r="W44" s="48">
        <f t="shared" si="7"/>
        <v>0</v>
      </c>
      <c r="X44" s="47">
        <f t="shared" si="8"/>
        <v>0</v>
      </c>
      <c r="Y44" s="47">
        <f t="shared" si="9"/>
        <v>0</v>
      </c>
      <c r="Z44" s="48">
        <f t="shared" si="19"/>
        <v>0</v>
      </c>
      <c r="AA44" s="48">
        <f t="shared" si="10"/>
        <v>0</v>
      </c>
      <c r="AB44" s="47">
        <f t="shared" si="11"/>
        <v>0</v>
      </c>
      <c r="AC44" s="47">
        <f t="shared" si="12"/>
        <v>0</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x14ac:dyDescent="0.25">
      <c r="A45" s="45" t="s">
        <v>54</v>
      </c>
      <c r="B45" s="48">
        <f t="shared" si="13"/>
        <v>845.08073117354809</v>
      </c>
      <c r="C45" s="48">
        <f t="shared" si="0"/>
        <v>12.669168628176772</v>
      </c>
      <c r="D45" s="47">
        <f t="shared" si="14"/>
        <v>0</v>
      </c>
      <c r="E45" s="47">
        <f t="shared" si="15"/>
        <v>36.147379242366064</v>
      </c>
      <c r="F45" s="48">
        <f t="shared" si="16"/>
        <v>538.91069396892681</v>
      </c>
      <c r="G45" s="48">
        <f t="shared" si="1"/>
        <v>8.0791694870841599</v>
      </c>
      <c r="H45" s="47">
        <f t="shared" si="2"/>
        <v>0</v>
      </c>
      <c r="I45" s="47">
        <f t="shared" si="3"/>
        <v>36.147379242366064</v>
      </c>
      <c r="J45" s="48">
        <f t="shared" si="17"/>
        <v>172.88429756850798</v>
      </c>
      <c r="K45" s="48">
        <f t="shared" si="4"/>
        <v>2.5918237610478818</v>
      </c>
      <c r="L45" s="47">
        <f t="shared" si="5"/>
        <v>0</v>
      </c>
      <c r="M45" s="47">
        <f t="shared" si="6"/>
        <v>36.147379242366064</v>
      </c>
      <c r="N45" s="49"/>
      <c r="O45" s="49"/>
      <c r="P45" s="49"/>
      <c r="Q45" s="49"/>
      <c r="R45" s="49"/>
      <c r="S45" s="49"/>
      <c r="T45" s="49"/>
      <c r="U45" s="49"/>
      <c r="V45" s="50">
        <f t="shared" si="18"/>
        <v>0</v>
      </c>
      <c r="W45" s="48">
        <f t="shared" si="7"/>
        <v>0</v>
      </c>
      <c r="X45" s="47">
        <f t="shared" si="8"/>
        <v>0</v>
      </c>
      <c r="Y45" s="47">
        <f t="shared" si="9"/>
        <v>0</v>
      </c>
      <c r="Z45" s="48">
        <f t="shared" si="19"/>
        <v>0</v>
      </c>
      <c r="AA45" s="48">
        <f t="shared" si="10"/>
        <v>0</v>
      </c>
      <c r="AB45" s="47">
        <f t="shared" si="11"/>
        <v>0</v>
      </c>
      <c r="AC45" s="47">
        <f t="shared" si="12"/>
        <v>0</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45" t="s">
        <v>55</v>
      </c>
      <c r="B46" s="48">
        <f t="shared" si="13"/>
        <v>821.60252055935882</v>
      </c>
      <c r="C46" s="48">
        <f t="shared" si="0"/>
        <v>12.317191120719054</v>
      </c>
      <c r="D46" s="47">
        <f t="shared" si="14"/>
        <v>0</v>
      </c>
      <c r="E46" s="47">
        <f t="shared" si="15"/>
        <v>36.147379242366064</v>
      </c>
      <c r="F46" s="48">
        <f t="shared" si="16"/>
        <v>510.84248421364492</v>
      </c>
      <c r="G46" s="48">
        <f t="shared" si="1"/>
        <v>7.6583802425028917</v>
      </c>
      <c r="H46" s="47">
        <f t="shared" si="2"/>
        <v>0</v>
      </c>
      <c r="I46" s="47">
        <f t="shared" si="3"/>
        <v>36.147379242366064</v>
      </c>
      <c r="J46" s="48">
        <f t="shared" si="17"/>
        <v>139.3287420871898</v>
      </c>
      <c r="K46" s="48">
        <f t="shared" si="4"/>
        <v>2.0887700584571203</v>
      </c>
      <c r="L46" s="47">
        <f t="shared" si="5"/>
        <v>0</v>
      </c>
      <c r="M46" s="47">
        <f t="shared" si="6"/>
        <v>36.147379242366064</v>
      </c>
      <c r="N46" s="49"/>
      <c r="O46" s="49"/>
      <c r="P46" s="49"/>
      <c r="Q46" s="49"/>
      <c r="R46" s="49"/>
      <c r="S46" s="49"/>
      <c r="T46" s="49"/>
      <c r="U46" s="49"/>
      <c r="V46" s="50">
        <f t="shared" si="18"/>
        <v>0</v>
      </c>
      <c r="W46" s="48">
        <f t="shared" si="7"/>
        <v>0</v>
      </c>
      <c r="X46" s="47">
        <f t="shared" si="8"/>
        <v>0</v>
      </c>
      <c r="Y46" s="47">
        <f t="shared" si="9"/>
        <v>0</v>
      </c>
      <c r="Z46" s="48">
        <f t="shared" si="19"/>
        <v>0</v>
      </c>
      <c r="AA46" s="48">
        <f t="shared" si="10"/>
        <v>0</v>
      </c>
      <c r="AB46" s="47">
        <f t="shared" si="11"/>
        <v>0</v>
      </c>
      <c r="AC46" s="47">
        <f t="shared" si="12"/>
        <v>0</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45" t="s">
        <v>56</v>
      </c>
      <c r="B47" s="48">
        <f t="shared" si="13"/>
        <v>797.77233243771184</v>
      </c>
      <c r="C47" s="48">
        <f t="shared" si="0"/>
        <v>11.959936883795363</v>
      </c>
      <c r="D47" s="47">
        <f t="shared" si="14"/>
        <v>0</v>
      </c>
      <c r="E47" s="47">
        <f t="shared" si="15"/>
        <v>36.147379242366064</v>
      </c>
      <c r="F47" s="48">
        <f t="shared" si="16"/>
        <v>482.35348521378177</v>
      </c>
      <c r="G47" s="48">
        <f t="shared" si="1"/>
        <v>7.2312826658299443</v>
      </c>
      <c r="H47" s="47">
        <f t="shared" si="2"/>
        <v>0</v>
      </c>
      <c r="I47" s="47">
        <f t="shared" si="3"/>
        <v>36.147379242366064</v>
      </c>
      <c r="J47" s="48">
        <f t="shared" si="17"/>
        <v>105.27013290328085</v>
      </c>
      <c r="K47" s="48">
        <f t="shared" si="4"/>
        <v>1.5781747424416852</v>
      </c>
      <c r="L47" s="47">
        <f t="shared" si="5"/>
        <v>0</v>
      </c>
      <c r="M47" s="47">
        <f t="shared" si="6"/>
        <v>36.147379242366064</v>
      </c>
      <c r="N47" s="49"/>
      <c r="O47" s="49"/>
      <c r="P47" s="49"/>
      <c r="Q47" s="49"/>
      <c r="R47" s="49"/>
      <c r="S47" s="49"/>
      <c r="T47" s="49"/>
      <c r="U47" s="49"/>
      <c r="V47" s="50">
        <f t="shared" si="18"/>
        <v>0</v>
      </c>
      <c r="W47" s="48">
        <f t="shared" si="7"/>
        <v>0</v>
      </c>
      <c r="X47" s="47">
        <f t="shared" si="8"/>
        <v>0</v>
      </c>
      <c r="Y47" s="47">
        <f t="shared" si="9"/>
        <v>0</v>
      </c>
      <c r="Z47" s="48">
        <f t="shared" si="19"/>
        <v>0</v>
      </c>
      <c r="AA47" s="48">
        <f t="shared" si="10"/>
        <v>0</v>
      </c>
      <c r="AB47" s="47">
        <f t="shared" si="11"/>
        <v>0</v>
      </c>
      <c r="AC47" s="47">
        <f t="shared" si="12"/>
        <v>0</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45" t="s">
        <v>57</v>
      </c>
      <c r="B48" s="48">
        <f t="shared" si="13"/>
        <v>773.58489007914113</v>
      </c>
      <c r="C48" s="48">
        <f t="shared" si="0"/>
        <v>11.597326810436456</v>
      </c>
      <c r="D48" s="47">
        <f t="shared" si="14"/>
        <v>0</v>
      </c>
      <c r="E48" s="47">
        <f t="shared" si="15"/>
        <v>36.147379242366064</v>
      </c>
      <c r="F48" s="48">
        <f t="shared" si="16"/>
        <v>453.43738863724565</v>
      </c>
      <c r="G48" s="48">
        <f t="shared" si="1"/>
        <v>6.7977821846533732</v>
      </c>
      <c r="H48" s="47">
        <f t="shared" si="2"/>
        <v>0</v>
      </c>
      <c r="I48" s="47">
        <f t="shared" si="3"/>
        <v>36.147379242366064</v>
      </c>
      <c r="J48" s="48">
        <f t="shared" si="17"/>
        <v>70.700928403356471</v>
      </c>
      <c r="K48" s="48">
        <f t="shared" si="4"/>
        <v>1.0599247516469856</v>
      </c>
      <c r="L48" s="47">
        <f t="shared" si="5"/>
        <v>0</v>
      </c>
      <c r="M48" s="47">
        <f t="shared" si="6"/>
        <v>71.76085315500346</v>
      </c>
      <c r="N48" s="49"/>
      <c r="O48" s="49"/>
      <c r="P48" s="49"/>
      <c r="Q48" s="49"/>
      <c r="R48" s="49"/>
      <c r="S48" s="49"/>
      <c r="T48" s="49"/>
      <c r="U48" s="49"/>
      <c r="V48" s="50">
        <f t="shared" si="18"/>
        <v>0</v>
      </c>
      <c r="W48" s="48">
        <f t="shared" si="7"/>
        <v>0</v>
      </c>
      <c r="X48" s="47">
        <f t="shared" si="8"/>
        <v>0</v>
      </c>
      <c r="Y48" s="47">
        <f t="shared" si="9"/>
        <v>0</v>
      </c>
      <c r="Z48" s="48">
        <f t="shared" si="19"/>
        <v>0</v>
      </c>
      <c r="AA48" s="48">
        <f t="shared" si="10"/>
        <v>0</v>
      </c>
      <c r="AB48" s="47">
        <f t="shared" si="11"/>
        <v>0</v>
      </c>
      <c r="AC48" s="47">
        <f t="shared" si="12"/>
        <v>0</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ht="15.75" thickBot="1" x14ac:dyDescent="0.3">
      <c r="A49" s="51" t="s">
        <v>58</v>
      </c>
      <c r="B49" s="52"/>
      <c r="C49" s="53">
        <f>SUM(C37:C48)</f>
        <v>161.64767597990493</v>
      </c>
      <c r="D49" s="54">
        <f>SUM(D37:D48)</f>
        <v>50</v>
      </c>
      <c r="E49" s="54">
        <f>SUM(E37:E48)</f>
        <v>462.6128383326934</v>
      </c>
      <c r="F49" s="52"/>
      <c r="G49" s="53">
        <f>SUM(G37:G48)</f>
        <v>108.82150484071433</v>
      </c>
      <c r="H49" s="54">
        <f>SUM(H37:H48)</f>
        <v>0</v>
      </c>
      <c r="I49" s="54">
        <f>SUM(I37:I48)</f>
        <v>433.7685509083928</v>
      </c>
      <c r="J49" s="52"/>
      <c r="K49" s="53">
        <f>SUM(K37:K48)</f>
        <v>45.294233241497231</v>
      </c>
      <c r="L49" s="54">
        <f>SUM(L37:L48)</f>
        <v>0</v>
      </c>
      <c r="M49" s="54">
        <f>SUM(M37:M48)</f>
        <v>469.3820248210302</v>
      </c>
      <c r="N49" s="55"/>
      <c r="O49" s="55"/>
      <c r="P49" s="56"/>
      <c r="Q49" s="56"/>
      <c r="R49" s="55"/>
      <c r="S49" s="55"/>
      <c r="T49" s="56"/>
      <c r="U49" s="56"/>
      <c r="V49" s="57"/>
      <c r="W49" s="53">
        <f>SUM(W37:W48)</f>
        <v>0</v>
      </c>
      <c r="X49" s="54">
        <f>SUM(X37:X48)</f>
        <v>0</v>
      </c>
      <c r="Y49" s="54">
        <f>SUM(Y37:Y48)</f>
        <v>0</v>
      </c>
      <c r="Z49" s="52"/>
      <c r="AA49" s="53">
        <f>SUM(AA37:AA48)</f>
        <v>0</v>
      </c>
      <c r="AB49" s="54">
        <f>SUM(AB37:AB48)</f>
        <v>0</v>
      </c>
      <c r="AC49" s="54">
        <f>SUM(AC37:AC48)</f>
        <v>0</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ht="12.75" hidden="1" customHeight="1" thickBot="1" x14ac:dyDescent="0.3">
      <c r="A50" s="82" t="s">
        <v>36</v>
      </c>
      <c r="B50" s="81" t="s">
        <v>59</v>
      </c>
      <c r="C50" s="79"/>
      <c r="D50" s="80"/>
      <c r="E50" s="58"/>
      <c r="F50" s="81" t="s">
        <v>60</v>
      </c>
      <c r="G50" s="79"/>
      <c r="H50" s="79"/>
      <c r="I50" s="80"/>
      <c r="J50" s="81" t="s">
        <v>61</v>
      </c>
      <c r="K50" s="79"/>
      <c r="L50" s="79"/>
      <c r="M50" s="79"/>
      <c r="N50" s="84"/>
      <c r="O50" s="84"/>
      <c r="P50" s="84"/>
      <c r="Q50" s="84"/>
      <c r="R50" s="84"/>
      <c r="S50" s="84"/>
      <c r="T50" s="84"/>
      <c r="U50" s="84"/>
      <c r="V50" s="79" t="s">
        <v>62</v>
      </c>
      <c r="W50" s="79"/>
      <c r="X50" s="79"/>
      <c r="Y50" s="80"/>
      <c r="Z50" s="81" t="s">
        <v>63</v>
      </c>
      <c r="AA50" s="79"/>
      <c r="AB50" s="79"/>
      <c r="AC50" s="80"/>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75.75" hidden="1" thickBot="1" x14ac:dyDescent="0.3">
      <c r="A51" s="83"/>
      <c r="B51" s="42" t="s">
        <v>42</v>
      </c>
      <c r="C51" s="42" t="s">
        <v>43</v>
      </c>
      <c r="D51" s="42" t="s">
        <v>44</v>
      </c>
      <c r="E51" s="42" t="s">
        <v>45</v>
      </c>
      <c r="F51" s="42" t="s">
        <v>42</v>
      </c>
      <c r="G51" s="42" t="s">
        <v>43</v>
      </c>
      <c r="H51" s="42" t="s">
        <v>44</v>
      </c>
      <c r="I51" s="42" t="s">
        <v>45</v>
      </c>
      <c r="J51" s="42" t="s">
        <v>42</v>
      </c>
      <c r="K51" s="42" t="s">
        <v>43</v>
      </c>
      <c r="L51" s="42" t="s">
        <v>44</v>
      </c>
      <c r="M51" s="59" t="s">
        <v>45</v>
      </c>
      <c r="N51" s="43"/>
      <c r="O51" s="43"/>
      <c r="P51" s="43"/>
      <c r="Q51" s="43"/>
      <c r="R51" s="43"/>
      <c r="S51" s="43"/>
      <c r="T51" s="43"/>
      <c r="U51" s="43"/>
      <c r="V51" s="44" t="s">
        <v>42</v>
      </c>
      <c r="W51" s="42" t="s">
        <v>43</v>
      </c>
      <c r="X51" s="42" t="s">
        <v>44</v>
      </c>
      <c r="Y51" s="42" t="s">
        <v>45</v>
      </c>
      <c r="Z51" s="42" t="s">
        <v>42</v>
      </c>
      <c r="AA51" s="42" t="s">
        <v>43</v>
      </c>
      <c r="AB51" s="42" t="s">
        <v>44</v>
      </c>
      <c r="AC51" s="42" t="s">
        <v>45</v>
      </c>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idden="1" x14ac:dyDescent="0.25">
      <c r="A52" s="45" t="s">
        <v>46</v>
      </c>
      <c r="B52" s="48">
        <f>IF(data2=1,IF((Z48-sumproplat2)&gt;1,Z48-sumproplat2,0),IF(Z48-(sumproplat2-AA48-AB48)&gt;0,Z48-(AC48-AA48-AB48),0))</f>
        <v>0</v>
      </c>
      <c r="C52" s="48">
        <f t="shared" ref="C52:C63" si="20">IF(data2=1,B52*(PROC2/36500)*30.42,B52*(PROC2/36000)*30)</f>
        <v>0</v>
      </c>
      <c r="D52" s="47">
        <f t="shared" ref="D52:D63" si="21">IF(AND($A52="1 міс.",B52&gt;0),$J$26*$J$6+$J$27*B52,0)+IF(B52-IF(data2=1,IF(C52&gt;0.001,C52+sumproplat2,0),IF(B52&gt;sumproplat2*2,sumproplat2,B52+C52))&lt;0,$J$29,0)</f>
        <v>0</v>
      </c>
      <c r="E52" s="47">
        <f t="shared" ref="E52:E63" si="22">IF(data2=1,IF(C52&gt;0.001,C52+D52+sumproplat2,0),IF(B52&gt;sumproplat2*2,sumproplat2+D52,B52+C52+D52))</f>
        <v>0</v>
      </c>
      <c r="F52" s="48">
        <f>IF(data2=1,IF((B63-sumproplat2)&gt;1,B63-sumproplat2,0),IF(B63-(sumproplat2-C63-D63)&gt;0,B63-(E63-C63-D63),0))</f>
        <v>0</v>
      </c>
      <c r="G52" s="48">
        <f t="shared" ref="G52:G63" si="23">IF(data2=1,F52*(PROC2/36500)*30.42,F52*(PROC2/36000)*30)</f>
        <v>0</v>
      </c>
      <c r="H52" s="47">
        <f t="shared" ref="H52:H63" si="24">IF(AND($A52="1 міс.",F52&gt;0),$J$26*$J$6+$J$27*F52,0)+IF(F52-IF(data2=1,IF(G52&gt;0.001,G52+sumproplat2,0),IF(F52&gt;sumproplat2*2,sumproplat2,F52+G52))&lt;0,$J$29,0)</f>
        <v>0</v>
      </c>
      <c r="I52" s="47">
        <f t="shared" ref="I52:I63" si="25">IF(data2=1,IF(G52&gt;0.001,G52+H52+sumproplat2,0),IF(F52&gt;sumproplat2*2,sumproplat2+H52,F52+G52+H52))</f>
        <v>0</v>
      </c>
      <c r="J52" s="48">
        <f>IF(data2=1,IF((F63-sumproplat2)&gt;1,F63-sumproplat2,0),IF(F63-(sumproplat2-G63-H63)&gt;0,F63-(I63-G63-H63),0))</f>
        <v>0</v>
      </c>
      <c r="K52" s="48">
        <f t="shared" ref="K52:K63" si="26">IF(data2=1,J52*(PROC2/36500)*30.42,J52*(PROC2/36000)*30)</f>
        <v>0</v>
      </c>
      <c r="L52" s="47">
        <f t="shared" ref="L52:L63" si="27">IF(AND($A52="1 міс.",J52&gt;0),$J$26*$J$6+$J$27*J52,0)+IF(J52-IF(data2=1,IF(K52&gt;0.001,K52+sumproplat2,0),IF(J52&gt;sumproplat2*2,sumproplat2,J52+K52))&lt;0,$J$29,0)</f>
        <v>0</v>
      </c>
      <c r="M52" s="60">
        <f t="shared" ref="M52:M63" si="28">IF(data2=1,IF(K52&gt;0.001,K52+L52+sumproplat2,0),IF(J52&gt;sumproplat2*2,sumproplat2+L52,J52+K52+L52))</f>
        <v>0</v>
      </c>
      <c r="N52" s="49"/>
      <c r="O52" s="49"/>
      <c r="P52" s="49"/>
      <c r="Q52" s="49"/>
      <c r="R52" s="49"/>
      <c r="S52" s="49"/>
      <c r="T52" s="49"/>
      <c r="U52" s="49"/>
      <c r="V52" s="50">
        <f>IF(data2=1,IF((R63-sumproplat2)&gt;1,R63-sumproplat2,0),IF(R63-(sumproplat2-S63-T63)&gt;0,R63-(U63-S63-T63),0))</f>
        <v>0</v>
      </c>
      <c r="W52" s="48">
        <f t="shared" ref="W52:W63" si="29">IF(data2=1,V52*(PROC2/36500)*30.42,V52*(PROC2/36000)*30)</f>
        <v>0</v>
      </c>
      <c r="X52" s="47">
        <f t="shared" ref="X52:X63" si="30">IF(AND($A52="1 міс.",V52&gt;0),$J$26*$J$6+$J$27*V52,0)+IF(V52-IF(data2=1,IF(W52&gt;0.001,W52+sumproplat2,0),IF(V52&gt;sumproplat2*2,sumproplat2,V52+W52))&lt;0,$J$29,0)</f>
        <v>0</v>
      </c>
      <c r="Y52" s="47">
        <f t="shared" ref="Y52:Y63" si="31">IF(data2=1,IF(W52&gt;0.001,W52+X52+sumproplat2,0),IF(V52&gt;sumproplat2*2,sumproplat2+X52,V52+W52+X52))</f>
        <v>0</v>
      </c>
      <c r="Z52" s="48">
        <f>IF(data2=1,IF((V63-sumproplat2)&gt;1,V63-sumproplat2,0),IF(V63-(sumproplat2-W63-X63)&gt;0,V63-(Y63-W63-X63),0))</f>
        <v>0</v>
      </c>
      <c r="AA52" s="48">
        <f t="shared" ref="AA52:AA63" si="32">IF(data2=1,Z52*(PROC2/36500)*30.42,Z52*(PROC2/36000)*30)</f>
        <v>0</v>
      </c>
      <c r="AB52" s="47">
        <f t="shared" ref="AB52:AB63" si="33">IF(AND($A52="1 міс.",Z52&gt;0),$J$26*$J$6+$J$27*Z52,0)+IF(Z52-IF(data2=1,IF(AA52&gt;0.001,AA52+sumproplat2,0),IF(Z52&gt;sumproplat2*2,sumproplat2,Z52+AA52))&lt;0,$J$29,0)</f>
        <v>0</v>
      </c>
      <c r="AC52" s="47">
        <f t="shared" ref="AC52:AC63" si="34">IF(data2=1,IF(AA52&gt;0.001,AA52+AB52+sumproplat2,0),IF(Z52&gt;sumproplat2*2,sumproplat2+AB52,Z52+AA52+AB52))</f>
        <v>0</v>
      </c>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idden="1" x14ac:dyDescent="0.25">
      <c r="A53" s="45" t="s">
        <v>47</v>
      </c>
      <c r="B53" s="48">
        <f t="shared" ref="B53:B63" si="35">IF(data2=1,IF((B52-sumproplat2)&gt;1,B52-sumproplat2,0),IF(B52-(sumproplat2-C52-D52)&gt;0,B52-(E52-C52-D52),0))</f>
        <v>0</v>
      </c>
      <c r="C53" s="48">
        <f t="shared" si="20"/>
        <v>0</v>
      </c>
      <c r="D53" s="47">
        <f t="shared" si="21"/>
        <v>0</v>
      </c>
      <c r="E53" s="47">
        <f t="shared" si="22"/>
        <v>0</v>
      </c>
      <c r="F53" s="48">
        <f t="shared" ref="F53:F63" si="36">IF(data2=1,IF((F52-sumproplat2)&gt;1,F52-sumproplat2,0),IF(F52-(sumproplat2-G52-H52)&gt;0,F52-(I52-G52-H52),0))</f>
        <v>0</v>
      </c>
      <c r="G53" s="48">
        <f t="shared" si="23"/>
        <v>0</v>
      </c>
      <c r="H53" s="47">
        <f t="shared" si="24"/>
        <v>0</v>
      </c>
      <c r="I53" s="47">
        <f t="shared" si="25"/>
        <v>0</v>
      </c>
      <c r="J53" s="48">
        <f t="shared" ref="J53:J63" si="37">IF(data2=1,IF((J52-sumproplat2)&gt;1,J52-sumproplat2,0),IF(J52-(sumproplat2-K52-L52)&gt;0,J52-(M52-K52-L52),0))</f>
        <v>0</v>
      </c>
      <c r="K53" s="48">
        <f t="shared" si="26"/>
        <v>0</v>
      </c>
      <c r="L53" s="47">
        <f t="shared" si="27"/>
        <v>0</v>
      </c>
      <c r="M53" s="60">
        <f t="shared" si="28"/>
        <v>0</v>
      </c>
      <c r="N53" s="49"/>
      <c r="O53" s="49"/>
      <c r="P53" s="49"/>
      <c r="Q53" s="49"/>
      <c r="R53" s="49"/>
      <c r="S53" s="49"/>
      <c r="T53" s="49"/>
      <c r="U53" s="49"/>
      <c r="V53" s="50">
        <f t="shared" ref="V53:V63" si="38">IF(data2=1,IF((V52-sumproplat2)&gt;1,V52-sumproplat2,0),IF(V52-(sumproplat2-W52-X52)&gt;0,V52-(Y52-W52-X52),0))</f>
        <v>0</v>
      </c>
      <c r="W53" s="48">
        <f t="shared" si="29"/>
        <v>0</v>
      </c>
      <c r="X53" s="47">
        <f t="shared" si="30"/>
        <v>0</v>
      </c>
      <c r="Y53" s="47">
        <f t="shared" si="31"/>
        <v>0</v>
      </c>
      <c r="Z53" s="48">
        <f t="shared" ref="Z53:Z63" si="39">IF(data2=1,IF((Z52-sumproplat2)&gt;1,Z52-sumproplat2,0),IF(Z52-(sumproplat2-AA52-AB52)&gt;0,Z52-(AC52-AA52-AB52),0))</f>
        <v>0</v>
      </c>
      <c r="AA53" s="48">
        <f t="shared" si="32"/>
        <v>0</v>
      </c>
      <c r="AB53" s="47">
        <f t="shared" si="33"/>
        <v>0</v>
      </c>
      <c r="AC53" s="47">
        <f t="shared" si="34"/>
        <v>0</v>
      </c>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idden="1" x14ac:dyDescent="0.25">
      <c r="A54" s="45" t="s">
        <v>48</v>
      </c>
      <c r="B54" s="48">
        <f t="shared" si="35"/>
        <v>0</v>
      </c>
      <c r="C54" s="48">
        <f t="shared" si="20"/>
        <v>0</v>
      </c>
      <c r="D54" s="47">
        <f t="shared" si="21"/>
        <v>0</v>
      </c>
      <c r="E54" s="47">
        <f t="shared" si="22"/>
        <v>0</v>
      </c>
      <c r="F54" s="48">
        <f t="shared" si="36"/>
        <v>0</v>
      </c>
      <c r="G54" s="48">
        <f t="shared" si="23"/>
        <v>0</v>
      </c>
      <c r="H54" s="47">
        <f t="shared" si="24"/>
        <v>0</v>
      </c>
      <c r="I54" s="47">
        <f t="shared" si="25"/>
        <v>0</v>
      </c>
      <c r="J54" s="48">
        <f t="shared" si="37"/>
        <v>0</v>
      </c>
      <c r="K54" s="48">
        <f t="shared" si="26"/>
        <v>0</v>
      </c>
      <c r="L54" s="47">
        <f t="shared" si="27"/>
        <v>0</v>
      </c>
      <c r="M54" s="60">
        <f t="shared" si="28"/>
        <v>0</v>
      </c>
      <c r="N54" s="49"/>
      <c r="O54" s="49"/>
      <c r="P54" s="49"/>
      <c r="Q54" s="49"/>
      <c r="R54" s="49"/>
      <c r="S54" s="49"/>
      <c r="T54" s="49"/>
      <c r="U54" s="49"/>
      <c r="V54" s="50">
        <f t="shared" si="38"/>
        <v>0</v>
      </c>
      <c r="W54" s="48">
        <f t="shared" si="29"/>
        <v>0</v>
      </c>
      <c r="X54" s="47">
        <f t="shared" si="30"/>
        <v>0</v>
      </c>
      <c r="Y54" s="47">
        <f t="shared" si="31"/>
        <v>0</v>
      </c>
      <c r="Z54" s="48">
        <f t="shared" si="39"/>
        <v>0</v>
      </c>
      <c r="AA54" s="48">
        <f t="shared" si="32"/>
        <v>0</v>
      </c>
      <c r="AB54" s="47">
        <f t="shared" si="33"/>
        <v>0</v>
      </c>
      <c r="AC54" s="47">
        <f t="shared" si="34"/>
        <v>0</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hidden="1" x14ac:dyDescent="0.25">
      <c r="A55" s="45" t="s">
        <v>49</v>
      </c>
      <c r="B55" s="48">
        <f t="shared" si="35"/>
        <v>0</v>
      </c>
      <c r="C55" s="48">
        <f t="shared" si="20"/>
        <v>0</v>
      </c>
      <c r="D55" s="47">
        <f t="shared" si="21"/>
        <v>0</v>
      </c>
      <c r="E55" s="47">
        <f t="shared" si="22"/>
        <v>0</v>
      </c>
      <c r="F55" s="48">
        <f t="shared" si="36"/>
        <v>0</v>
      </c>
      <c r="G55" s="48">
        <f t="shared" si="23"/>
        <v>0</v>
      </c>
      <c r="H55" s="47">
        <f t="shared" si="24"/>
        <v>0</v>
      </c>
      <c r="I55" s="47">
        <f t="shared" si="25"/>
        <v>0</v>
      </c>
      <c r="J55" s="48">
        <f t="shared" si="37"/>
        <v>0</v>
      </c>
      <c r="K55" s="48">
        <f t="shared" si="26"/>
        <v>0</v>
      </c>
      <c r="L55" s="47">
        <f t="shared" si="27"/>
        <v>0</v>
      </c>
      <c r="M55" s="60">
        <f t="shared" si="28"/>
        <v>0</v>
      </c>
      <c r="N55" s="49"/>
      <c r="O55" s="49"/>
      <c r="P55" s="49"/>
      <c r="Q55" s="49"/>
      <c r="R55" s="49"/>
      <c r="S55" s="49"/>
      <c r="T55" s="49"/>
      <c r="U55" s="49"/>
      <c r="V55" s="50">
        <f t="shared" si="38"/>
        <v>0</v>
      </c>
      <c r="W55" s="48">
        <f t="shared" si="29"/>
        <v>0</v>
      </c>
      <c r="X55" s="47">
        <f t="shared" si="30"/>
        <v>0</v>
      </c>
      <c r="Y55" s="47">
        <f t="shared" si="31"/>
        <v>0</v>
      </c>
      <c r="Z55" s="48">
        <f t="shared" si="39"/>
        <v>0</v>
      </c>
      <c r="AA55" s="48">
        <f t="shared" si="32"/>
        <v>0</v>
      </c>
      <c r="AB55" s="47">
        <f t="shared" si="33"/>
        <v>0</v>
      </c>
      <c r="AC55" s="47">
        <f t="shared" si="34"/>
        <v>0</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hidden="1" x14ac:dyDescent="0.25">
      <c r="A56" s="45" t="s">
        <v>50</v>
      </c>
      <c r="B56" s="48">
        <f t="shared" si="35"/>
        <v>0</v>
      </c>
      <c r="C56" s="48">
        <f t="shared" si="20"/>
        <v>0</v>
      </c>
      <c r="D56" s="47">
        <f t="shared" si="21"/>
        <v>0</v>
      </c>
      <c r="E56" s="47">
        <f t="shared" si="22"/>
        <v>0</v>
      </c>
      <c r="F56" s="48">
        <f t="shared" si="36"/>
        <v>0</v>
      </c>
      <c r="G56" s="48">
        <f t="shared" si="23"/>
        <v>0</v>
      </c>
      <c r="H56" s="47">
        <f t="shared" si="24"/>
        <v>0</v>
      </c>
      <c r="I56" s="47">
        <f t="shared" si="25"/>
        <v>0</v>
      </c>
      <c r="J56" s="48">
        <f t="shared" si="37"/>
        <v>0</v>
      </c>
      <c r="K56" s="48">
        <f t="shared" si="26"/>
        <v>0</v>
      </c>
      <c r="L56" s="47">
        <f t="shared" si="27"/>
        <v>0</v>
      </c>
      <c r="M56" s="60">
        <f t="shared" si="28"/>
        <v>0</v>
      </c>
      <c r="N56" s="49"/>
      <c r="O56" s="49"/>
      <c r="P56" s="49"/>
      <c r="Q56" s="49"/>
      <c r="R56" s="49"/>
      <c r="S56" s="49"/>
      <c r="T56" s="49"/>
      <c r="U56" s="49"/>
      <c r="V56" s="50">
        <f t="shared" si="38"/>
        <v>0</v>
      </c>
      <c r="W56" s="48">
        <f t="shared" si="29"/>
        <v>0</v>
      </c>
      <c r="X56" s="47">
        <f t="shared" si="30"/>
        <v>0</v>
      </c>
      <c r="Y56" s="47">
        <f t="shared" si="31"/>
        <v>0</v>
      </c>
      <c r="Z56" s="48">
        <f t="shared" si="39"/>
        <v>0</v>
      </c>
      <c r="AA56" s="48">
        <f t="shared" si="32"/>
        <v>0</v>
      </c>
      <c r="AB56" s="47">
        <f t="shared" si="33"/>
        <v>0</v>
      </c>
      <c r="AC56" s="47">
        <f t="shared" si="34"/>
        <v>0</v>
      </c>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hidden="1" x14ac:dyDescent="0.25">
      <c r="A57" s="45" t="s">
        <v>51</v>
      </c>
      <c r="B57" s="48">
        <f t="shared" si="35"/>
        <v>0</v>
      </c>
      <c r="C57" s="48">
        <f t="shared" si="20"/>
        <v>0</v>
      </c>
      <c r="D57" s="47">
        <f t="shared" si="21"/>
        <v>0</v>
      </c>
      <c r="E57" s="47">
        <f t="shared" si="22"/>
        <v>0</v>
      </c>
      <c r="F57" s="48">
        <f t="shared" si="36"/>
        <v>0</v>
      </c>
      <c r="G57" s="48">
        <f t="shared" si="23"/>
        <v>0</v>
      </c>
      <c r="H57" s="47">
        <f t="shared" si="24"/>
        <v>0</v>
      </c>
      <c r="I57" s="47">
        <f t="shared" si="25"/>
        <v>0</v>
      </c>
      <c r="J57" s="48">
        <f t="shared" si="37"/>
        <v>0</v>
      </c>
      <c r="K57" s="48">
        <f t="shared" si="26"/>
        <v>0</v>
      </c>
      <c r="L57" s="47">
        <f t="shared" si="27"/>
        <v>0</v>
      </c>
      <c r="M57" s="60">
        <f t="shared" si="28"/>
        <v>0</v>
      </c>
      <c r="N57" s="49"/>
      <c r="O57" s="49"/>
      <c r="P57" s="49"/>
      <c r="Q57" s="49"/>
      <c r="R57" s="49"/>
      <c r="S57" s="49"/>
      <c r="T57" s="49"/>
      <c r="U57" s="49"/>
      <c r="V57" s="50">
        <f t="shared" si="38"/>
        <v>0</v>
      </c>
      <c r="W57" s="48">
        <f t="shared" si="29"/>
        <v>0</v>
      </c>
      <c r="X57" s="47">
        <f t="shared" si="30"/>
        <v>0</v>
      </c>
      <c r="Y57" s="47">
        <f t="shared" si="31"/>
        <v>0</v>
      </c>
      <c r="Z57" s="48">
        <f t="shared" si="39"/>
        <v>0</v>
      </c>
      <c r="AA57" s="48">
        <f t="shared" si="32"/>
        <v>0</v>
      </c>
      <c r="AB57" s="47">
        <f t="shared" si="33"/>
        <v>0</v>
      </c>
      <c r="AC57" s="47">
        <f t="shared" si="34"/>
        <v>0</v>
      </c>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hidden="1" x14ac:dyDescent="0.25">
      <c r="A58" s="45" t="s">
        <v>52</v>
      </c>
      <c r="B58" s="48">
        <f t="shared" si="35"/>
        <v>0</v>
      </c>
      <c r="C58" s="48">
        <f t="shared" si="20"/>
        <v>0</v>
      </c>
      <c r="D58" s="47">
        <f t="shared" si="21"/>
        <v>0</v>
      </c>
      <c r="E58" s="47">
        <f t="shared" si="22"/>
        <v>0</v>
      </c>
      <c r="F58" s="48">
        <f t="shared" si="36"/>
        <v>0</v>
      </c>
      <c r="G58" s="48">
        <f t="shared" si="23"/>
        <v>0</v>
      </c>
      <c r="H58" s="47">
        <f t="shared" si="24"/>
        <v>0</v>
      </c>
      <c r="I58" s="47">
        <f t="shared" si="25"/>
        <v>0</v>
      </c>
      <c r="J58" s="48">
        <f t="shared" si="37"/>
        <v>0</v>
      </c>
      <c r="K58" s="48">
        <f t="shared" si="26"/>
        <v>0</v>
      </c>
      <c r="L58" s="47">
        <f t="shared" si="27"/>
        <v>0</v>
      </c>
      <c r="M58" s="60">
        <f t="shared" si="28"/>
        <v>0</v>
      </c>
      <c r="N58" s="49"/>
      <c r="O58" s="49"/>
      <c r="P58" s="49"/>
      <c r="Q58" s="49"/>
      <c r="R58" s="49"/>
      <c r="S58" s="49"/>
      <c r="T58" s="49"/>
      <c r="U58" s="49"/>
      <c r="V58" s="50">
        <f t="shared" si="38"/>
        <v>0</v>
      </c>
      <c r="W58" s="48">
        <f t="shared" si="29"/>
        <v>0</v>
      </c>
      <c r="X58" s="47">
        <f t="shared" si="30"/>
        <v>0</v>
      </c>
      <c r="Y58" s="47">
        <f t="shared" si="31"/>
        <v>0</v>
      </c>
      <c r="Z58" s="48">
        <f t="shared" si="39"/>
        <v>0</v>
      </c>
      <c r="AA58" s="48">
        <f t="shared" si="32"/>
        <v>0</v>
      </c>
      <c r="AB58" s="47">
        <f t="shared" si="33"/>
        <v>0</v>
      </c>
      <c r="AC58" s="47">
        <f t="shared" si="34"/>
        <v>0</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hidden="1" x14ac:dyDescent="0.25">
      <c r="A59" s="45" t="s">
        <v>53</v>
      </c>
      <c r="B59" s="48">
        <f t="shared" si="35"/>
        <v>0</v>
      </c>
      <c r="C59" s="48">
        <f t="shared" si="20"/>
        <v>0</v>
      </c>
      <c r="D59" s="47">
        <f t="shared" si="21"/>
        <v>0</v>
      </c>
      <c r="E59" s="47">
        <f t="shared" si="22"/>
        <v>0</v>
      </c>
      <c r="F59" s="48">
        <f t="shared" si="36"/>
        <v>0</v>
      </c>
      <c r="G59" s="48">
        <f t="shared" si="23"/>
        <v>0</v>
      </c>
      <c r="H59" s="47">
        <f t="shared" si="24"/>
        <v>0</v>
      </c>
      <c r="I59" s="47">
        <f t="shared" si="25"/>
        <v>0</v>
      </c>
      <c r="J59" s="48">
        <f t="shared" si="37"/>
        <v>0</v>
      </c>
      <c r="K59" s="48">
        <f t="shared" si="26"/>
        <v>0</v>
      </c>
      <c r="L59" s="47">
        <f t="shared" si="27"/>
        <v>0</v>
      </c>
      <c r="M59" s="60">
        <f t="shared" si="28"/>
        <v>0</v>
      </c>
      <c r="N59" s="49"/>
      <c r="O59" s="49"/>
      <c r="P59" s="49"/>
      <c r="Q59" s="49"/>
      <c r="R59" s="49"/>
      <c r="S59" s="49"/>
      <c r="T59" s="49"/>
      <c r="U59" s="49"/>
      <c r="V59" s="50">
        <f t="shared" si="38"/>
        <v>0</v>
      </c>
      <c r="W59" s="48">
        <f t="shared" si="29"/>
        <v>0</v>
      </c>
      <c r="X59" s="47">
        <f t="shared" si="30"/>
        <v>0</v>
      </c>
      <c r="Y59" s="47">
        <f t="shared" si="31"/>
        <v>0</v>
      </c>
      <c r="Z59" s="48">
        <f t="shared" si="39"/>
        <v>0</v>
      </c>
      <c r="AA59" s="48">
        <f t="shared" si="32"/>
        <v>0</v>
      </c>
      <c r="AB59" s="47">
        <f t="shared" si="33"/>
        <v>0</v>
      </c>
      <c r="AC59" s="47">
        <f t="shared" si="34"/>
        <v>0</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hidden="1" x14ac:dyDescent="0.25">
      <c r="A60" s="45" t="s">
        <v>54</v>
      </c>
      <c r="B60" s="48">
        <f t="shared" si="35"/>
        <v>0</v>
      </c>
      <c r="C60" s="48">
        <f t="shared" si="20"/>
        <v>0</v>
      </c>
      <c r="D60" s="47">
        <f t="shared" si="21"/>
        <v>0</v>
      </c>
      <c r="E60" s="47">
        <f t="shared" si="22"/>
        <v>0</v>
      </c>
      <c r="F60" s="48">
        <f t="shared" si="36"/>
        <v>0</v>
      </c>
      <c r="G60" s="48">
        <f t="shared" si="23"/>
        <v>0</v>
      </c>
      <c r="H60" s="47">
        <f t="shared" si="24"/>
        <v>0</v>
      </c>
      <c r="I60" s="47">
        <f t="shared" si="25"/>
        <v>0</v>
      </c>
      <c r="J60" s="48">
        <f t="shared" si="37"/>
        <v>0</v>
      </c>
      <c r="K60" s="48">
        <f t="shared" si="26"/>
        <v>0</v>
      </c>
      <c r="L60" s="47">
        <f t="shared" si="27"/>
        <v>0</v>
      </c>
      <c r="M60" s="60">
        <f t="shared" si="28"/>
        <v>0</v>
      </c>
      <c r="N60" s="49"/>
      <c r="O60" s="49"/>
      <c r="P60" s="49"/>
      <c r="Q60" s="49"/>
      <c r="R60" s="49"/>
      <c r="S60" s="49"/>
      <c r="T60" s="49"/>
      <c r="U60" s="49"/>
      <c r="V60" s="50">
        <f t="shared" si="38"/>
        <v>0</v>
      </c>
      <c r="W60" s="48">
        <f t="shared" si="29"/>
        <v>0</v>
      </c>
      <c r="X60" s="47">
        <f t="shared" si="30"/>
        <v>0</v>
      </c>
      <c r="Y60" s="47">
        <f t="shared" si="31"/>
        <v>0</v>
      </c>
      <c r="Z60" s="48">
        <f t="shared" si="39"/>
        <v>0</v>
      </c>
      <c r="AA60" s="48">
        <f t="shared" si="32"/>
        <v>0</v>
      </c>
      <c r="AB60" s="47">
        <f t="shared" si="33"/>
        <v>0</v>
      </c>
      <c r="AC60" s="47">
        <f t="shared" si="34"/>
        <v>0</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hidden="1" x14ac:dyDescent="0.25">
      <c r="A61" s="45" t="s">
        <v>55</v>
      </c>
      <c r="B61" s="48">
        <f t="shared" si="35"/>
        <v>0</v>
      </c>
      <c r="C61" s="48">
        <f t="shared" si="20"/>
        <v>0</v>
      </c>
      <c r="D61" s="47">
        <f t="shared" si="21"/>
        <v>0</v>
      </c>
      <c r="E61" s="47">
        <f t="shared" si="22"/>
        <v>0</v>
      </c>
      <c r="F61" s="48">
        <f t="shared" si="36"/>
        <v>0</v>
      </c>
      <c r="G61" s="48">
        <f t="shared" si="23"/>
        <v>0</v>
      </c>
      <c r="H61" s="47">
        <f t="shared" si="24"/>
        <v>0</v>
      </c>
      <c r="I61" s="47">
        <f t="shared" si="25"/>
        <v>0</v>
      </c>
      <c r="J61" s="48">
        <f t="shared" si="37"/>
        <v>0</v>
      </c>
      <c r="K61" s="48">
        <f t="shared" si="26"/>
        <v>0</v>
      </c>
      <c r="L61" s="47">
        <f t="shared" si="27"/>
        <v>0</v>
      </c>
      <c r="M61" s="60">
        <f t="shared" si="28"/>
        <v>0</v>
      </c>
      <c r="N61" s="49"/>
      <c r="O61" s="49"/>
      <c r="P61" s="49"/>
      <c r="Q61" s="49"/>
      <c r="R61" s="49"/>
      <c r="S61" s="49"/>
      <c r="T61" s="49"/>
      <c r="U61" s="49"/>
      <c r="V61" s="50">
        <f t="shared" si="38"/>
        <v>0</v>
      </c>
      <c r="W61" s="48">
        <f t="shared" si="29"/>
        <v>0</v>
      </c>
      <c r="X61" s="47">
        <f t="shared" si="30"/>
        <v>0</v>
      </c>
      <c r="Y61" s="47">
        <f t="shared" si="31"/>
        <v>0</v>
      </c>
      <c r="Z61" s="48">
        <f t="shared" si="39"/>
        <v>0</v>
      </c>
      <c r="AA61" s="48">
        <f t="shared" si="32"/>
        <v>0</v>
      </c>
      <c r="AB61" s="47">
        <f t="shared" si="33"/>
        <v>0</v>
      </c>
      <c r="AC61" s="47">
        <f t="shared" si="34"/>
        <v>0</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hidden="1" x14ac:dyDescent="0.25">
      <c r="A62" s="45" t="s">
        <v>56</v>
      </c>
      <c r="B62" s="48">
        <f t="shared" si="35"/>
        <v>0</v>
      </c>
      <c r="C62" s="48">
        <f t="shared" si="20"/>
        <v>0</v>
      </c>
      <c r="D62" s="47">
        <f t="shared" si="21"/>
        <v>0</v>
      </c>
      <c r="E62" s="47">
        <f t="shared" si="22"/>
        <v>0</v>
      </c>
      <c r="F62" s="48">
        <f t="shared" si="36"/>
        <v>0</v>
      </c>
      <c r="G62" s="48">
        <f t="shared" si="23"/>
        <v>0</v>
      </c>
      <c r="H62" s="47">
        <f t="shared" si="24"/>
        <v>0</v>
      </c>
      <c r="I62" s="47">
        <f t="shared" si="25"/>
        <v>0</v>
      </c>
      <c r="J62" s="48">
        <f t="shared" si="37"/>
        <v>0</v>
      </c>
      <c r="K62" s="48">
        <f t="shared" si="26"/>
        <v>0</v>
      </c>
      <c r="L62" s="47">
        <f t="shared" si="27"/>
        <v>0</v>
      </c>
      <c r="M62" s="60">
        <f t="shared" si="28"/>
        <v>0</v>
      </c>
      <c r="N62" s="49"/>
      <c r="O62" s="49"/>
      <c r="P62" s="49"/>
      <c r="Q62" s="49"/>
      <c r="R62" s="49"/>
      <c r="S62" s="49"/>
      <c r="T62" s="49"/>
      <c r="U62" s="49"/>
      <c r="V62" s="50">
        <f t="shared" si="38"/>
        <v>0</v>
      </c>
      <c r="W62" s="48">
        <f t="shared" si="29"/>
        <v>0</v>
      </c>
      <c r="X62" s="47">
        <f t="shared" si="30"/>
        <v>0</v>
      </c>
      <c r="Y62" s="47">
        <f t="shared" si="31"/>
        <v>0</v>
      </c>
      <c r="Z62" s="48">
        <f t="shared" si="39"/>
        <v>0</v>
      </c>
      <c r="AA62" s="48">
        <f t="shared" si="32"/>
        <v>0</v>
      </c>
      <c r="AB62" s="47">
        <f t="shared" si="33"/>
        <v>0</v>
      </c>
      <c r="AC62" s="47">
        <f t="shared" si="34"/>
        <v>0</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hidden="1" x14ac:dyDescent="0.25">
      <c r="A63" s="45" t="s">
        <v>57</v>
      </c>
      <c r="B63" s="48">
        <f t="shared" si="35"/>
        <v>0</v>
      </c>
      <c r="C63" s="48">
        <f t="shared" si="20"/>
        <v>0</v>
      </c>
      <c r="D63" s="47">
        <f t="shared" si="21"/>
        <v>0</v>
      </c>
      <c r="E63" s="47">
        <f t="shared" si="22"/>
        <v>0</v>
      </c>
      <c r="F63" s="48">
        <f t="shared" si="36"/>
        <v>0</v>
      </c>
      <c r="G63" s="48">
        <f t="shared" si="23"/>
        <v>0</v>
      </c>
      <c r="H63" s="47">
        <f t="shared" si="24"/>
        <v>0</v>
      </c>
      <c r="I63" s="47">
        <f t="shared" si="25"/>
        <v>0</v>
      </c>
      <c r="J63" s="48">
        <f t="shared" si="37"/>
        <v>0</v>
      </c>
      <c r="K63" s="48">
        <f t="shared" si="26"/>
        <v>0</v>
      </c>
      <c r="L63" s="47">
        <f t="shared" si="27"/>
        <v>0</v>
      </c>
      <c r="M63" s="60">
        <f t="shared" si="28"/>
        <v>0</v>
      </c>
      <c r="N63" s="49"/>
      <c r="O63" s="49"/>
      <c r="P63" s="49"/>
      <c r="Q63" s="49"/>
      <c r="R63" s="49"/>
      <c r="S63" s="49"/>
      <c r="T63" s="49"/>
      <c r="U63" s="49"/>
      <c r="V63" s="50">
        <f t="shared" si="38"/>
        <v>0</v>
      </c>
      <c r="W63" s="48">
        <f t="shared" si="29"/>
        <v>0</v>
      </c>
      <c r="X63" s="47">
        <f t="shared" si="30"/>
        <v>0</v>
      </c>
      <c r="Y63" s="47">
        <f t="shared" si="31"/>
        <v>0</v>
      </c>
      <c r="Z63" s="48">
        <f t="shared" si="39"/>
        <v>0</v>
      </c>
      <c r="AA63" s="48">
        <f t="shared" si="32"/>
        <v>0</v>
      </c>
      <c r="AB63" s="47">
        <f t="shared" si="33"/>
        <v>0</v>
      </c>
      <c r="AC63" s="47">
        <f t="shared" si="34"/>
        <v>0</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ht="15.75" hidden="1" thickBot="1" x14ac:dyDescent="0.3">
      <c r="A64" s="51" t="s">
        <v>58</v>
      </c>
      <c r="B64" s="52"/>
      <c r="C64" s="53">
        <f>SUM(C52:C63)</f>
        <v>0</v>
      </c>
      <c r="D64" s="54">
        <f>SUM(D52:D63)</f>
        <v>0</v>
      </c>
      <c r="E64" s="54">
        <f>SUM(E52:E63)</f>
        <v>0</v>
      </c>
      <c r="F64" s="52"/>
      <c r="G64" s="53">
        <f>SUM(G52:G63)</f>
        <v>0</v>
      </c>
      <c r="H64" s="54">
        <f>SUM(H52:H63)</f>
        <v>0</v>
      </c>
      <c r="I64" s="54">
        <f>SUM(I52:I63)</f>
        <v>0</v>
      </c>
      <c r="J64" s="52"/>
      <c r="K64" s="53">
        <f>SUM(K52:K63)</f>
        <v>0</v>
      </c>
      <c r="L64" s="54">
        <f>SUM(L52:L63)</f>
        <v>0</v>
      </c>
      <c r="M64" s="61">
        <f>SUM(M52:M63)</f>
        <v>0</v>
      </c>
      <c r="N64" s="55"/>
      <c r="O64" s="55"/>
      <c r="P64" s="56"/>
      <c r="Q64" s="56"/>
      <c r="R64" s="55"/>
      <c r="S64" s="55"/>
      <c r="T64" s="56"/>
      <c r="U64" s="56"/>
      <c r="V64" s="57"/>
      <c r="W64" s="53">
        <f>SUM(W52:W63)</f>
        <v>0</v>
      </c>
      <c r="X64" s="54">
        <f>SUM(X52:X63)</f>
        <v>0</v>
      </c>
      <c r="Y64" s="54">
        <f>SUM(Y52:Y63)</f>
        <v>0</v>
      </c>
      <c r="Z64" s="52"/>
      <c r="AA64" s="53">
        <f>SUM(AA52:AA63)</f>
        <v>0</v>
      </c>
      <c r="AB64" s="54">
        <f>SUM(AB52:AB63)</f>
        <v>0</v>
      </c>
      <c r="AC64" s="54">
        <f>SUM(AC52:AC63)</f>
        <v>0</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ht="12.75" hidden="1" customHeight="1" thickBot="1" x14ac:dyDescent="0.3">
      <c r="A65" s="82" t="s">
        <v>36</v>
      </c>
      <c r="B65" s="81" t="s">
        <v>64</v>
      </c>
      <c r="C65" s="79"/>
      <c r="D65" s="79"/>
      <c r="E65" s="80"/>
      <c r="F65" s="81" t="s">
        <v>65</v>
      </c>
      <c r="G65" s="79"/>
      <c r="H65" s="80"/>
      <c r="I65" s="58"/>
      <c r="J65" s="81" t="s">
        <v>66</v>
      </c>
      <c r="K65" s="79"/>
      <c r="L65" s="79"/>
      <c r="M65" s="79"/>
      <c r="N65" s="84"/>
      <c r="O65" s="84"/>
      <c r="P65" s="84"/>
      <c r="Q65" s="84"/>
      <c r="R65" s="84"/>
      <c r="S65" s="84"/>
      <c r="T65" s="84"/>
      <c r="U65" s="84"/>
      <c r="V65" s="79" t="s">
        <v>67</v>
      </c>
      <c r="W65" s="79"/>
      <c r="X65" s="79"/>
      <c r="Y65" s="80"/>
      <c r="Z65" s="81" t="s">
        <v>68</v>
      </c>
      <c r="AA65" s="79"/>
      <c r="AB65" s="79"/>
      <c r="AC65" s="80"/>
      <c r="AD65" s="56"/>
      <c r="AE65" s="56"/>
      <c r="AF65" s="56"/>
      <c r="AG65" s="56"/>
      <c r="AH65" s="56"/>
      <c r="AI65" s="56"/>
      <c r="AJ65" s="56"/>
      <c r="AK65" s="56"/>
      <c r="AL65" s="56"/>
      <c r="AM65" s="56"/>
      <c r="AN65" s="56"/>
      <c r="AO65" s="56"/>
      <c r="AP65" s="56"/>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75.75" hidden="1" thickBot="1" x14ac:dyDescent="0.3">
      <c r="A66" s="83"/>
      <c r="B66" s="42" t="s">
        <v>42</v>
      </c>
      <c r="C66" s="42" t="s">
        <v>43</v>
      </c>
      <c r="D66" s="42" t="s">
        <v>44</v>
      </c>
      <c r="E66" s="42" t="s">
        <v>45</v>
      </c>
      <c r="F66" s="42" t="s">
        <v>42</v>
      </c>
      <c r="G66" s="42" t="s">
        <v>43</v>
      </c>
      <c r="H66" s="42" t="s">
        <v>44</v>
      </c>
      <c r="I66" s="42" t="s">
        <v>45</v>
      </c>
      <c r="J66" s="42" t="s">
        <v>42</v>
      </c>
      <c r="K66" s="42" t="s">
        <v>43</v>
      </c>
      <c r="L66" s="42" t="s">
        <v>44</v>
      </c>
      <c r="M66" s="59" t="s">
        <v>45</v>
      </c>
      <c r="N66" s="43"/>
      <c r="O66" s="43"/>
      <c r="P66" s="43"/>
      <c r="Q66" s="43"/>
      <c r="R66" s="43"/>
      <c r="S66" s="43"/>
      <c r="T66" s="43"/>
      <c r="U66" s="43"/>
      <c r="V66" s="44" t="s">
        <v>42</v>
      </c>
      <c r="W66" s="42" t="s">
        <v>43</v>
      </c>
      <c r="X66" s="42" t="s">
        <v>44</v>
      </c>
      <c r="Y66" s="42" t="s">
        <v>45</v>
      </c>
      <c r="Z66" s="42" t="s">
        <v>42</v>
      </c>
      <c r="AA66" s="42" t="s">
        <v>43</v>
      </c>
      <c r="AB66" s="42" t="s">
        <v>44</v>
      </c>
      <c r="AC66" s="42" t="s">
        <v>45</v>
      </c>
      <c r="AD66" s="56"/>
      <c r="AE66" s="56"/>
      <c r="AF66" s="56"/>
      <c r="AG66" s="56"/>
      <c r="AH66" s="56"/>
      <c r="AI66" s="56"/>
      <c r="AJ66" s="56"/>
      <c r="AK66" s="56"/>
      <c r="AL66" s="56"/>
      <c r="AM66" s="56"/>
      <c r="AN66" s="56"/>
      <c r="AO66" s="56"/>
      <c r="AP66" s="56"/>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idden="1" x14ac:dyDescent="0.25">
      <c r="A67" s="45" t="s">
        <v>46</v>
      </c>
      <c r="B67" s="48">
        <f>IF(data2=1,IF((Z63-sumproplat2)&gt;1,Z63-sumproplat2,0),IF(Z63-(sumproplat2-AA63-AB63)&gt;0,Z63-(AC63-AA63-AB63),0))</f>
        <v>0</v>
      </c>
      <c r="C67" s="48">
        <f t="shared" ref="C67:C78" si="40">IF(data2=1,B67*(PROC2/36500)*30.42,B67*(PROC2/36000)*30)</f>
        <v>0</v>
      </c>
      <c r="D67" s="47">
        <f t="shared" ref="D67:D78" si="41">IF(AND($A67="1 міс.",B67&gt;0),$J$26*$J$6+$J$27*B67,0)+IF(B67-IF(data2=1,IF(C67&gt;0.001,C67+sumproplat2,0),IF(B67&gt;sumproplat2*2,sumproplat2,B67+C67))&lt;0,$J$29,0)</f>
        <v>0</v>
      </c>
      <c r="E67" s="47">
        <f t="shared" ref="E67:E78" si="42">IF(data2=1,IF(C67&gt;0.001,C67+D67+sumproplat2,0),IF(B67&gt;sumproplat2*2,sumproplat2+D67,B67+C67+D67))</f>
        <v>0</v>
      </c>
      <c r="F67" s="48">
        <f>IF(data2=1,IF((B78-sumproplat2)&gt;1,B78-sumproplat2,0),IF(B78-(sumproplat2-C78-D78)&gt;0,B78-(E78-C78-D78),0))</f>
        <v>0</v>
      </c>
      <c r="G67" s="48">
        <f t="shared" ref="G67:G78" si="43">IF(data2=1,F67*(PROC2/36500)*30.42,F67*(PROC2/36000)*30)</f>
        <v>0</v>
      </c>
      <c r="H67" s="47">
        <f t="shared" ref="H67:H78" si="44">IF(AND($A67="1 міс.",F67&gt;0),$J$26*$J$6+$J$27*F67,0)+IF(F67-IF(data2=1,IF(G67&gt;0.001,G67+sumproplat2,0),IF(F67&gt;sumproplat2*2,sumproplat2,F67+G67))&lt;0,$J$29,0)</f>
        <v>0</v>
      </c>
      <c r="I67" s="47">
        <f t="shared" ref="I67:I78" si="45">IF(data2=1,IF(G67&gt;0.001,G67+H67+sumproplat2,0),IF(F67&gt;sumproplat2*2,sumproplat2+H67,F67+G67+H67))</f>
        <v>0</v>
      </c>
      <c r="J67" s="48">
        <f>IF(data2=1,IF((F78-sumproplat2)&gt;1,F78-sumproplat2,0),IF(F78-(sumproplat2-G78-H78)&gt;0,F78-(I78-G78-H78),0))</f>
        <v>0</v>
      </c>
      <c r="K67" s="48">
        <f t="shared" ref="K67:K78" si="46">IF(data2=1,J67*(PROC2/36500)*30.42,J67*(PROC2/36000)*30)</f>
        <v>0</v>
      </c>
      <c r="L67" s="47">
        <f t="shared" ref="L67:L78" si="47">IF(AND($A67="1 міс.",J67&gt;0),$J$26*$J$6+$J$27*J67,0)+IF(J67-IF(data2=1,IF(K67&gt;0.001,K67+sumproplat2,0),IF(J67&gt;sumproplat2*2,sumproplat2,J67+K67))&lt;0,$J$29,0)</f>
        <v>0</v>
      </c>
      <c r="M67" s="60">
        <f t="shared" ref="M67:M78" si="48">IF(data2=1,IF(K67&gt;0.001,K67+L67+sumproplat2,0),IF(J67&gt;sumproplat2*2,sumproplat2+L67,J67+K67+L67))</f>
        <v>0</v>
      </c>
      <c r="N67" s="49"/>
      <c r="O67" s="49"/>
      <c r="P67" s="49"/>
      <c r="Q67" s="49"/>
      <c r="R67" s="49"/>
      <c r="S67" s="49"/>
      <c r="T67" s="49"/>
      <c r="U67" s="49"/>
      <c r="V67" s="50">
        <f>IF(data2=1,IF((R78-sumproplat2)&gt;1,R78-sumproplat2,0),IF(R78-(sumproplat2-S78-T78)&gt;0,R78-(U78-S78-T78),0))</f>
        <v>0</v>
      </c>
      <c r="W67" s="48">
        <f t="shared" ref="W67:W78" si="49">IF(data2=1,V67*(PROC2/36500)*30.42,V67*(PROC2/36000)*30)</f>
        <v>0</v>
      </c>
      <c r="X67" s="47">
        <f t="shared" ref="X67:X78" si="50">IF(AND($A67="1 міс.",V67&gt;0),$J$26*$J$6+$J$27*V67,0)+IF(V67-IF(data2=1,IF(W67&gt;0.001,W67+sumproplat2,0),IF(V67&gt;sumproplat2*2,sumproplat2,V67+W67))&lt;0,$J$29,0)</f>
        <v>0</v>
      </c>
      <c r="Y67" s="47">
        <f t="shared" ref="Y67:Y78" si="51">IF(data2=1,IF(W67&gt;0.001,W67+X67+sumproplat2,0),IF(V67&gt;sumproplat2*2,sumproplat2+X67,V67+W67+X67))</f>
        <v>0</v>
      </c>
      <c r="Z67" s="48">
        <f>IF(data2=1,IF((V78-sumproplat2)&gt;1,V78-sumproplat2,0),IF(V78-(sumproplat2-W78-X78)&gt;0,V78-(Y78-W78-X78),0))</f>
        <v>0</v>
      </c>
      <c r="AA67" s="48">
        <f t="shared" ref="AA67:AA78" si="52">IF(data2=1,Z67*(PROC2/36500)*30.42,Z67*(PROC2/36000)*30)</f>
        <v>0</v>
      </c>
      <c r="AB67" s="47">
        <f t="shared" ref="AB67:AB78" si="53">IF(AND($A67="1 міс.",Z67&gt;0),$J$26*$J$6+$J$27*Z67,0)+IF(Z67-IF(data2=1,IF(AA67&gt;0.001,AA67+sumproplat2,0),IF(Z67&gt;sumproplat2*2,sumproplat2,Z67+AA67))&lt;0,$J$29,0)</f>
        <v>0</v>
      </c>
      <c r="AC67" s="47">
        <f t="shared" ref="AC67:AC78" si="54">IF(data2=1,IF(AA67&gt;0.001,AA67+AB67+sumproplat2,0),IF(Z67&gt;sumproplat2*2,sumproplat2+AB67,Z67+AA67+AB67))</f>
        <v>0</v>
      </c>
      <c r="AD67" s="56"/>
      <c r="AE67" s="56"/>
      <c r="AF67" s="56"/>
      <c r="AG67" s="56"/>
      <c r="AH67" s="56"/>
      <c r="AI67" s="56"/>
      <c r="AJ67" s="56"/>
      <c r="AK67" s="56"/>
      <c r="AL67" s="56"/>
      <c r="AM67" s="56"/>
      <c r="AN67" s="56"/>
      <c r="AO67" s="56"/>
      <c r="AP67" s="56"/>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idden="1" x14ac:dyDescent="0.25">
      <c r="A68" s="45" t="s">
        <v>47</v>
      </c>
      <c r="B68" s="48">
        <f t="shared" ref="B68:B78" si="55">IF(data2=1,IF((B67-sumproplat2)&gt;1,B67-sumproplat2,0),IF(B67-(sumproplat2-C67-D67)&gt;0,B67-(E67-C67-D67),0))</f>
        <v>0</v>
      </c>
      <c r="C68" s="48">
        <f t="shared" si="40"/>
        <v>0</v>
      </c>
      <c r="D68" s="47">
        <f t="shared" si="41"/>
        <v>0</v>
      </c>
      <c r="E68" s="47">
        <f t="shared" si="42"/>
        <v>0</v>
      </c>
      <c r="F68" s="48">
        <f t="shared" ref="F68:F78" si="56">IF(data2=1,IF((F67-sumproplat2)&gt;1,F67-sumproplat2,0),IF(F67-(sumproplat2-G67-H67)&gt;0,F67-(I67-G67-H67),0))</f>
        <v>0</v>
      </c>
      <c r="G68" s="48">
        <f t="shared" si="43"/>
        <v>0</v>
      </c>
      <c r="H68" s="47">
        <f t="shared" si="44"/>
        <v>0</v>
      </c>
      <c r="I68" s="47">
        <f t="shared" si="45"/>
        <v>0</v>
      </c>
      <c r="J68" s="48">
        <f t="shared" ref="J68:J78" si="57">IF(data2=1,IF((J67-sumproplat2)&gt;1,J67-sumproplat2,0),IF(J67-(sumproplat2-K67-L67)&gt;0,J67-(M67-K67-L67),0))</f>
        <v>0</v>
      </c>
      <c r="K68" s="48">
        <f t="shared" si="46"/>
        <v>0</v>
      </c>
      <c r="L68" s="47">
        <f t="shared" si="47"/>
        <v>0</v>
      </c>
      <c r="M68" s="60">
        <f t="shared" si="48"/>
        <v>0</v>
      </c>
      <c r="N68" s="49"/>
      <c r="O68" s="49"/>
      <c r="P68" s="49"/>
      <c r="Q68" s="49"/>
      <c r="R68" s="49"/>
      <c r="S68" s="49"/>
      <c r="T68" s="49"/>
      <c r="U68" s="49"/>
      <c r="V68" s="50">
        <f t="shared" ref="V68:V78" si="58">IF(data2=1,IF((V67-sumproplat2)&gt;1,V67-sumproplat2,0),IF(V67-(sumproplat2-W67-X67)&gt;0,V67-(Y67-W67-X67),0))</f>
        <v>0</v>
      </c>
      <c r="W68" s="48">
        <f t="shared" si="49"/>
        <v>0</v>
      </c>
      <c r="X68" s="47">
        <f t="shared" si="50"/>
        <v>0</v>
      </c>
      <c r="Y68" s="47">
        <f t="shared" si="51"/>
        <v>0</v>
      </c>
      <c r="Z68" s="48">
        <f t="shared" ref="Z68:Z78" si="59">IF(data2=1,IF((Z67-sumproplat2)&gt;1,Z67-sumproplat2,0),IF(Z67-(sumproplat2-AA67-AB67)&gt;0,Z67-(AC67-AA67-AB67),0))</f>
        <v>0</v>
      </c>
      <c r="AA68" s="48">
        <f t="shared" si="52"/>
        <v>0</v>
      </c>
      <c r="AB68" s="47">
        <f t="shared" si="53"/>
        <v>0</v>
      </c>
      <c r="AC68" s="47">
        <f t="shared" si="54"/>
        <v>0</v>
      </c>
      <c r="AD68" s="56"/>
      <c r="AE68" s="56"/>
      <c r="AF68" s="56"/>
      <c r="AG68" s="56"/>
      <c r="AH68" s="56"/>
      <c r="AI68" s="56"/>
      <c r="AJ68" s="56"/>
      <c r="AK68" s="56"/>
      <c r="AL68" s="56"/>
      <c r="AM68" s="56"/>
      <c r="AN68" s="56"/>
      <c r="AO68" s="56"/>
      <c r="AP68" s="56"/>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idden="1" x14ac:dyDescent="0.25">
      <c r="A69" s="45" t="s">
        <v>48</v>
      </c>
      <c r="B69" s="48">
        <f t="shared" si="55"/>
        <v>0</v>
      </c>
      <c r="C69" s="48">
        <f t="shared" si="40"/>
        <v>0</v>
      </c>
      <c r="D69" s="47">
        <f t="shared" si="41"/>
        <v>0</v>
      </c>
      <c r="E69" s="47">
        <f t="shared" si="42"/>
        <v>0</v>
      </c>
      <c r="F69" s="48">
        <f t="shared" si="56"/>
        <v>0</v>
      </c>
      <c r="G69" s="48">
        <f t="shared" si="43"/>
        <v>0</v>
      </c>
      <c r="H69" s="47">
        <f t="shared" si="44"/>
        <v>0</v>
      </c>
      <c r="I69" s="47">
        <f t="shared" si="45"/>
        <v>0</v>
      </c>
      <c r="J69" s="48">
        <f t="shared" si="57"/>
        <v>0</v>
      </c>
      <c r="K69" s="48">
        <f t="shared" si="46"/>
        <v>0</v>
      </c>
      <c r="L69" s="47">
        <f t="shared" si="47"/>
        <v>0</v>
      </c>
      <c r="M69" s="60">
        <f t="shared" si="48"/>
        <v>0</v>
      </c>
      <c r="N69" s="49"/>
      <c r="O69" s="49"/>
      <c r="P69" s="49"/>
      <c r="Q69" s="49"/>
      <c r="R69" s="49"/>
      <c r="S69" s="49"/>
      <c r="T69" s="49"/>
      <c r="U69" s="49"/>
      <c r="V69" s="50">
        <f t="shared" si="58"/>
        <v>0</v>
      </c>
      <c r="W69" s="48">
        <f t="shared" si="49"/>
        <v>0</v>
      </c>
      <c r="X69" s="47">
        <f t="shared" si="50"/>
        <v>0</v>
      </c>
      <c r="Y69" s="47">
        <f t="shared" si="51"/>
        <v>0</v>
      </c>
      <c r="Z69" s="48">
        <f t="shared" si="59"/>
        <v>0</v>
      </c>
      <c r="AA69" s="48">
        <f t="shared" si="52"/>
        <v>0</v>
      </c>
      <c r="AB69" s="47">
        <f t="shared" si="53"/>
        <v>0</v>
      </c>
      <c r="AC69" s="47">
        <f t="shared" si="54"/>
        <v>0</v>
      </c>
      <c r="AD69" s="56"/>
      <c r="AE69" s="56"/>
      <c r="AF69" s="56"/>
      <c r="AG69" s="56"/>
      <c r="AH69" s="56"/>
      <c r="AI69" s="56"/>
      <c r="AJ69" s="56"/>
      <c r="AK69" s="56"/>
      <c r="AL69" s="56"/>
      <c r="AM69" s="56"/>
      <c r="AN69" s="56"/>
      <c r="AO69" s="56"/>
      <c r="AP69" s="56"/>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hidden="1" x14ac:dyDescent="0.25">
      <c r="A70" s="45" t="s">
        <v>49</v>
      </c>
      <c r="B70" s="48">
        <f t="shared" si="55"/>
        <v>0</v>
      </c>
      <c r="C70" s="48">
        <f t="shared" si="40"/>
        <v>0</v>
      </c>
      <c r="D70" s="47">
        <f t="shared" si="41"/>
        <v>0</v>
      </c>
      <c r="E70" s="47">
        <f t="shared" si="42"/>
        <v>0</v>
      </c>
      <c r="F70" s="48">
        <f t="shared" si="56"/>
        <v>0</v>
      </c>
      <c r="G70" s="48">
        <f t="shared" si="43"/>
        <v>0</v>
      </c>
      <c r="H70" s="47">
        <f t="shared" si="44"/>
        <v>0</v>
      </c>
      <c r="I70" s="47">
        <f t="shared" si="45"/>
        <v>0</v>
      </c>
      <c r="J70" s="48">
        <f t="shared" si="57"/>
        <v>0</v>
      </c>
      <c r="K70" s="48">
        <f t="shared" si="46"/>
        <v>0</v>
      </c>
      <c r="L70" s="47">
        <f t="shared" si="47"/>
        <v>0</v>
      </c>
      <c r="M70" s="60">
        <f t="shared" si="48"/>
        <v>0</v>
      </c>
      <c r="N70" s="49"/>
      <c r="O70" s="49"/>
      <c r="P70" s="49"/>
      <c r="Q70" s="49"/>
      <c r="R70" s="49"/>
      <c r="S70" s="49"/>
      <c r="T70" s="49"/>
      <c r="U70" s="49"/>
      <c r="V70" s="50">
        <f t="shared" si="58"/>
        <v>0</v>
      </c>
      <c r="W70" s="48">
        <f t="shared" si="49"/>
        <v>0</v>
      </c>
      <c r="X70" s="47">
        <f t="shared" si="50"/>
        <v>0</v>
      </c>
      <c r="Y70" s="47">
        <f t="shared" si="51"/>
        <v>0</v>
      </c>
      <c r="Z70" s="48">
        <f t="shared" si="59"/>
        <v>0</v>
      </c>
      <c r="AA70" s="48">
        <f t="shared" si="52"/>
        <v>0</v>
      </c>
      <c r="AB70" s="47">
        <f t="shared" si="53"/>
        <v>0</v>
      </c>
      <c r="AC70" s="47">
        <f t="shared" si="54"/>
        <v>0</v>
      </c>
      <c r="AD70" s="56"/>
      <c r="AE70" s="56"/>
      <c r="AF70" s="56"/>
      <c r="AG70" s="56"/>
      <c r="AH70" s="56"/>
      <c r="AI70" s="56"/>
      <c r="AJ70" s="56"/>
      <c r="AK70" s="56"/>
      <c r="AL70" s="56"/>
      <c r="AM70" s="56"/>
      <c r="AN70" s="56"/>
      <c r="AO70" s="56"/>
      <c r="AP70" s="56"/>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hidden="1" x14ac:dyDescent="0.25">
      <c r="A71" s="45" t="s">
        <v>50</v>
      </c>
      <c r="B71" s="48">
        <f t="shared" si="55"/>
        <v>0</v>
      </c>
      <c r="C71" s="48">
        <f t="shared" si="40"/>
        <v>0</v>
      </c>
      <c r="D71" s="47">
        <f t="shared" si="41"/>
        <v>0</v>
      </c>
      <c r="E71" s="47">
        <f t="shared" si="42"/>
        <v>0</v>
      </c>
      <c r="F71" s="48">
        <f t="shared" si="56"/>
        <v>0</v>
      </c>
      <c r="G71" s="48">
        <f t="shared" si="43"/>
        <v>0</v>
      </c>
      <c r="H71" s="47">
        <f t="shared" si="44"/>
        <v>0</v>
      </c>
      <c r="I71" s="47">
        <f t="shared" si="45"/>
        <v>0</v>
      </c>
      <c r="J71" s="48">
        <f t="shared" si="57"/>
        <v>0</v>
      </c>
      <c r="K71" s="48">
        <f t="shared" si="46"/>
        <v>0</v>
      </c>
      <c r="L71" s="47">
        <f t="shared" si="47"/>
        <v>0</v>
      </c>
      <c r="M71" s="60">
        <f t="shared" si="48"/>
        <v>0</v>
      </c>
      <c r="N71" s="49"/>
      <c r="O71" s="49"/>
      <c r="P71" s="49"/>
      <c r="Q71" s="49"/>
      <c r="R71" s="49"/>
      <c r="S71" s="49"/>
      <c r="T71" s="49"/>
      <c r="U71" s="49"/>
      <c r="V71" s="50">
        <f t="shared" si="58"/>
        <v>0</v>
      </c>
      <c r="W71" s="48">
        <f t="shared" si="49"/>
        <v>0</v>
      </c>
      <c r="X71" s="47">
        <f t="shared" si="50"/>
        <v>0</v>
      </c>
      <c r="Y71" s="47">
        <f t="shared" si="51"/>
        <v>0</v>
      </c>
      <c r="Z71" s="48">
        <f t="shared" si="59"/>
        <v>0</v>
      </c>
      <c r="AA71" s="48">
        <f t="shared" si="52"/>
        <v>0</v>
      </c>
      <c r="AB71" s="47">
        <f t="shared" si="53"/>
        <v>0</v>
      </c>
      <c r="AC71" s="47">
        <f t="shared" si="54"/>
        <v>0</v>
      </c>
      <c r="AD71" s="56"/>
      <c r="AE71" s="56"/>
      <c r="AF71" s="56"/>
      <c r="AG71" s="56"/>
      <c r="AH71" s="56"/>
      <c r="AI71" s="56"/>
      <c r="AJ71" s="56"/>
      <c r="AK71" s="56"/>
      <c r="AL71" s="56"/>
      <c r="AM71" s="56"/>
      <c r="AN71" s="56"/>
      <c r="AO71" s="56"/>
      <c r="AP71" s="56"/>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hidden="1" x14ac:dyDescent="0.25">
      <c r="A72" s="45" t="s">
        <v>51</v>
      </c>
      <c r="B72" s="48">
        <f t="shared" si="55"/>
        <v>0</v>
      </c>
      <c r="C72" s="48">
        <f t="shared" si="40"/>
        <v>0</v>
      </c>
      <c r="D72" s="47">
        <f t="shared" si="41"/>
        <v>0</v>
      </c>
      <c r="E72" s="47">
        <f t="shared" si="42"/>
        <v>0</v>
      </c>
      <c r="F72" s="48">
        <f t="shared" si="56"/>
        <v>0</v>
      </c>
      <c r="G72" s="48">
        <f t="shared" si="43"/>
        <v>0</v>
      </c>
      <c r="H72" s="47">
        <f t="shared" si="44"/>
        <v>0</v>
      </c>
      <c r="I72" s="47">
        <f t="shared" si="45"/>
        <v>0</v>
      </c>
      <c r="J72" s="48">
        <f t="shared" si="57"/>
        <v>0</v>
      </c>
      <c r="K72" s="48">
        <f t="shared" si="46"/>
        <v>0</v>
      </c>
      <c r="L72" s="47">
        <f t="shared" si="47"/>
        <v>0</v>
      </c>
      <c r="M72" s="60">
        <f t="shared" si="48"/>
        <v>0</v>
      </c>
      <c r="N72" s="49"/>
      <c r="O72" s="49"/>
      <c r="P72" s="49"/>
      <c r="Q72" s="49"/>
      <c r="R72" s="49"/>
      <c r="S72" s="49"/>
      <c r="T72" s="49"/>
      <c r="U72" s="49"/>
      <c r="V72" s="50">
        <f t="shared" si="58"/>
        <v>0</v>
      </c>
      <c r="W72" s="48">
        <f t="shared" si="49"/>
        <v>0</v>
      </c>
      <c r="X72" s="47">
        <f t="shared" si="50"/>
        <v>0</v>
      </c>
      <c r="Y72" s="47">
        <f t="shared" si="51"/>
        <v>0</v>
      </c>
      <c r="Z72" s="48">
        <f t="shared" si="59"/>
        <v>0</v>
      </c>
      <c r="AA72" s="48">
        <f t="shared" si="52"/>
        <v>0</v>
      </c>
      <c r="AB72" s="47">
        <f t="shared" si="53"/>
        <v>0</v>
      </c>
      <c r="AC72" s="47">
        <f t="shared" si="54"/>
        <v>0</v>
      </c>
      <c r="AD72" s="56"/>
      <c r="AE72" s="56"/>
      <c r="AF72" s="56"/>
      <c r="AG72" s="56"/>
      <c r="AH72" s="56"/>
      <c r="AI72" s="56"/>
      <c r="AJ72" s="56"/>
      <c r="AK72" s="56"/>
      <c r="AL72" s="56"/>
      <c r="AM72" s="56"/>
      <c r="AN72" s="56"/>
      <c r="AO72" s="56"/>
      <c r="AP72" s="56"/>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hidden="1" x14ac:dyDescent="0.25">
      <c r="A73" s="45" t="s">
        <v>52</v>
      </c>
      <c r="B73" s="48">
        <f t="shared" si="55"/>
        <v>0</v>
      </c>
      <c r="C73" s="48">
        <f t="shared" si="40"/>
        <v>0</v>
      </c>
      <c r="D73" s="47">
        <f t="shared" si="41"/>
        <v>0</v>
      </c>
      <c r="E73" s="47">
        <f t="shared" si="42"/>
        <v>0</v>
      </c>
      <c r="F73" s="48">
        <f t="shared" si="56"/>
        <v>0</v>
      </c>
      <c r="G73" s="48">
        <f t="shared" si="43"/>
        <v>0</v>
      </c>
      <c r="H73" s="47">
        <f t="shared" si="44"/>
        <v>0</v>
      </c>
      <c r="I73" s="47">
        <f t="shared" si="45"/>
        <v>0</v>
      </c>
      <c r="J73" s="48">
        <f t="shared" si="57"/>
        <v>0</v>
      </c>
      <c r="K73" s="48">
        <f t="shared" si="46"/>
        <v>0</v>
      </c>
      <c r="L73" s="47">
        <f t="shared" si="47"/>
        <v>0</v>
      </c>
      <c r="M73" s="60">
        <f t="shared" si="48"/>
        <v>0</v>
      </c>
      <c r="N73" s="49"/>
      <c r="O73" s="49"/>
      <c r="P73" s="49"/>
      <c r="Q73" s="49"/>
      <c r="R73" s="49"/>
      <c r="S73" s="49"/>
      <c r="T73" s="49"/>
      <c r="U73" s="49"/>
      <c r="V73" s="50">
        <f t="shared" si="58"/>
        <v>0</v>
      </c>
      <c r="W73" s="48">
        <f t="shared" si="49"/>
        <v>0</v>
      </c>
      <c r="X73" s="47">
        <f t="shared" si="50"/>
        <v>0</v>
      </c>
      <c r="Y73" s="47">
        <f t="shared" si="51"/>
        <v>0</v>
      </c>
      <c r="Z73" s="48">
        <f t="shared" si="59"/>
        <v>0</v>
      </c>
      <c r="AA73" s="48">
        <f t="shared" si="52"/>
        <v>0</v>
      </c>
      <c r="AB73" s="47">
        <f t="shared" si="53"/>
        <v>0</v>
      </c>
      <c r="AC73" s="47">
        <f t="shared" si="54"/>
        <v>0</v>
      </c>
      <c r="AD73" s="56"/>
      <c r="AE73" s="56"/>
      <c r="AF73" s="56"/>
      <c r="AG73" s="56"/>
      <c r="AH73" s="56"/>
      <c r="AI73" s="56"/>
      <c r="AJ73" s="56"/>
      <c r="AK73" s="56"/>
      <c r="AL73" s="56"/>
      <c r="AM73" s="56"/>
      <c r="AN73" s="56"/>
      <c r="AO73" s="56"/>
      <c r="AP73" s="56"/>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hidden="1" x14ac:dyDescent="0.25">
      <c r="A74" s="45" t="s">
        <v>53</v>
      </c>
      <c r="B74" s="48">
        <f t="shared" si="55"/>
        <v>0</v>
      </c>
      <c r="C74" s="48">
        <f t="shared" si="40"/>
        <v>0</v>
      </c>
      <c r="D74" s="47">
        <f t="shared" si="41"/>
        <v>0</v>
      </c>
      <c r="E74" s="47">
        <f t="shared" si="42"/>
        <v>0</v>
      </c>
      <c r="F74" s="48">
        <f t="shared" si="56"/>
        <v>0</v>
      </c>
      <c r="G74" s="48">
        <f t="shared" si="43"/>
        <v>0</v>
      </c>
      <c r="H74" s="47">
        <f t="shared" si="44"/>
        <v>0</v>
      </c>
      <c r="I74" s="47">
        <f t="shared" si="45"/>
        <v>0</v>
      </c>
      <c r="J74" s="48">
        <f t="shared" si="57"/>
        <v>0</v>
      </c>
      <c r="K74" s="48">
        <f t="shared" si="46"/>
        <v>0</v>
      </c>
      <c r="L74" s="47">
        <f t="shared" si="47"/>
        <v>0</v>
      </c>
      <c r="M74" s="60">
        <f t="shared" si="48"/>
        <v>0</v>
      </c>
      <c r="N74" s="49"/>
      <c r="O74" s="49"/>
      <c r="P74" s="49"/>
      <c r="Q74" s="49"/>
      <c r="R74" s="49"/>
      <c r="S74" s="49"/>
      <c r="T74" s="49"/>
      <c r="U74" s="49"/>
      <c r="V74" s="50">
        <f t="shared" si="58"/>
        <v>0</v>
      </c>
      <c r="W74" s="48">
        <f t="shared" si="49"/>
        <v>0</v>
      </c>
      <c r="X74" s="47">
        <f t="shared" si="50"/>
        <v>0</v>
      </c>
      <c r="Y74" s="47">
        <f t="shared" si="51"/>
        <v>0</v>
      </c>
      <c r="Z74" s="48">
        <f t="shared" si="59"/>
        <v>0</v>
      </c>
      <c r="AA74" s="48">
        <f t="shared" si="52"/>
        <v>0</v>
      </c>
      <c r="AB74" s="47">
        <f t="shared" si="53"/>
        <v>0</v>
      </c>
      <c r="AC74" s="47">
        <f t="shared" si="54"/>
        <v>0</v>
      </c>
      <c r="AD74" s="56"/>
      <c r="AE74" s="56"/>
      <c r="AF74" s="56"/>
      <c r="AG74" s="56"/>
      <c r="AH74" s="56"/>
      <c r="AI74" s="56"/>
      <c r="AJ74" s="56"/>
      <c r="AK74" s="56"/>
      <c r="AL74" s="56"/>
      <c r="AM74" s="56"/>
      <c r="AN74" s="56"/>
      <c r="AO74" s="56"/>
      <c r="AP74" s="56"/>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hidden="1" x14ac:dyDescent="0.25">
      <c r="A75" s="45" t="s">
        <v>54</v>
      </c>
      <c r="B75" s="48">
        <f t="shared" si="55"/>
        <v>0</v>
      </c>
      <c r="C75" s="48">
        <f t="shared" si="40"/>
        <v>0</v>
      </c>
      <c r="D75" s="47">
        <f t="shared" si="41"/>
        <v>0</v>
      </c>
      <c r="E75" s="47">
        <f t="shared" si="42"/>
        <v>0</v>
      </c>
      <c r="F75" s="48">
        <f t="shared" si="56"/>
        <v>0</v>
      </c>
      <c r="G75" s="48">
        <f t="shared" si="43"/>
        <v>0</v>
      </c>
      <c r="H75" s="47">
        <f t="shared" si="44"/>
        <v>0</v>
      </c>
      <c r="I75" s="47">
        <f t="shared" si="45"/>
        <v>0</v>
      </c>
      <c r="J75" s="48">
        <f t="shared" si="57"/>
        <v>0</v>
      </c>
      <c r="K75" s="48">
        <f t="shared" si="46"/>
        <v>0</v>
      </c>
      <c r="L75" s="47">
        <f t="shared" si="47"/>
        <v>0</v>
      </c>
      <c r="M75" s="60">
        <f t="shared" si="48"/>
        <v>0</v>
      </c>
      <c r="N75" s="49"/>
      <c r="O75" s="49"/>
      <c r="P75" s="49"/>
      <c r="Q75" s="49"/>
      <c r="R75" s="49"/>
      <c r="S75" s="49"/>
      <c r="T75" s="49"/>
      <c r="U75" s="49"/>
      <c r="V75" s="50">
        <f t="shared" si="58"/>
        <v>0</v>
      </c>
      <c r="W75" s="48">
        <f t="shared" si="49"/>
        <v>0</v>
      </c>
      <c r="X75" s="47">
        <f t="shared" si="50"/>
        <v>0</v>
      </c>
      <c r="Y75" s="47">
        <f t="shared" si="51"/>
        <v>0</v>
      </c>
      <c r="Z75" s="48">
        <f t="shared" si="59"/>
        <v>0</v>
      </c>
      <c r="AA75" s="48">
        <f t="shared" si="52"/>
        <v>0</v>
      </c>
      <c r="AB75" s="47">
        <f t="shared" si="53"/>
        <v>0</v>
      </c>
      <c r="AC75" s="47">
        <f t="shared" si="54"/>
        <v>0</v>
      </c>
      <c r="AD75" s="56"/>
      <c r="AE75" s="56"/>
      <c r="AF75" s="56"/>
      <c r="AG75" s="56"/>
      <c r="AH75" s="56"/>
      <c r="AI75" s="56"/>
      <c r="AJ75" s="56"/>
      <c r="AK75" s="56"/>
      <c r="AL75" s="56"/>
      <c r="AM75" s="56"/>
      <c r="AN75" s="56"/>
      <c r="AO75" s="56"/>
      <c r="AP75" s="56"/>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hidden="1" x14ac:dyDescent="0.25">
      <c r="A76" s="45" t="s">
        <v>55</v>
      </c>
      <c r="B76" s="48">
        <f t="shared" si="55"/>
        <v>0</v>
      </c>
      <c r="C76" s="48">
        <f t="shared" si="40"/>
        <v>0</v>
      </c>
      <c r="D76" s="47">
        <f t="shared" si="41"/>
        <v>0</v>
      </c>
      <c r="E76" s="47">
        <f t="shared" si="42"/>
        <v>0</v>
      </c>
      <c r="F76" s="48">
        <f t="shared" si="56"/>
        <v>0</v>
      </c>
      <c r="G76" s="48">
        <f t="shared" si="43"/>
        <v>0</v>
      </c>
      <c r="H76" s="47">
        <f t="shared" si="44"/>
        <v>0</v>
      </c>
      <c r="I76" s="47">
        <f t="shared" si="45"/>
        <v>0</v>
      </c>
      <c r="J76" s="48">
        <f t="shared" si="57"/>
        <v>0</v>
      </c>
      <c r="K76" s="48">
        <f t="shared" si="46"/>
        <v>0</v>
      </c>
      <c r="L76" s="47">
        <f t="shared" si="47"/>
        <v>0</v>
      </c>
      <c r="M76" s="60">
        <f t="shared" si="48"/>
        <v>0</v>
      </c>
      <c r="N76" s="49"/>
      <c r="O76" s="49"/>
      <c r="P76" s="49"/>
      <c r="Q76" s="49"/>
      <c r="R76" s="49"/>
      <c r="S76" s="49"/>
      <c r="T76" s="49"/>
      <c r="U76" s="49"/>
      <c r="V76" s="50">
        <f t="shared" si="58"/>
        <v>0</v>
      </c>
      <c r="W76" s="48">
        <f t="shared" si="49"/>
        <v>0</v>
      </c>
      <c r="X76" s="47">
        <f t="shared" si="50"/>
        <v>0</v>
      </c>
      <c r="Y76" s="47">
        <f t="shared" si="51"/>
        <v>0</v>
      </c>
      <c r="Z76" s="48">
        <f t="shared" si="59"/>
        <v>0</v>
      </c>
      <c r="AA76" s="48">
        <f t="shared" si="52"/>
        <v>0</v>
      </c>
      <c r="AB76" s="47">
        <f t="shared" si="53"/>
        <v>0</v>
      </c>
      <c r="AC76" s="47">
        <f t="shared" si="54"/>
        <v>0</v>
      </c>
      <c r="AD76" s="56"/>
      <c r="AE76" s="56"/>
      <c r="AF76" s="56"/>
      <c r="AG76" s="56"/>
      <c r="AH76" s="56"/>
      <c r="AI76" s="56"/>
      <c r="AJ76" s="56"/>
      <c r="AK76" s="56"/>
      <c r="AL76" s="56"/>
      <c r="AM76" s="56"/>
      <c r="AN76" s="56"/>
      <c r="AO76" s="56"/>
      <c r="AP76" s="56"/>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hidden="1" x14ac:dyDescent="0.25">
      <c r="A77" s="45" t="s">
        <v>56</v>
      </c>
      <c r="B77" s="48">
        <f t="shared" si="55"/>
        <v>0</v>
      </c>
      <c r="C77" s="48">
        <f t="shared" si="40"/>
        <v>0</v>
      </c>
      <c r="D77" s="47">
        <f t="shared" si="41"/>
        <v>0</v>
      </c>
      <c r="E77" s="47">
        <f t="shared" si="42"/>
        <v>0</v>
      </c>
      <c r="F77" s="48">
        <f t="shared" si="56"/>
        <v>0</v>
      </c>
      <c r="G77" s="48">
        <f t="shared" si="43"/>
        <v>0</v>
      </c>
      <c r="H77" s="47">
        <f t="shared" si="44"/>
        <v>0</v>
      </c>
      <c r="I77" s="47">
        <f t="shared" si="45"/>
        <v>0</v>
      </c>
      <c r="J77" s="48">
        <f t="shared" si="57"/>
        <v>0</v>
      </c>
      <c r="K77" s="48">
        <f t="shared" si="46"/>
        <v>0</v>
      </c>
      <c r="L77" s="47">
        <f t="shared" si="47"/>
        <v>0</v>
      </c>
      <c r="M77" s="60">
        <f t="shared" si="48"/>
        <v>0</v>
      </c>
      <c r="N77" s="49"/>
      <c r="O77" s="49"/>
      <c r="P77" s="49"/>
      <c r="Q77" s="49"/>
      <c r="R77" s="49"/>
      <c r="S77" s="49"/>
      <c r="T77" s="49"/>
      <c r="U77" s="49"/>
      <c r="V77" s="50">
        <f t="shared" si="58"/>
        <v>0</v>
      </c>
      <c r="W77" s="48">
        <f t="shared" si="49"/>
        <v>0</v>
      </c>
      <c r="X77" s="47">
        <f t="shared" si="50"/>
        <v>0</v>
      </c>
      <c r="Y77" s="47">
        <f t="shared" si="51"/>
        <v>0</v>
      </c>
      <c r="Z77" s="48">
        <f t="shared" si="59"/>
        <v>0</v>
      </c>
      <c r="AA77" s="48">
        <f t="shared" si="52"/>
        <v>0</v>
      </c>
      <c r="AB77" s="47">
        <f t="shared" si="53"/>
        <v>0</v>
      </c>
      <c r="AC77" s="47">
        <f t="shared" si="54"/>
        <v>0</v>
      </c>
      <c r="AD77" s="56"/>
      <c r="AE77" s="56"/>
      <c r="AF77" s="56"/>
      <c r="AG77" s="56"/>
      <c r="AH77" s="56"/>
      <c r="AI77" s="56"/>
      <c r="AJ77" s="56"/>
      <c r="AK77" s="56"/>
      <c r="AL77" s="56"/>
      <c r="AM77" s="56"/>
      <c r="AN77" s="56"/>
      <c r="AO77" s="56"/>
      <c r="AP77" s="56"/>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hidden="1" x14ac:dyDescent="0.25">
      <c r="A78" s="45" t="s">
        <v>57</v>
      </c>
      <c r="B78" s="48">
        <f t="shared" si="55"/>
        <v>0</v>
      </c>
      <c r="C78" s="48">
        <f t="shared" si="40"/>
        <v>0</v>
      </c>
      <c r="D78" s="47">
        <f t="shared" si="41"/>
        <v>0</v>
      </c>
      <c r="E78" s="47">
        <f t="shared" si="42"/>
        <v>0</v>
      </c>
      <c r="F78" s="48">
        <f t="shared" si="56"/>
        <v>0</v>
      </c>
      <c r="G78" s="48">
        <f t="shared" si="43"/>
        <v>0</v>
      </c>
      <c r="H78" s="47">
        <f t="shared" si="44"/>
        <v>0</v>
      </c>
      <c r="I78" s="47">
        <f t="shared" si="45"/>
        <v>0</v>
      </c>
      <c r="J78" s="48">
        <f t="shared" si="57"/>
        <v>0</v>
      </c>
      <c r="K78" s="48">
        <f t="shared" si="46"/>
        <v>0</v>
      </c>
      <c r="L78" s="47">
        <f t="shared" si="47"/>
        <v>0</v>
      </c>
      <c r="M78" s="60">
        <f t="shared" si="48"/>
        <v>0</v>
      </c>
      <c r="N78" s="49"/>
      <c r="O78" s="49"/>
      <c r="P78" s="49"/>
      <c r="Q78" s="49"/>
      <c r="R78" s="49"/>
      <c r="S78" s="49"/>
      <c r="T78" s="49"/>
      <c r="U78" s="49"/>
      <c r="V78" s="50">
        <f t="shared" si="58"/>
        <v>0</v>
      </c>
      <c r="W78" s="48">
        <f t="shared" si="49"/>
        <v>0</v>
      </c>
      <c r="X78" s="47">
        <f t="shared" si="50"/>
        <v>0</v>
      </c>
      <c r="Y78" s="47">
        <f t="shared" si="51"/>
        <v>0</v>
      </c>
      <c r="Z78" s="48">
        <f t="shared" si="59"/>
        <v>0</v>
      </c>
      <c r="AA78" s="48">
        <f t="shared" si="52"/>
        <v>0</v>
      </c>
      <c r="AB78" s="47">
        <f t="shared" si="53"/>
        <v>0</v>
      </c>
      <c r="AC78" s="47">
        <f t="shared" si="54"/>
        <v>0</v>
      </c>
      <c r="AD78" s="56"/>
      <c r="AE78" s="56"/>
      <c r="AF78" s="56"/>
      <c r="AG78" s="56"/>
      <c r="AH78" s="56"/>
      <c r="AI78" s="56"/>
      <c r="AJ78" s="56"/>
      <c r="AK78" s="56"/>
      <c r="AL78" s="56"/>
      <c r="AM78" s="56"/>
      <c r="AN78" s="56"/>
      <c r="AO78" s="56"/>
      <c r="AP78" s="56"/>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ht="15.75" hidden="1" thickBot="1" x14ac:dyDescent="0.3">
      <c r="A79" s="51" t="s">
        <v>58</v>
      </c>
      <c r="B79" s="52"/>
      <c r="C79" s="53">
        <f>SUM(C67:C78)</f>
        <v>0</v>
      </c>
      <c r="D79" s="54">
        <f>SUM(D67:D78)</f>
        <v>0</v>
      </c>
      <c r="E79" s="54">
        <f>SUM(E67:E78)</f>
        <v>0</v>
      </c>
      <c r="F79" s="52"/>
      <c r="G79" s="53">
        <f>SUM(G67:G78)</f>
        <v>0</v>
      </c>
      <c r="H79" s="54">
        <f>SUM(H67:H78)</f>
        <v>0</v>
      </c>
      <c r="I79" s="54">
        <f>SUM(I67:I78)</f>
        <v>0</v>
      </c>
      <c r="J79" s="52"/>
      <c r="K79" s="53">
        <f>SUM(K67:K78)</f>
        <v>0</v>
      </c>
      <c r="L79" s="54">
        <f>SUM(L67:L78)</f>
        <v>0</v>
      </c>
      <c r="M79" s="61">
        <f>SUM(M67:M78)</f>
        <v>0</v>
      </c>
      <c r="N79" s="55"/>
      <c r="O79" s="55"/>
      <c r="P79" s="56"/>
      <c r="Q79" s="56"/>
      <c r="R79" s="55"/>
      <c r="S79" s="55"/>
      <c r="T79" s="56"/>
      <c r="U79" s="56"/>
      <c r="V79" s="57"/>
      <c r="W79" s="53">
        <f>SUM(W67:W78)</f>
        <v>0</v>
      </c>
      <c r="X79" s="54">
        <f>SUM(X67:X78)</f>
        <v>0</v>
      </c>
      <c r="Y79" s="54">
        <f>SUM(Y67:Y78)</f>
        <v>0</v>
      </c>
      <c r="Z79" s="52"/>
      <c r="AA79" s="53">
        <f>SUM(AA67:AA78)</f>
        <v>0</v>
      </c>
      <c r="AB79" s="54">
        <f>SUM(AB67:AB78)</f>
        <v>0</v>
      </c>
      <c r="AC79" s="54">
        <f>SUM(AC67:AC78)</f>
        <v>0</v>
      </c>
      <c r="AD79" s="56"/>
      <c r="AE79" s="56"/>
      <c r="AF79" s="56"/>
      <c r="AG79" s="56"/>
      <c r="AH79" s="56"/>
      <c r="AI79" s="56"/>
      <c r="AJ79" s="56"/>
      <c r="AK79" s="56"/>
      <c r="AL79" s="56"/>
      <c r="AM79" s="56"/>
      <c r="AN79" s="56"/>
      <c r="AO79" s="56"/>
      <c r="AP79" s="56"/>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62"/>
      <c r="B80" s="55"/>
      <c r="C80" s="55"/>
      <c r="D80" s="55"/>
      <c r="E80" s="55"/>
      <c r="F80" s="55"/>
      <c r="G80" s="55"/>
      <c r="H80" s="55"/>
      <c r="I80" s="55"/>
      <c r="J80" s="55"/>
      <c r="K80" s="56"/>
      <c r="L80" s="56"/>
      <c r="M80" s="56"/>
      <c r="N80" s="56"/>
      <c r="O80" s="56"/>
      <c r="P80" s="56"/>
      <c r="Q80" s="56"/>
      <c r="R80" s="56"/>
      <c r="S80" s="56"/>
      <c r="T80" s="56"/>
      <c r="U80" s="56"/>
      <c r="V80" s="56"/>
      <c r="W80" s="56"/>
      <c r="X80" s="56"/>
      <c r="Y80" s="56"/>
      <c r="Z80" s="56"/>
      <c r="AA80" s="56"/>
      <c r="AB80" s="56"/>
      <c r="AC80" s="56"/>
      <c r="AD80" s="56"/>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42.75" customHeight="1" x14ac:dyDescent="0.25">
      <c r="A81" s="76" t="s">
        <v>69</v>
      </c>
      <c r="B81" s="76"/>
      <c r="C81" s="76"/>
      <c r="D81" s="76"/>
      <c r="E81" s="76"/>
      <c r="F81" s="76"/>
      <c r="G81" s="76"/>
      <c r="H81" s="76"/>
      <c r="I81" s="76"/>
      <c r="J81" s="76"/>
      <c r="K81" s="63">
        <f>K82+K83</f>
        <v>365.76341406211651</v>
      </c>
      <c r="L81" s="64"/>
      <c r="M81" s="64"/>
      <c r="N81" s="56"/>
      <c r="O81" s="56"/>
      <c r="P81" s="56"/>
      <c r="Q81" s="56"/>
      <c r="R81" s="56"/>
      <c r="S81" s="56"/>
      <c r="T81" s="56"/>
      <c r="U81" s="56"/>
      <c r="V81" s="56"/>
      <c r="W81" s="56"/>
      <c r="X81" s="56"/>
      <c r="Y81" s="56"/>
      <c r="Z81" s="56"/>
      <c r="AA81" s="56"/>
      <c r="AB81" s="56"/>
      <c r="AC81" s="56"/>
      <c r="AD81" s="56"/>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ht="30.75" customHeight="1" x14ac:dyDescent="0.25">
      <c r="A82" s="76" t="s">
        <v>70</v>
      </c>
      <c r="B82" s="76"/>
      <c r="C82" s="76"/>
      <c r="D82" s="76"/>
      <c r="E82" s="76"/>
      <c r="F82" s="76"/>
      <c r="G82" s="76"/>
      <c r="H82" s="76"/>
      <c r="I82" s="76"/>
      <c r="J82" s="76"/>
      <c r="K82" s="63">
        <f>C49+G49+K49+O49+S49+W49+AA49+C64+G64+K64+O64+S64+W64+AA64+C79+G79+K79+O79+S79+W79+AA79+$J$18*sumkred2+$J$19+$J$20*sumkred2</f>
        <v>365.76341406211651</v>
      </c>
      <c r="L82" s="64"/>
      <c r="M82" s="64"/>
      <c r="N82" s="64"/>
      <c r="O82" s="1"/>
      <c r="P82" s="1"/>
      <c r="Q82" s="1"/>
      <c r="R82" s="1"/>
      <c r="S82" s="3"/>
      <c r="T82" s="3"/>
      <c r="U82" s="3"/>
      <c r="V82" s="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30.75" customHeight="1" x14ac:dyDescent="0.25">
      <c r="A83" s="76" t="s">
        <v>71</v>
      </c>
      <c r="B83" s="76"/>
      <c r="C83" s="76"/>
      <c r="D83" s="76"/>
      <c r="E83" s="76"/>
      <c r="F83" s="76"/>
      <c r="G83" s="76"/>
      <c r="H83" s="76"/>
      <c r="I83" s="76"/>
      <c r="J83" s="76"/>
      <c r="K83" s="63">
        <f>D49+H49+L49+P49+T49+X49+AB49+D64+H64+L64+P64+T64+X64+AB64+D79+H79+L79+P79+T79+X79+AB79-($J$18*sumkred2+$J$19+$J$20*sumkred2)</f>
        <v>0</v>
      </c>
      <c r="L83" s="64"/>
      <c r="M83" s="64"/>
      <c r="N83" s="64"/>
      <c r="O83" s="1"/>
      <c r="P83" s="1"/>
      <c r="Q83" s="1"/>
      <c r="R83" s="1"/>
      <c r="S83" s="3"/>
      <c r="T83" s="3"/>
      <c r="U83" s="3"/>
      <c r="V83" s="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29.25" customHeight="1" x14ac:dyDescent="0.25">
      <c r="A84" s="76" t="s">
        <v>72</v>
      </c>
      <c r="B84" s="76"/>
      <c r="C84" s="76"/>
      <c r="D84" s="76"/>
      <c r="E84" s="76"/>
      <c r="F84" s="76"/>
      <c r="G84" s="76"/>
      <c r="H84" s="76"/>
      <c r="I84" s="76"/>
      <c r="J84" s="76"/>
      <c r="K84" s="63">
        <f>E49+I49+M49+Q49+U49+Y49+AC49+E64+I64+M64+Q64+U64+Y64+AC64+E79+I79+M79+Q79+U79+Y79+AC79</f>
        <v>1365.7634140621165</v>
      </c>
      <c r="L84" s="64"/>
      <c r="M84" s="64"/>
      <c r="N84" s="64"/>
      <c r="O84" s="1"/>
      <c r="P84" s="1"/>
      <c r="Q84" s="1"/>
      <c r="R84" s="1"/>
      <c r="S84" s="3"/>
      <c r="T84" s="3"/>
      <c r="U84" s="3"/>
      <c r="V84" s="3"/>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25.5" customHeight="1" x14ac:dyDescent="0.25">
      <c r="A85" s="75" t="s">
        <v>73</v>
      </c>
      <c r="B85" s="75"/>
      <c r="C85" s="75"/>
      <c r="D85" s="75"/>
      <c r="E85" s="75"/>
      <c r="F85" s="75"/>
      <c r="G85" s="75"/>
      <c r="H85" s="75"/>
      <c r="I85" s="75"/>
      <c r="J85" s="75"/>
      <c r="K85" s="65">
        <f ca="1">XIRR(C95:C335,B95:B335)</f>
        <v>0.23783869147300721</v>
      </c>
      <c r="L85" s="64"/>
      <c r="M85" s="64"/>
      <c r="N85" s="64"/>
      <c r="O85" s="1"/>
      <c r="P85" s="1"/>
      <c r="Q85" s="1"/>
      <c r="R85" s="1"/>
      <c r="S85" s="3"/>
      <c r="T85" s="3"/>
      <c r="U85" s="3"/>
      <c r="V85" s="3"/>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45.75" customHeight="1" x14ac:dyDescent="0.25">
      <c r="A86" s="76" t="s">
        <v>74</v>
      </c>
      <c r="B86" s="76"/>
      <c r="C86" s="76"/>
      <c r="D86" s="76"/>
      <c r="E86" s="76"/>
      <c r="F86" s="76"/>
      <c r="G86" s="76"/>
      <c r="H86" s="76"/>
      <c r="I86" s="76"/>
      <c r="J86" s="76"/>
      <c r="K86" s="76"/>
      <c r="L86" s="77"/>
      <c r="M86" s="77"/>
      <c r="N86" s="77"/>
      <c r="O86" s="1"/>
      <c r="P86" s="1"/>
      <c r="Q86" s="1"/>
      <c r="R86" s="1"/>
      <c r="S86" s="3"/>
      <c r="T86" s="3"/>
      <c r="U86" s="3"/>
      <c r="V86" s="3"/>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54" customHeight="1" x14ac:dyDescent="0.25">
      <c r="A87" s="76" t="s">
        <v>75</v>
      </c>
      <c r="B87" s="76"/>
      <c r="C87" s="76"/>
      <c r="D87" s="76"/>
      <c r="E87" s="76"/>
      <c r="F87" s="76"/>
      <c r="G87" s="76"/>
      <c r="H87" s="76"/>
      <c r="I87" s="76"/>
      <c r="J87" s="76"/>
      <c r="K87" s="76"/>
      <c r="L87" s="76"/>
      <c r="M87" s="76"/>
      <c r="N87" s="76"/>
      <c r="O87" s="1"/>
      <c r="P87" s="1"/>
      <c r="Q87" s="1"/>
      <c r="R87" s="1"/>
      <c r="S87" s="3"/>
      <c r="T87" s="3"/>
      <c r="U87" s="3"/>
      <c r="V87" s="3"/>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39.75" customHeight="1" x14ac:dyDescent="0.25">
      <c r="A88" s="76" t="s">
        <v>76</v>
      </c>
      <c r="B88" s="76"/>
      <c r="C88" s="76"/>
      <c r="D88" s="76"/>
      <c r="E88" s="76"/>
      <c r="F88" s="76"/>
      <c r="G88" s="76"/>
      <c r="H88" s="76"/>
      <c r="I88" s="76"/>
      <c r="J88" s="76"/>
      <c r="K88" s="76"/>
      <c r="L88" s="76"/>
      <c r="M88" s="76"/>
      <c r="N88" s="76"/>
      <c r="O88" s="1"/>
      <c r="P88" s="1"/>
      <c r="Q88" s="1"/>
      <c r="R88" s="1"/>
      <c r="S88" s="3"/>
      <c r="T88" s="3"/>
      <c r="U88" s="3"/>
      <c r="V88" s="3"/>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15" customHeight="1" x14ac:dyDescent="0.25">
      <c r="K89" s="1"/>
      <c r="L89" s="1"/>
      <c r="M89" s="1"/>
      <c r="N89" s="1"/>
      <c r="O89" s="1"/>
      <c r="P89" s="1"/>
      <c r="Q89" s="1"/>
      <c r="R89" s="1"/>
      <c r="S89" s="3"/>
      <c r="T89" s="3"/>
      <c r="U89" s="3"/>
      <c r="V89" s="3"/>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3.75" customHeight="1" x14ac:dyDescent="0.25">
      <c r="A90" s="74" t="s">
        <v>77</v>
      </c>
      <c r="B90" s="74"/>
      <c r="C90" s="78">
        <f ca="1">TODAY()</f>
        <v>44259</v>
      </c>
      <c r="D90" s="78"/>
      <c r="E90" s="78"/>
      <c r="F90" s="78"/>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2" spans="1:247" s="2" customFormat="1" ht="30" customHeight="1" x14ac:dyDescent="0.25">
      <c r="A92" s="72" t="s">
        <v>78</v>
      </c>
      <c r="B92" s="72"/>
      <c r="C92" s="73"/>
      <c r="D92" s="73"/>
      <c r="E92" s="73"/>
      <c r="F92" s="73"/>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s="2" customFormat="1" ht="15.75" customHeight="1" x14ac:dyDescent="0.25">
      <c r="A93" s="72"/>
      <c r="B93" s="72"/>
      <c r="C93" s="74" t="s">
        <v>79</v>
      </c>
      <c r="D93" s="74"/>
      <c r="E93" s="74"/>
      <c r="F93" s="7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5" spans="1:247" s="2" customFormat="1" hidden="1" x14ac:dyDescent="0.25">
      <c r="B95" s="66">
        <f ca="1">TODAY()</f>
        <v>44259</v>
      </c>
      <c r="C95" s="67">
        <f>-sumkred2+D37</f>
        <v>-950</v>
      </c>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6" spans="1:247" s="2" customFormat="1" hidden="1" x14ac:dyDescent="0.25">
      <c r="A96"/>
      <c r="B96" s="69">
        <f ca="1">EDATE(B95,1)</f>
        <v>44290</v>
      </c>
      <c r="C96" s="70">
        <f>E37-D37</f>
        <v>14.99166666666666</v>
      </c>
      <c r="D96" s="67"/>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row>
    <row r="97" spans="1:246" s="2" customFormat="1" hidden="1" x14ac:dyDescent="0.25">
      <c r="A97" s="68">
        <v>2</v>
      </c>
      <c r="B97" s="69">
        <f ca="1">EDATE(B96,1)</f>
        <v>44320</v>
      </c>
      <c r="C97" s="70">
        <f t="shared" ref="C97:C107" si="60">E38</f>
        <v>36.147379242366064</v>
      </c>
      <c r="D97" s="67"/>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row>
    <row r="98" spans="1:246" s="2" customFormat="1" hidden="1" x14ac:dyDescent="0.25">
      <c r="A98" s="68">
        <v>3</v>
      </c>
      <c r="B98" s="69">
        <f t="shared" ref="B98:B161" ca="1" si="61">EDATE(B97,1)</f>
        <v>44351</v>
      </c>
      <c r="C98" s="70">
        <f t="shared" si="60"/>
        <v>36.147379242366064</v>
      </c>
      <c r="D98" s="6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6" s="2" customFormat="1" hidden="1" x14ac:dyDescent="0.25">
      <c r="A99" s="68">
        <v>4</v>
      </c>
      <c r="B99" s="69">
        <f t="shared" ca="1" si="61"/>
        <v>44381</v>
      </c>
      <c r="C99" s="70">
        <f t="shared" si="60"/>
        <v>36.147379242366064</v>
      </c>
      <c r="D99" s="6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6" s="2" customFormat="1" hidden="1" x14ac:dyDescent="0.25">
      <c r="A100" s="68">
        <v>5</v>
      </c>
      <c r="B100" s="69">
        <f t="shared" ca="1" si="61"/>
        <v>44412</v>
      </c>
      <c r="C100" s="70">
        <f t="shared" si="60"/>
        <v>36.147379242366064</v>
      </c>
      <c r="D100" s="6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6" s="2" customFormat="1" hidden="1" x14ac:dyDescent="0.25">
      <c r="A101" s="68">
        <v>6</v>
      </c>
      <c r="B101" s="69">
        <f t="shared" ca="1" si="61"/>
        <v>44443</v>
      </c>
      <c r="C101" s="70">
        <f t="shared" si="60"/>
        <v>36.147379242366064</v>
      </c>
      <c r="D101" s="6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6" s="2" customFormat="1" hidden="1" x14ac:dyDescent="0.25">
      <c r="A102" s="68">
        <v>7</v>
      </c>
      <c r="B102" s="69">
        <f t="shared" ca="1" si="61"/>
        <v>44473</v>
      </c>
      <c r="C102" s="70">
        <f t="shared" si="60"/>
        <v>36.147379242366064</v>
      </c>
      <c r="D102" s="6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6" s="2" customFormat="1" hidden="1" x14ac:dyDescent="0.25">
      <c r="A103" s="68">
        <v>8</v>
      </c>
      <c r="B103" s="69">
        <f t="shared" ca="1" si="61"/>
        <v>44504</v>
      </c>
      <c r="C103" s="70">
        <f t="shared" si="60"/>
        <v>36.147379242366064</v>
      </c>
      <c r="D103" s="6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6" s="2" customFormat="1" hidden="1" x14ac:dyDescent="0.25">
      <c r="A104" s="68">
        <v>9</v>
      </c>
      <c r="B104" s="69">
        <f t="shared" ca="1" si="61"/>
        <v>44534</v>
      </c>
      <c r="C104" s="70">
        <f t="shared" si="60"/>
        <v>36.147379242366064</v>
      </c>
      <c r="D104" s="6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6" s="2" customFormat="1" hidden="1" x14ac:dyDescent="0.25">
      <c r="A105" s="68">
        <v>10</v>
      </c>
      <c r="B105" s="69">
        <f t="shared" ca="1" si="61"/>
        <v>44565</v>
      </c>
      <c r="C105" s="70">
        <f t="shared" si="60"/>
        <v>36.147379242366064</v>
      </c>
      <c r="D105" s="6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6" s="2" customFormat="1" hidden="1" x14ac:dyDescent="0.25">
      <c r="A106" s="68">
        <v>11</v>
      </c>
      <c r="B106" s="69">
        <f t="shared" ca="1" si="61"/>
        <v>44596</v>
      </c>
      <c r="C106" s="70">
        <f t="shared" si="60"/>
        <v>36.147379242366064</v>
      </c>
      <c r="D106" s="67"/>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6" s="2" customFormat="1" hidden="1" x14ac:dyDescent="0.25">
      <c r="A107" s="68">
        <v>12</v>
      </c>
      <c r="B107" s="69">
        <f t="shared" ca="1" si="61"/>
        <v>44624</v>
      </c>
      <c r="C107" s="70">
        <f t="shared" si="60"/>
        <v>36.147379242366064</v>
      </c>
      <c r="D107" s="67"/>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6" s="2" customFormat="1" hidden="1" x14ac:dyDescent="0.25">
      <c r="A108" s="2">
        <v>13</v>
      </c>
      <c r="B108" s="66">
        <f t="shared" ca="1" si="61"/>
        <v>44655</v>
      </c>
      <c r="C108" s="67">
        <f t="shared" ref="C108:C119" si="62">I37</f>
        <v>36.147379242366064</v>
      </c>
      <c r="D108" s="6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6" s="2" customFormat="1" hidden="1" x14ac:dyDescent="0.25">
      <c r="A109" s="2">
        <v>14</v>
      </c>
      <c r="B109" s="66">
        <f t="shared" ca="1" si="61"/>
        <v>44685</v>
      </c>
      <c r="C109" s="67">
        <f t="shared" si="62"/>
        <v>36.147379242366064</v>
      </c>
      <c r="D109" s="6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6" s="2" customFormat="1" hidden="1" x14ac:dyDescent="0.25">
      <c r="A110" s="2">
        <v>15</v>
      </c>
      <c r="B110" s="66">
        <f t="shared" ca="1" si="61"/>
        <v>44716</v>
      </c>
      <c r="C110" s="67">
        <f t="shared" si="62"/>
        <v>36.147379242366064</v>
      </c>
      <c r="D110" s="6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6" s="2" customFormat="1" hidden="1" x14ac:dyDescent="0.25">
      <c r="A111" s="2">
        <v>16</v>
      </c>
      <c r="B111" s="66">
        <f t="shared" ca="1" si="61"/>
        <v>44746</v>
      </c>
      <c r="C111" s="67">
        <f t="shared" si="62"/>
        <v>36.147379242366064</v>
      </c>
      <c r="D111" s="6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6" s="2" customFormat="1" hidden="1" x14ac:dyDescent="0.25">
      <c r="A112" s="2">
        <v>17</v>
      </c>
      <c r="B112" s="66">
        <f t="shared" ca="1" si="61"/>
        <v>44777</v>
      </c>
      <c r="C112" s="67">
        <f t="shared" si="62"/>
        <v>36.147379242366064</v>
      </c>
      <c r="D112" s="6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18</v>
      </c>
      <c r="B113" s="66">
        <f t="shared" ca="1" si="61"/>
        <v>44808</v>
      </c>
      <c r="C113" s="67">
        <f t="shared" si="62"/>
        <v>36.147379242366064</v>
      </c>
      <c r="D113" s="6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19</v>
      </c>
      <c r="B114" s="66">
        <f t="shared" ca="1" si="61"/>
        <v>44838</v>
      </c>
      <c r="C114" s="67">
        <f t="shared" si="62"/>
        <v>36.147379242366064</v>
      </c>
      <c r="D114" s="6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20</v>
      </c>
      <c r="B115" s="66">
        <f t="shared" ca="1" si="61"/>
        <v>44869</v>
      </c>
      <c r="C115" s="67">
        <f t="shared" si="62"/>
        <v>36.147379242366064</v>
      </c>
      <c r="D115" s="6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21</v>
      </c>
      <c r="B116" s="66">
        <f t="shared" ca="1" si="61"/>
        <v>44899</v>
      </c>
      <c r="C116" s="67">
        <f t="shared" si="62"/>
        <v>36.147379242366064</v>
      </c>
      <c r="D116" s="6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22</v>
      </c>
      <c r="B117" s="66">
        <f t="shared" ca="1" si="61"/>
        <v>44930</v>
      </c>
      <c r="C117" s="67">
        <f t="shared" si="62"/>
        <v>36.147379242366064</v>
      </c>
      <c r="D117" s="6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23</v>
      </c>
      <c r="B118" s="66">
        <f t="shared" ca="1" si="61"/>
        <v>44961</v>
      </c>
      <c r="C118" s="67">
        <f t="shared" si="62"/>
        <v>36.147379242366064</v>
      </c>
      <c r="D118" s="6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24</v>
      </c>
      <c r="B119" s="66">
        <f t="shared" ca="1" si="61"/>
        <v>44989</v>
      </c>
      <c r="C119" s="67">
        <f t="shared" si="62"/>
        <v>36.147379242366064</v>
      </c>
      <c r="D119" s="6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25</v>
      </c>
      <c r="B120" s="66">
        <f t="shared" ca="1" si="61"/>
        <v>45020</v>
      </c>
      <c r="C120" s="67">
        <f t="shared" ref="C120:C131" si="63">M37</f>
        <v>36.147379242366064</v>
      </c>
      <c r="D120" s="6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26</v>
      </c>
      <c r="B121" s="66">
        <f t="shared" ca="1" si="61"/>
        <v>45050</v>
      </c>
      <c r="C121" s="67">
        <f t="shared" si="63"/>
        <v>36.147379242366064</v>
      </c>
      <c r="D121" s="6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27</v>
      </c>
      <c r="B122" s="66">
        <f t="shared" ca="1" si="61"/>
        <v>45081</v>
      </c>
      <c r="C122" s="67">
        <f t="shared" si="63"/>
        <v>36.147379242366064</v>
      </c>
      <c r="D122" s="6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28</v>
      </c>
      <c r="B123" s="66">
        <f t="shared" ca="1" si="61"/>
        <v>45111</v>
      </c>
      <c r="C123" s="67">
        <f t="shared" si="63"/>
        <v>36.147379242366064</v>
      </c>
      <c r="D123" s="6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29</v>
      </c>
      <c r="B124" s="66">
        <f t="shared" ca="1" si="61"/>
        <v>45142</v>
      </c>
      <c r="C124" s="67">
        <f t="shared" si="63"/>
        <v>36.147379242366064</v>
      </c>
      <c r="D124" s="6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30</v>
      </c>
      <c r="B125" s="66">
        <f t="shared" ca="1" si="61"/>
        <v>45173</v>
      </c>
      <c r="C125" s="67">
        <f t="shared" si="63"/>
        <v>36.147379242366064</v>
      </c>
      <c r="D125" s="6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31</v>
      </c>
      <c r="B126" s="66">
        <f t="shared" ca="1" si="61"/>
        <v>45203</v>
      </c>
      <c r="C126" s="67">
        <f t="shared" si="63"/>
        <v>36.147379242366064</v>
      </c>
      <c r="D126" s="6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32</v>
      </c>
      <c r="B127" s="66">
        <f t="shared" ca="1" si="61"/>
        <v>45234</v>
      </c>
      <c r="C127" s="67">
        <f t="shared" si="63"/>
        <v>36.147379242366064</v>
      </c>
      <c r="D127" s="6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33</v>
      </c>
      <c r="B128" s="66">
        <f t="shared" ca="1" si="61"/>
        <v>45264</v>
      </c>
      <c r="C128" s="67">
        <f t="shared" si="63"/>
        <v>36.147379242366064</v>
      </c>
      <c r="D128" s="6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34</v>
      </c>
      <c r="B129" s="66">
        <f t="shared" ca="1" si="61"/>
        <v>45295</v>
      </c>
      <c r="C129" s="67">
        <f t="shared" si="63"/>
        <v>36.147379242366064</v>
      </c>
      <c r="D129" s="6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35</v>
      </c>
      <c r="B130" s="66">
        <f t="shared" ca="1" si="61"/>
        <v>45326</v>
      </c>
      <c r="C130" s="67">
        <f t="shared" si="63"/>
        <v>36.147379242366064</v>
      </c>
      <c r="D130" s="6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36</v>
      </c>
      <c r="B131" s="66">
        <f t="shared" ca="1" si="61"/>
        <v>45355</v>
      </c>
      <c r="C131" s="67">
        <f t="shared" si="63"/>
        <v>71.76085315500346</v>
      </c>
      <c r="D131" s="6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37</v>
      </c>
      <c r="B132" s="66">
        <f t="shared" ca="1" si="61"/>
        <v>45386</v>
      </c>
      <c r="C132" s="67">
        <f t="shared" ref="C132:C143" si="64">Q37</f>
        <v>0</v>
      </c>
      <c r="D132" s="6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38</v>
      </c>
      <c r="B133" s="66">
        <f t="shared" ca="1" si="61"/>
        <v>45416</v>
      </c>
      <c r="C133" s="67">
        <f t="shared" si="64"/>
        <v>0</v>
      </c>
      <c r="D133" s="6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39</v>
      </c>
      <c r="B134" s="66">
        <f t="shared" ca="1" si="61"/>
        <v>45447</v>
      </c>
      <c r="C134" s="67">
        <f t="shared" si="64"/>
        <v>0</v>
      </c>
      <c r="D134" s="6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40</v>
      </c>
      <c r="B135" s="66">
        <f t="shared" ca="1" si="61"/>
        <v>45477</v>
      </c>
      <c r="C135" s="67">
        <f t="shared" si="64"/>
        <v>0</v>
      </c>
      <c r="D135" s="6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41</v>
      </c>
      <c r="B136" s="66">
        <f t="shared" ca="1" si="61"/>
        <v>45508</v>
      </c>
      <c r="C136" s="67">
        <f t="shared" si="64"/>
        <v>0</v>
      </c>
      <c r="D136" s="6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42</v>
      </c>
      <c r="B137" s="66">
        <f t="shared" ca="1" si="61"/>
        <v>45539</v>
      </c>
      <c r="C137" s="67">
        <f t="shared" si="64"/>
        <v>0</v>
      </c>
      <c r="D137" s="6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43</v>
      </c>
      <c r="B138" s="66">
        <f t="shared" ca="1" si="61"/>
        <v>45569</v>
      </c>
      <c r="C138" s="67">
        <f t="shared" si="64"/>
        <v>0</v>
      </c>
      <c r="D138" s="6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44</v>
      </c>
      <c r="B139" s="66">
        <f t="shared" ca="1" si="61"/>
        <v>45600</v>
      </c>
      <c r="C139" s="67">
        <f t="shared" si="64"/>
        <v>0</v>
      </c>
      <c r="D139" s="6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45</v>
      </c>
      <c r="B140" s="66">
        <f t="shared" ca="1" si="61"/>
        <v>45630</v>
      </c>
      <c r="C140" s="67">
        <f t="shared" si="64"/>
        <v>0</v>
      </c>
      <c r="D140" s="6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46</v>
      </c>
      <c r="B141" s="66">
        <f t="shared" ca="1" si="61"/>
        <v>45661</v>
      </c>
      <c r="C141" s="67">
        <f t="shared" si="64"/>
        <v>0</v>
      </c>
      <c r="D141" s="6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47</v>
      </c>
      <c r="B142" s="66">
        <f t="shared" ca="1" si="61"/>
        <v>45692</v>
      </c>
      <c r="C142" s="67">
        <f t="shared" si="64"/>
        <v>0</v>
      </c>
      <c r="D142" s="6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48</v>
      </c>
      <c r="B143" s="66">
        <f t="shared" ca="1" si="61"/>
        <v>45720</v>
      </c>
      <c r="C143" s="67">
        <f t="shared" si="64"/>
        <v>0</v>
      </c>
      <c r="D143" s="6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49</v>
      </c>
      <c r="B144" s="66">
        <f t="shared" ca="1" si="61"/>
        <v>45751</v>
      </c>
      <c r="C144" s="67">
        <f t="shared" ref="C144:C155" si="65">U37</f>
        <v>0</v>
      </c>
      <c r="D144" s="6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50</v>
      </c>
      <c r="B145" s="66">
        <f t="shared" ca="1" si="61"/>
        <v>45781</v>
      </c>
      <c r="C145" s="67">
        <f t="shared" si="65"/>
        <v>0</v>
      </c>
      <c r="D145" s="6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51</v>
      </c>
      <c r="B146" s="66">
        <f t="shared" ca="1" si="61"/>
        <v>45812</v>
      </c>
      <c r="C146" s="67">
        <f t="shared" si="65"/>
        <v>0</v>
      </c>
      <c r="D146" s="6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52</v>
      </c>
      <c r="B147" s="66">
        <f t="shared" ca="1" si="61"/>
        <v>45842</v>
      </c>
      <c r="C147" s="67">
        <f t="shared" si="65"/>
        <v>0</v>
      </c>
      <c r="D147" s="6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53</v>
      </c>
      <c r="B148" s="66">
        <f t="shared" ca="1" si="61"/>
        <v>45873</v>
      </c>
      <c r="C148" s="67">
        <f t="shared" si="65"/>
        <v>0</v>
      </c>
      <c r="D148" s="6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54</v>
      </c>
      <c r="B149" s="66">
        <f t="shared" ca="1" si="61"/>
        <v>45904</v>
      </c>
      <c r="C149" s="67">
        <f t="shared" si="65"/>
        <v>0</v>
      </c>
      <c r="D149" s="6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55</v>
      </c>
      <c r="B150" s="66">
        <f t="shared" ca="1" si="61"/>
        <v>45934</v>
      </c>
      <c r="C150" s="67">
        <f t="shared" si="65"/>
        <v>0</v>
      </c>
      <c r="D150" s="6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56</v>
      </c>
      <c r="B151" s="66">
        <f t="shared" ca="1" si="61"/>
        <v>45965</v>
      </c>
      <c r="C151" s="67">
        <f t="shared" si="65"/>
        <v>0</v>
      </c>
      <c r="D151" s="6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57</v>
      </c>
      <c r="B152" s="66">
        <f t="shared" ca="1" si="61"/>
        <v>45995</v>
      </c>
      <c r="C152" s="67">
        <f t="shared" si="65"/>
        <v>0</v>
      </c>
      <c r="D152" s="6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58</v>
      </c>
      <c r="B153" s="66">
        <f t="shared" ca="1" si="61"/>
        <v>46026</v>
      </c>
      <c r="C153" s="67">
        <f t="shared" si="65"/>
        <v>0</v>
      </c>
      <c r="D153" s="6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59</v>
      </c>
      <c r="B154" s="66">
        <f t="shared" ca="1" si="61"/>
        <v>46057</v>
      </c>
      <c r="C154" s="67">
        <f t="shared" si="65"/>
        <v>0</v>
      </c>
      <c r="D154" s="6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60</v>
      </c>
      <c r="B155" s="66">
        <f t="shared" ca="1" si="61"/>
        <v>46085</v>
      </c>
      <c r="C155" s="67">
        <f t="shared" si="65"/>
        <v>0</v>
      </c>
      <c r="D155" s="6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61</v>
      </c>
      <c r="B156" s="66">
        <f t="shared" ca="1" si="61"/>
        <v>46116</v>
      </c>
      <c r="C156" s="67">
        <f t="shared" ref="C156:C167" si="66">Y37</f>
        <v>0</v>
      </c>
      <c r="D156" s="6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62</v>
      </c>
      <c r="B157" s="66">
        <f t="shared" ca="1" si="61"/>
        <v>46146</v>
      </c>
      <c r="C157" s="67">
        <f t="shared" si="66"/>
        <v>0</v>
      </c>
      <c r="D157" s="6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63</v>
      </c>
      <c r="B158" s="66">
        <f t="shared" ca="1" si="61"/>
        <v>46177</v>
      </c>
      <c r="C158" s="67">
        <f t="shared" si="66"/>
        <v>0</v>
      </c>
      <c r="D158" s="6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64</v>
      </c>
      <c r="B159" s="66">
        <f t="shared" ca="1" si="61"/>
        <v>46207</v>
      </c>
      <c r="C159" s="67">
        <f t="shared" si="66"/>
        <v>0</v>
      </c>
      <c r="D159" s="6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65</v>
      </c>
      <c r="B160" s="66">
        <f t="shared" ca="1" si="61"/>
        <v>46238</v>
      </c>
      <c r="C160" s="67">
        <f t="shared" si="66"/>
        <v>0</v>
      </c>
      <c r="D160" s="6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66</v>
      </c>
      <c r="B161" s="66">
        <f t="shared" ca="1" si="61"/>
        <v>46269</v>
      </c>
      <c r="C161" s="67">
        <f t="shared" si="66"/>
        <v>0</v>
      </c>
      <c r="D161" s="6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67</v>
      </c>
      <c r="B162" s="66">
        <f t="shared" ref="B162:B225" ca="1" si="67">EDATE(B161,1)</f>
        <v>46299</v>
      </c>
      <c r="C162" s="67">
        <f t="shared" si="66"/>
        <v>0</v>
      </c>
      <c r="D162" s="6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68</v>
      </c>
      <c r="B163" s="66">
        <f t="shared" ca="1" si="67"/>
        <v>46330</v>
      </c>
      <c r="C163" s="67">
        <f t="shared" si="66"/>
        <v>0</v>
      </c>
      <c r="D163" s="6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69</v>
      </c>
      <c r="B164" s="66">
        <f t="shared" ca="1" si="67"/>
        <v>46360</v>
      </c>
      <c r="C164" s="67">
        <f t="shared" si="66"/>
        <v>0</v>
      </c>
      <c r="D164" s="6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70</v>
      </c>
      <c r="B165" s="66">
        <f t="shared" ca="1" si="67"/>
        <v>46391</v>
      </c>
      <c r="C165" s="67">
        <f t="shared" si="66"/>
        <v>0</v>
      </c>
      <c r="D165" s="6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71</v>
      </c>
      <c r="B166" s="66">
        <f t="shared" ca="1" si="67"/>
        <v>46422</v>
      </c>
      <c r="C166" s="67">
        <f t="shared" si="66"/>
        <v>0</v>
      </c>
      <c r="D166" s="6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72</v>
      </c>
      <c r="B167" s="66">
        <f t="shared" ca="1" si="67"/>
        <v>46450</v>
      </c>
      <c r="C167" s="67">
        <f t="shared" si="66"/>
        <v>0</v>
      </c>
      <c r="D167" s="6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73</v>
      </c>
      <c r="B168" s="66">
        <f t="shared" ca="1" si="67"/>
        <v>46481</v>
      </c>
      <c r="C168" s="67">
        <f t="shared" ref="C168:C179" si="68">AC37</f>
        <v>0</v>
      </c>
      <c r="D168" s="6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74</v>
      </c>
      <c r="B169" s="66">
        <f t="shared" ca="1" si="67"/>
        <v>46511</v>
      </c>
      <c r="C169" s="67">
        <f t="shared" si="68"/>
        <v>0</v>
      </c>
      <c r="D169" s="6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75</v>
      </c>
      <c r="B170" s="66">
        <f t="shared" ca="1" si="67"/>
        <v>46542</v>
      </c>
      <c r="C170" s="67">
        <f t="shared" si="68"/>
        <v>0</v>
      </c>
      <c r="D170" s="6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76</v>
      </c>
      <c r="B171" s="66">
        <f t="shared" ca="1" si="67"/>
        <v>46572</v>
      </c>
      <c r="C171" s="67">
        <f t="shared" si="68"/>
        <v>0</v>
      </c>
      <c r="D171" s="6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77</v>
      </c>
      <c r="B172" s="66">
        <f t="shared" ca="1" si="67"/>
        <v>46603</v>
      </c>
      <c r="C172" s="67">
        <f t="shared" si="68"/>
        <v>0</v>
      </c>
      <c r="D172" s="6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78</v>
      </c>
      <c r="B173" s="66">
        <f t="shared" ca="1" si="67"/>
        <v>46634</v>
      </c>
      <c r="C173" s="67">
        <f t="shared" si="68"/>
        <v>0</v>
      </c>
      <c r="D173" s="6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79</v>
      </c>
      <c r="B174" s="66">
        <f t="shared" ca="1" si="67"/>
        <v>46664</v>
      </c>
      <c r="C174" s="67">
        <f t="shared" si="68"/>
        <v>0</v>
      </c>
      <c r="D174" s="6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80</v>
      </c>
      <c r="B175" s="66">
        <f t="shared" ca="1" si="67"/>
        <v>46695</v>
      </c>
      <c r="C175" s="67">
        <f t="shared" si="68"/>
        <v>0</v>
      </c>
      <c r="D175" s="6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81</v>
      </c>
      <c r="B176" s="66">
        <f t="shared" ca="1" si="67"/>
        <v>46725</v>
      </c>
      <c r="C176" s="67">
        <f t="shared" si="68"/>
        <v>0</v>
      </c>
      <c r="D176" s="6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82</v>
      </c>
      <c r="B177" s="66">
        <f t="shared" ca="1" si="67"/>
        <v>46756</v>
      </c>
      <c r="C177" s="67">
        <f t="shared" si="68"/>
        <v>0</v>
      </c>
      <c r="D177" s="6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83</v>
      </c>
      <c r="B178" s="66">
        <f t="shared" ca="1" si="67"/>
        <v>46787</v>
      </c>
      <c r="C178" s="67">
        <f t="shared" si="68"/>
        <v>0</v>
      </c>
      <c r="D178" s="6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84</v>
      </c>
      <c r="B179" s="66">
        <f t="shared" ca="1" si="67"/>
        <v>46816</v>
      </c>
      <c r="C179" s="67">
        <f t="shared" si="68"/>
        <v>0</v>
      </c>
      <c r="D179" s="6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85</v>
      </c>
      <c r="B180" s="66">
        <f t="shared" ca="1" si="67"/>
        <v>46847</v>
      </c>
      <c r="C180" s="67">
        <f t="shared" ref="C180:C191" si="69">E52</f>
        <v>0</v>
      </c>
      <c r="D180" s="6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86</v>
      </c>
      <c r="B181" s="66">
        <f t="shared" ca="1" si="67"/>
        <v>46877</v>
      </c>
      <c r="C181" s="67">
        <f t="shared" si="69"/>
        <v>0</v>
      </c>
      <c r="D181" s="6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87</v>
      </c>
      <c r="B182" s="66">
        <f t="shared" ca="1" si="67"/>
        <v>46908</v>
      </c>
      <c r="C182" s="67">
        <f t="shared" si="69"/>
        <v>0</v>
      </c>
      <c r="D182" s="6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88</v>
      </c>
      <c r="B183" s="66">
        <f t="shared" ca="1" si="67"/>
        <v>46938</v>
      </c>
      <c r="C183" s="67">
        <f t="shared" si="69"/>
        <v>0</v>
      </c>
      <c r="D183" s="6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89</v>
      </c>
      <c r="B184" s="66">
        <f t="shared" ca="1" si="67"/>
        <v>46969</v>
      </c>
      <c r="C184" s="67">
        <f t="shared" si="69"/>
        <v>0</v>
      </c>
      <c r="D184" s="6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90</v>
      </c>
      <c r="B185" s="66">
        <f t="shared" ca="1" si="67"/>
        <v>47000</v>
      </c>
      <c r="C185" s="67">
        <f t="shared" si="69"/>
        <v>0</v>
      </c>
      <c r="D185" s="6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91</v>
      </c>
      <c r="B186" s="66">
        <f t="shared" ca="1" si="67"/>
        <v>47030</v>
      </c>
      <c r="C186" s="67">
        <f t="shared" si="69"/>
        <v>0</v>
      </c>
      <c r="D186" s="6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92</v>
      </c>
      <c r="B187" s="66">
        <f t="shared" ca="1" si="67"/>
        <v>47061</v>
      </c>
      <c r="C187" s="67">
        <f t="shared" si="69"/>
        <v>0</v>
      </c>
      <c r="D187" s="6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93</v>
      </c>
      <c r="B188" s="66">
        <f t="shared" ca="1" si="67"/>
        <v>47091</v>
      </c>
      <c r="C188" s="67">
        <f t="shared" si="69"/>
        <v>0</v>
      </c>
      <c r="D188" s="6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94</v>
      </c>
      <c r="B189" s="66">
        <f t="shared" ca="1" si="67"/>
        <v>47122</v>
      </c>
      <c r="C189" s="67">
        <f t="shared" si="69"/>
        <v>0</v>
      </c>
      <c r="D189" s="6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95</v>
      </c>
      <c r="B190" s="66">
        <f t="shared" ca="1" si="67"/>
        <v>47153</v>
      </c>
      <c r="C190" s="67">
        <f t="shared" si="69"/>
        <v>0</v>
      </c>
      <c r="D190" s="6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96</v>
      </c>
      <c r="B191" s="66">
        <f t="shared" ca="1" si="67"/>
        <v>47181</v>
      </c>
      <c r="C191" s="67">
        <f t="shared" si="69"/>
        <v>0</v>
      </c>
      <c r="D191" s="6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97</v>
      </c>
      <c r="B192" s="66">
        <f t="shared" ca="1" si="67"/>
        <v>47212</v>
      </c>
      <c r="C192" s="67">
        <f t="shared" ref="C192:C203" si="70">I52</f>
        <v>0</v>
      </c>
      <c r="D192" s="6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98</v>
      </c>
      <c r="B193" s="66">
        <f t="shared" ca="1" si="67"/>
        <v>47242</v>
      </c>
      <c r="C193" s="67">
        <f t="shared" si="70"/>
        <v>0</v>
      </c>
      <c r="D193" s="6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99</v>
      </c>
      <c r="B194" s="66">
        <f t="shared" ca="1" si="67"/>
        <v>47273</v>
      </c>
      <c r="C194" s="67">
        <f t="shared" si="70"/>
        <v>0</v>
      </c>
      <c r="D194" s="6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100</v>
      </c>
      <c r="B195" s="66">
        <f t="shared" ca="1" si="67"/>
        <v>47303</v>
      </c>
      <c r="C195" s="67">
        <f t="shared" si="70"/>
        <v>0</v>
      </c>
      <c r="D195" s="6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101</v>
      </c>
      <c r="B196" s="66">
        <f t="shared" ca="1" si="67"/>
        <v>47334</v>
      </c>
      <c r="C196" s="67">
        <f t="shared" si="70"/>
        <v>0</v>
      </c>
      <c r="D196" s="6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102</v>
      </c>
      <c r="B197" s="66">
        <f t="shared" ca="1" si="67"/>
        <v>47365</v>
      </c>
      <c r="C197" s="67">
        <f t="shared" si="70"/>
        <v>0</v>
      </c>
      <c r="D197" s="6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103</v>
      </c>
      <c r="B198" s="66">
        <f t="shared" ca="1" si="67"/>
        <v>47395</v>
      </c>
      <c r="C198" s="67">
        <f t="shared" si="70"/>
        <v>0</v>
      </c>
      <c r="D198" s="6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104</v>
      </c>
      <c r="B199" s="66">
        <f t="shared" ca="1" si="67"/>
        <v>47426</v>
      </c>
      <c r="C199" s="67">
        <f t="shared" si="70"/>
        <v>0</v>
      </c>
      <c r="D199" s="6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105</v>
      </c>
      <c r="B200" s="66">
        <f t="shared" ca="1" si="67"/>
        <v>47456</v>
      </c>
      <c r="C200" s="67">
        <f t="shared" si="70"/>
        <v>0</v>
      </c>
      <c r="D200" s="6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106</v>
      </c>
      <c r="B201" s="66">
        <f t="shared" ca="1" si="67"/>
        <v>47487</v>
      </c>
      <c r="C201" s="67">
        <f t="shared" si="70"/>
        <v>0</v>
      </c>
      <c r="D201" s="6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107</v>
      </c>
      <c r="B202" s="66">
        <f t="shared" ca="1" si="67"/>
        <v>47518</v>
      </c>
      <c r="C202" s="67">
        <f t="shared" si="70"/>
        <v>0</v>
      </c>
      <c r="D202" s="6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108</v>
      </c>
      <c r="B203" s="66">
        <f t="shared" ca="1" si="67"/>
        <v>47546</v>
      </c>
      <c r="C203" s="67">
        <f t="shared" si="70"/>
        <v>0</v>
      </c>
      <c r="D203" s="6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109</v>
      </c>
      <c r="B204" s="66">
        <f t="shared" ca="1" si="67"/>
        <v>47577</v>
      </c>
      <c r="C204" s="67">
        <f t="shared" ref="C204:C215" si="71">M52</f>
        <v>0</v>
      </c>
      <c r="D204" s="6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110</v>
      </c>
      <c r="B205" s="66">
        <f t="shared" ca="1" si="67"/>
        <v>47607</v>
      </c>
      <c r="C205" s="67">
        <f t="shared" si="71"/>
        <v>0</v>
      </c>
      <c r="D205" s="6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111</v>
      </c>
      <c r="B206" s="66">
        <f t="shared" ca="1" si="67"/>
        <v>47638</v>
      </c>
      <c r="C206" s="67">
        <f t="shared" si="71"/>
        <v>0</v>
      </c>
      <c r="D206" s="6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112</v>
      </c>
      <c r="B207" s="66">
        <f t="shared" ca="1" si="67"/>
        <v>47668</v>
      </c>
      <c r="C207" s="67">
        <f t="shared" si="71"/>
        <v>0</v>
      </c>
      <c r="D207" s="6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113</v>
      </c>
      <c r="B208" s="66">
        <f t="shared" ca="1" si="67"/>
        <v>47699</v>
      </c>
      <c r="C208" s="67">
        <f t="shared" si="71"/>
        <v>0</v>
      </c>
      <c r="D208" s="6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114</v>
      </c>
      <c r="B209" s="66">
        <f t="shared" ca="1" si="67"/>
        <v>47730</v>
      </c>
      <c r="C209" s="67">
        <f t="shared" si="71"/>
        <v>0</v>
      </c>
      <c r="D209" s="6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115</v>
      </c>
      <c r="B210" s="66">
        <f t="shared" ca="1" si="67"/>
        <v>47760</v>
      </c>
      <c r="C210" s="67">
        <f t="shared" si="71"/>
        <v>0</v>
      </c>
      <c r="D210" s="6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116</v>
      </c>
      <c r="B211" s="66">
        <f t="shared" ca="1" si="67"/>
        <v>47791</v>
      </c>
      <c r="C211" s="67">
        <f t="shared" si="71"/>
        <v>0</v>
      </c>
      <c r="D211" s="6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117</v>
      </c>
      <c r="B212" s="66">
        <f t="shared" ca="1" si="67"/>
        <v>47821</v>
      </c>
      <c r="C212" s="67">
        <f t="shared" si="71"/>
        <v>0</v>
      </c>
      <c r="D212" s="6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118</v>
      </c>
      <c r="B213" s="66">
        <f t="shared" ca="1" si="67"/>
        <v>47852</v>
      </c>
      <c r="C213" s="67">
        <f t="shared" si="71"/>
        <v>0</v>
      </c>
      <c r="D213" s="6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119</v>
      </c>
      <c r="B214" s="66">
        <f t="shared" ca="1" si="67"/>
        <v>47883</v>
      </c>
      <c r="C214" s="67">
        <f t="shared" si="71"/>
        <v>0</v>
      </c>
      <c r="D214" s="6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120</v>
      </c>
      <c r="B215" s="66">
        <f t="shared" ca="1" si="67"/>
        <v>47911</v>
      </c>
      <c r="C215" s="67">
        <f t="shared" si="71"/>
        <v>0</v>
      </c>
      <c r="D215" s="6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121</v>
      </c>
      <c r="B216" s="66">
        <f t="shared" ca="1" si="67"/>
        <v>47942</v>
      </c>
      <c r="C216" s="47">
        <f t="shared" ref="C216:C227" si="72">Q52</f>
        <v>0</v>
      </c>
      <c r="D216" s="6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122</v>
      </c>
      <c r="B217" s="66">
        <f t="shared" ca="1" si="67"/>
        <v>47972</v>
      </c>
      <c r="C217" s="47">
        <f t="shared" si="72"/>
        <v>0</v>
      </c>
      <c r="D217" s="6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123</v>
      </c>
      <c r="B218" s="66">
        <f t="shared" ca="1" si="67"/>
        <v>48003</v>
      </c>
      <c r="C218" s="47">
        <f t="shared" si="72"/>
        <v>0</v>
      </c>
      <c r="D218" s="6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124</v>
      </c>
      <c r="B219" s="66">
        <f t="shared" ca="1" si="67"/>
        <v>48033</v>
      </c>
      <c r="C219" s="47">
        <f t="shared" si="72"/>
        <v>0</v>
      </c>
      <c r="D219" s="6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125</v>
      </c>
      <c r="B220" s="66">
        <f t="shared" ca="1" si="67"/>
        <v>48064</v>
      </c>
      <c r="C220" s="47">
        <f t="shared" si="72"/>
        <v>0</v>
      </c>
      <c r="D220" s="6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126</v>
      </c>
      <c r="B221" s="66">
        <f t="shared" ca="1" si="67"/>
        <v>48095</v>
      </c>
      <c r="C221" s="47">
        <f t="shared" si="72"/>
        <v>0</v>
      </c>
      <c r="D221" s="6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127</v>
      </c>
      <c r="B222" s="66">
        <f t="shared" ca="1" si="67"/>
        <v>48125</v>
      </c>
      <c r="C222" s="47">
        <f t="shared" si="72"/>
        <v>0</v>
      </c>
      <c r="D222" s="6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128</v>
      </c>
      <c r="B223" s="66">
        <f t="shared" ca="1" si="67"/>
        <v>48156</v>
      </c>
      <c r="C223" s="47">
        <f t="shared" si="72"/>
        <v>0</v>
      </c>
      <c r="D223" s="6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129</v>
      </c>
      <c r="B224" s="66">
        <f t="shared" ca="1" si="67"/>
        <v>48186</v>
      </c>
      <c r="C224" s="47">
        <f t="shared" si="72"/>
        <v>0</v>
      </c>
      <c r="D224" s="6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130</v>
      </c>
      <c r="B225" s="66">
        <f t="shared" ca="1" si="67"/>
        <v>48217</v>
      </c>
      <c r="C225" s="47">
        <f t="shared" si="72"/>
        <v>0</v>
      </c>
      <c r="D225" s="6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131</v>
      </c>
      <c r="B226" s="66">
        <f t="shared" ref="B226:B289" ca="1" si="73">EDATE(B225,1)</f>
        <v>48248</v>
      </c>
      <c r="C226" s="47">
        <f t="shared" si="72"/>
        <v>0</v>
      </c>
      <c r="D226" s="6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132</v>
      </c>
      <c r="B227" s="66">
        <f t="shared" ca="1" si="73"/>
        <v>48277</v>
      </c>
      <c r="C227" s="47">
        <f t="shared" si="72"/>
        <v>0</v>
      </c>
      <c r="D227" s="6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133</v>
      </c>
      <c r="B228" s="66">
        <f t="shared" ca="1" si="73"/>
        <v>48308</v>
      </c>
      <c r="C228" s="47">
        <f t="shared" ref="C228:C239" si="74">U52</f>
        <v>0</v>
      </c>
      <c r="D228" s="6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134</v>
      </c>
      <c r="B229" s="66">
        <f t="shared" ca="1" si="73"/>
        <v>48338</v>
      </c>
      <c r="C229" s="47">
        <f t="shared" si="74"/>
        <v>0</v>
      </c>
      <c r="D229" s="6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135</v>
      </c>
      <c r="B230" s="66">
        <f t="shared" ca="1" si="73"/>
        <v>48369</v>
      </c>
      <c r="C230" s="47">
        <f t="shared" si="74"/>
        <v>0</v>
      </c>
      <c r="D230" s="6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136</v>
      </c>
      <c r="B231" s="66">
        <f t="shared" ca="1" si="73"/>
        <v>48399</v>
      </c>
      <c r="C231" s="47">
        <f t="shared" si="74"/>
        <v>0</v>
      </c>
      <c r="D231" s="6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137</v>
      </c>
      <c r="B232" s="66">
        <f t="shared" ca="1" si="73"/>
        <v>48430</v>
      </c>
      <c r="C232" s="47">
        <f t="shared" si="74"/>
        <v>0</v>
      </c>
      <c r="D232" s="6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138</v>
      </c>
      <c r="B233" s="66">
        <f t="shared" ca="1" si="73"/>
        <v>48461</v>
      </c>
      <c r="C233" s="47">
        <f t="shared" si="74"/>
        <v>0</v>
      </c>
      <c r="D233" s="6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139</v>
      </c>
      <c r="B234" s="66">
        <f t="shared" ca="1" si="73"/>
        <v>48491</v>
      </c>
      <c r="C234" s="47">
        <f t="shared" si="74"/>
        <v>0</v>
      </c>
      <c r="D234" s="6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140</v>
      </c>
      <c r="B235" s="66">
        <f t="shared" ca="1" si="73"/>
        <v>48522</v>
      </c>
      <c r="C235" s="47">
        <f t="shared" si="74"/>
        <v>0</v>
      </c>
      <c r="D235" s="6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141</v>
      </c>
      <c r="B236" s="66">
        <f t="shared" ca="1" si="73"/>
        <v>48552</v>
      </c>
      <c r="C236" s="47">
        <f t="shared" si="74"/>
        <v>0</v>
      </c>
      <c r="D236" s="6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142</v>
      </c>
      <c r="B237" s="66">
        <f t="shared" ca="1" si="73"/>
        <v>48583</v>
      </c>
      <c r="C237" s="47">
        <f t="shared" si="74"/>
        <v>0</v>
      </c>
      <c r="D237" s="6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143</v>
      </c>
      <c r="B238" s="66">
        <f t="shared" ca="1" si="73"/>
        <v>48614</v>
      </c>
      <c r="C238" s="47">
        <f t="shared" si="74"/>
        <v>0</v>
      </c>
      <c r="D238" s="6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144</v>
      </c>
      <c r="B239" s="66">
        <f t="shared" ca="1" si="73"/>
        <v>48642</v>
      </c>
      <c r="C239" s="47">
        <f t="shared" si="74"/>
        <v>0</v>
      </c>
      <c r="D239" s="6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145</v>
      </c>
      <c r="B240" s="66">
        <f t="shared" ca="1" si="73"/>
        <v>48673</v>
      </c>
      <c r="C240" s="47">
        <f t="shared" ref="C240:C251" si="75">Y52</f>
        <v>0</v>
      </c>
      <c r="D240" s="6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146</v>
      </c>
      <c r="B241" s="66">
        <f t="shared" ca="1" si="73"/>
        <v>48703</v>
      </c>
      <c r="C241" s="47">
        <f t="shared" si="75"/>
        <v>0</v>
      </c>
      <c r="D241" s="6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147</v>
      </c>
      <c r="B242" s="66">
        <f t="shared" ca="1" si="73"/>
        <v>48734</v>
      </c>
      <c r="C242" s="47">
        <f t="shared" si="75"/>
        <v>0</v>
      </c>
      <c r="D242" s="6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148</v>
      </c>
      <c r="B243" s="66">
        <f t="shared" ca="1" si="73"/>
        <v>48764</v>
      </c>
      <c r="C243" s="47">
        <f t="shared" si="75"/>
        <v>0</v>
      </c>
      <c r="D243" s="6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149</v>
      </c>
      <c r="B244" s="66">
        <f t="shared" ca="1" si="73"/>
        <v>48795</v>
      </c>
      <c r="C244" s="47">
        <f t="shared" si="75"/>
        <v>0</v>
      </c>
      <c r="D244" s="6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150</v>
      </c>
      <c r="B245" s="66">
        <f t="shared" ca="1" si="73"/>
        <v>48826</v>
      </c>
      <c r="C245" s="47">
        <f t="shared" si="75"/>
        <v>0</v>
      </c>
      <c r="D245" s="6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151</v>
      </c>
      <c r="B246" s="66">
        <f t="shared" ca="1" si="73"/>
        <v>48856</v>
      </c>
      <c r="C246" s="47">
        <f t="shared" si="75"/>
        <v>0</v>
      </c>
      <c r="D246" s="6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152</v>
      </c>
      <c r="B247" s="66">
        <f t="shared" ca="1" si="73"/>
        <v>48887</v>
      </c>
      <c r="C247" s="47">
        <f t="shared" si="75"/>
        <v>0</v>
      </c>
      <c r="D247" s="6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153</v>
      </c>
      <c r="B248" s="66">
        <f t="shared" ca="1" si="73"/>
        <v>48917</v>
      </c>
      <c r="C248" s="47">
        <f t="shared" si="75"/>
        <v>0</v>
      </c>
      <c r="D248" s="6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154</v>
      </c>
      <c r="B249" s="66">
        <f t="shared" ca="1" si="73"/>
        <v>48948</v>
      </c>
      <c r="C249" s="47">
        <f t="shared" si="75"/>
        <v>0</v>
      </c>
      <c r="D249" s="6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155</v>
      </c>
      <c r="B250" s="66">
        <f t="shared" ca="1" si="73"/>
        <v>48979</v>
      </c>
      <c r="C250" s="47">
        <f t="shared" si="75"/>
        <v>0</v>
      </c>
      <c r="D250" s="6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156</v>
      </c>
      <c r="B251" s="66">
        <f t="shared" ca="1" si="73"/>
        <v>49007</v>
      </c>
      <c r="C251" s="47">
        <f t="shared" si="75"/>
        <v>0</v>
      </c>
      <c r="D251" s="6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157</v>
      </c>
      <c r="B252" s="66">
        <f t="shared" ca="1" si="73"/>
        <v>49038</v>
      </c>
      <c r="C252" s="47">
        <f t="shared" ref="C252:C263" si="76">AC52</f>
        <v>0</v>
      </c>
      <c r="D252" s="6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158</v>
      </c>
      <c r="B253" s="66">
        <f t="shared" ca="1" si="73"/>
        <v>49068</v>
      </c>
      <c r="C253" s="47">
        <f t="shared" si="76"/>
        <v>0</v>
      </c>
      <c r="D253" s="6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159</v>
      </c>
      <c r="B254" s="66">
        <f t="shared" ca="1" si="73"/>
        <v>49099</v>
      </c>
      <c r="C254" s="47">
        <f t="shared" si="76"/>
        <v>0</v>
      </c>
      <c r="D254" s="6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160</v>
      </c>
      <c r="B255" s="66">
        <f t="shared" ca="1" si="73"/>
        <v>49129</v>
      </c>
      <c r="C255" s="47">
        <f t="shared" si="76"/>
        <v>0</v>
      </c>
      <c r="D255" s="6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161</v>
      </c>
      <c r="B256" s="66">
        <f t="shared" ca="1" si="73"/>
        <v>49160</v>
      </c>
      <c r="C256" s="47">
        <f t="shared" si="76"/>
        <v>0</v>
      </c>
      <c r="D256" s="6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162</v>
      </c>
      <c r="B257" s="66">
        <f t="shared" ca="1" si="73"/>
        <v>49191</v>
      </c>
      <c r="C257" s="47">
        <f t="shared" si="76"/>
        <v>0</v>
      </c>
      <c r="D257" s="6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163</v>
      </c>
      <c r="B258" s="66">
        <f t="shared" ca="1" si="73"/>
        <v>49221</v>
      </c>
      <c r="C258" s="47">
        <f t="shared" si="76"/>
        <v>0</v>
      </c>
      <c r="D258" s="6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164</v>
      </c>
      <c r="B259" s="66">
        <f t="shared" ca="1" si="73"/>
        <v>49252</v>
      </c>
      <c r="C259" s="47">
        <f t="shared" si="76"/>
        <v>0</v>
      </c>
      <c r="D259" s="6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165</v>
      </c>
      <c r="B260" s="66">
        <f t="shared" ca="1" si="73"/>
        <v>49282</v>
      </c>
      <c r="C260" s="47">
        <f t="shared" si="76"/>
        <v>0</v>
      </c>
      <c r="D260" s="6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166</v>
      </c>
      <c r="B261" s="66">
        <f t="shared" ca="1" si="73"/>
        <v>49313</v>
      </c>
      <c r="C261" s="47">
        <f t="shared" si="76"/>
        <v>0</v>
      </c>
      <c r="D261" s="6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167</v>
      </c>
      <c r="B262" s="66">
        <f t="shared" ca="1" si="73"/>
        <v>49344</v>
      </c>
      <c r="C262" s="47">
        <f t="shared" si="76"/>
        <v>0</v>
      </c>
      <c r="D262" s="6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168</v>
      </c>
      <c r="B263" s="66">
        <f t="shared" ca="1" si="73"/>
        <v>49372</v>
      </c>
      <c r="C263" s="47">
        <f t="shared" si="76"/>
        <v>0</v>
      </c>
      <c r="D263" s="6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169</v>
      </c>
      <c r="B264" s="66">
        <f t="shared" ca="1" si="73"/>
        <v>49403</v>
      </c>
      <c r="C264" s="47">
        <f t="shared" ref="C264:C275" si="77">E67</f>
        <v>0</v>
      </c>
      <c r="D264" s="6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170</v>
      </c>
      <c r="B265" s="66">
        <f t="shared" ca="1" si="73"/>
        <v>49433</v>
      </c>
      <c r="C265" s="47">
        <f t="shared" si="77"/>
        <v>0</v>
      </c>
      <c r="D265" s="6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171</v>
      </c>
      <c r="B266" s="66">
        <f t="shared" ca="1" si="73"/>
        <v>49464</v>
      </c>
      <c r="C266" s="47">
        <f t="shared" si="77"/>
        <v>0</v>
      </c>
      <c r="D266" s="6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172</v>
      </c>
      <c r="B267" s="66">
        <f t="shared" ca="1" si="73"/>
        <v>49494</v>
      </c>
      <c r="C267" s="47">
        <f t="shared" si="77"/>
        <v>0</v>
      </c>
      <c r="D267" s="6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173</v>
      </c>
      <c r="B268" s="66">
        <f t="shared" ca="1" si="73"/>
        <v>49525</v>
      </c>
      <c r="C268" s="47">
        <f t="shared" si="77"/>
        <v>0</v>
      </c>
      <c r="D268" s="6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174</v>
      </c>
      <c r="B269" s="66">
        <f t="shared" ca="1" si="73"/>
        <v>49556</v>
      </c>
      <c r="C269" s="47">
        <f t="shared" si="77"/>
        <v>0</v>
      </c>
      <c r="D269" s="6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175</v>
      </c>
      <c r="B270" s="66">
        <f t="shared" ca="1" si="73"/>
        <v>49586</v>
      </c>
      <c r="C270" s="47">
        <f t="shared" si="77"/>
        <v>0</v>
      </c>
      <c r="D270" s="6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176</v>
      </c>
      <c r="B271" s="66">
        <f t="shared" ca="1" si="73"/>
        <v>49617</v>
      </c>
      <c r="C271" s="47">
        <f t="shared" si="77"/>
        <v>0</v>
      </c>
      <c r="D271" s="6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177</v>
      </c>
      <c r="B272" s="66">
        <f t="shared" ca="1" si="73"/>
        <v>49647</v>
      </c>
      <c r="C272" s="47">
        <f t="shared" si="77"/>
        <v>0</v>
      </c>
      <c r="D272" s="6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178</v>
      </c>
      <c r="B273" s="66">
        <f t="shared" ca="1" si="73"/>
        <v>49678</v>
      </c>
      <c r="C273" s="47">
        <f t="shared" si="77"/>
        <v>0</v>
      </c>
      <c r="D273" s="6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179</v>
      </c>
      <c r="B274" s="66">
        <f t="shared" ca="1" si="73"/>
        <v>49709</v>
      </c>
      <c r="C274" s="47">
        <f t="shared" si="77"/>
        <v>0</v>
      </c>
      <c r="D274" s="6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180</v>
      </c>
      <c r="B275" s="66">
        <f t="shared" ca="1" si="73"/>
        <v>49738</v>
      </c>
      <c r="C275" s="47">
        <f t="shared" si="77"/>
        <v>0</v>
      </c>
      <c r="D275" s="6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181</v>
      </c>
      <c r="B276" s="66">
        <f t="shared" ca="1" si="73"/>
        <v>49769</v>
      </c>
      <c r="C276" s="47">
        <f t="shared" ref="C276:C287" si="78">I67</f>
        <v>0</v>
      </c>
      <c r="D276" s="6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182</v>
      </c>
      <c r="B277" s="66">
        <f t="shared" ca="1" si="73"/>
        <v>49799</v>
      </c>
      <c r="C277" s="47">
        <f t="shared" si="78"/>
        <v>0</v>
      </c>
      <c r="D277" s="6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183</v>
      </c>
      <c r="B278" s="66">
        <f t="shared" ca="1" si="73"/>
        <v>49830</v>
      </c>
      <c r="C278" s="47">
        <f t="shared" si="78"/>
        <v>0</v>
      </c>
      <c r="D278" s="6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184</v>
      </c>
      <c r="B279" s="66">
        <f t="shared" ca="1" si="73"/>
        <v>49860</v>
      </c>
      <c r="C279" s="47">
        <f t="shared" si="78"/>
        <v>0</v>
      </c>
      <c r="D279" s="6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185</v>
      </c>
      <c r="B280" s="66">
        <f t="shared" ca="1" si="73"/>
        <v>49891</v>
      </c>
      <c r="C280" s="47">
        <f t="shared" si="78"/>
        <v>0</v>
      </c>
      <c r="D280" s="6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186</v>
      </c>
      <c r="B281" s="66">
        <f t="shared" ca="1" si="73"/>
        <v>49922</v>
      </c>
      <c r="C281" s="47">
        <f t="shared" si="78"/>
        <v>0</v>
      </c>
      <c r="D281" s="6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187</v>
      </c>
      <c r="B282" s="66">
        <f t="shared" ca="1" si="73"/>
        <v>49952</v>
      </c>
      <c r="C282" s="47">
        <f t="shared" si="78"/>
        <v>0</v>
      </c>
      <c r="D282" s="6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188</v>
      </c>
      <c r="B283" s="66">
        <f t="shared" ca="1" si="73"/>
        <v>49983</v>
      </c>
      <c r="C283" s="47">
        <f t="shared" si="78"/>
        <v>0</v>
      </c>
      <c r="D283" s="6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189</v>
      </c>
      <c r="B284" s="66">
        <f t="shared" ca="1" si="73"/>
        <v>50013</v>
      </c>
      <c r="C284" s="47">
        <f t="shared" si="78"/>
        <v>0</v>
      </c>
      <c r="D284" s="6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190</v>
      </c>
      <c r="B285" s="66">
        <f t="shared" ca="1" si="73"/>
        <v>50044</v>
      </c>
      <c r="C285" s="47">
        <f t="shared" si="78"/>
        <v>0</v>
      </c>
      <c r="D285" s="6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191</v>
      </c>
      <c r="B286" s="66">
        <f t="shared" ca="1" si="73"/>
        <v>50075</v>
      </c>
      <c r="C286" s="47">
        <f t="shared" si="78"/>
        <v>0</v>
      </c>
      <c r="D286" s="6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192</v>
      </c>
      <c r="B287" s="66">
        <f t="shared" ca="1" si="73"/>
        <v>50103</v>
      </c>
      <c r="C287" s="47">
        <f t="shared" si="78"/>
        <v>0</v>
      </c>
      <c r="D287" s="6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193</v>
      </c>
      <c r="B288" s="66">
        <f t="shared" ca="1" si="73"/>
        <v>50134</v>
      </c>
      <c r="C288" s="47">
        <f t="shared" ref="C288:C299" si="79">M67</f>
        <v>0</v>
      </c>
      <c r="D288" s="6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194</v>
      </c>
      <c r="B289" s="66">
        <f t="shared" ca="1" si="73"/>
        <v>50164</v>
      </c>
      <c r="C289" s="47">
        <f t="shared" si="79"/>
        <v>0</v>
      </c>
      <c r="D289" s="6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195</v>
      </c>
      <c r="B290" s="66">
        <f t="shared" ref="B290:B335" ca="1" si="80">EDATE(B289,1)</f>
        <v>50195</v>
      </c>
      <c r="C290" s="47">
        <f t="shared" si="79"/>
        <v>0</v>
      </c>
      <c r="D290" s="6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196</v>
      </c>
      <c r="B291" s="66">
        <f t="shared" ca="1" si="80"/>
        <v>50225</v>
      </c>
      <c r="C291" s="47">
        <f t="shared" si="79"/>
        <v>0</v>
      </c>
      <c r="D291" s="6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197</v>
      </c>
      <c r="B292" s="66">
        <f t="shared" ca="1" si="80"/>
        <v>50256</v>
      </c>
      <c r="C292" s="47">
        <f t="shared" si="79"/>
        <v>0</v>
      </c>
      <c r="D292" s="6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198</v>
      </c>
      <c r="B293" s="66">
        <f t="shared" ca="1" si="80"/>
        <v>50287</v>
      </c>
      <c r="C293" s="47">
        <f t="shared" si="79"/>
        <v>0</v>
      </c>
      <c r="D293" s="6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199</v>
      </c>
      <c r="B294" s="66">
        <f t="shared" ca="1" si="80"/>
        <v>50317</v>
      </c>
      <c r="C294" s="47">
        <f t="shared" si="79"/>
        <v>0</v>
      </c>
      <c r="D294" s="6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200</v>
      </c>
      <c r="B295" s="66">
        <f t="shared" ca="1" si="80"/>
        <v>50348</v>
      </c>
      <c r="C295" s="47">
        <f t="shared" si="79"/>
        <v>0</v>
      </c>
      <c r="D295" s="6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201</v>
      </c>
      <c r="B296" s="66">
        <f t="shared" ca="1" si="80"/>
        <v>50378</v>
      </c>
      <c r="C296" s="47">
        <f t="shared" si="79"/>
        <v>0</v>
      </c>
      <c r="D296" s="6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202</v>
      </c>
      <c r="B297" s="66">
        <f t="shared" ca="1" si="80"/>
        <v>50409</v>
      </c>
      <c r="C297" s="47">
        <f t="shared" si="79"/>
        <v>0</v>
      </c>
      <c r="D297" s="6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203</v>
      </c>
      <c r="B298" s="66">
        <f t="shared" ca="1" si="80"/>
        <v>50440</v>
      </c>
      <c r="C298" s="47">
        <f t="shared" si="79"/>
        <v>0</v>
      </c>
      <c r="D298" s="6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204</v>
      </c>
      <c r="B299" s="66">
        <f t="shared" ca="1" si="80"/>
        <v>50468</v>
      </c>
      <c r="C299" s="47">
        <f t="shared" si="79"/>
        <v>0</v>
      </c>
      <c r="D299" s="6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205</v>
      </c>
      <c r="B300" s="66">
        <f t="shared" ca="1" si="80"/>
        <v>50499</v>
      </c>
      <c r="C300" s="47">
        <f t="shared" ref="C300:C311" si="81">Q67</f>
        <v>0</v>
      </c>
      <c r="D300" s="6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206</v>
      </c>
      <c r="B301" s="66">
        <f t="shared" ca="1" si="80"/>
        <v>50529</v>
      </c>
      <c r="C301" s="47">
        <f t="shared" si="81"/>
        <v>0</v>
      </c>
      <c r="D301" s="6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207</v>
      </c>
      <c r="B302" s="66">
        <f t="shared" ca="1" si="80"/>
        <v>50560</v>
      </c>
      <c r="C302" s="47">
        <f t="shared" si="81"/>
        <v>0</v>
      </c>
      <c r="D302" s="6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208</v>
      </c>
      <c r="B303" s="66">
        <f t="shared" ca="1" si="80"/>
        <v>50590</v>
      </c>
      <c r="C303" s="47">
        <f t="shared" si="81"/>
        <v>0</v>
      </c>
      <c r="D303" s="6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209</v>
      </c>
      <c r="B304" s="66">
        <f t="shared" ca="1" si="80"/>
        <v>50621</v>
      </c>
      <c r="C304" s="47">
        <f t="shared" si="81"/>
        <v>0</v>
      </c>
      <c r="D304" s="6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210</v>
      </c>
      <c r="B305" s="66">
        <f t="shared" ca="1" si="80"/>
        <v>50652</v>
      </c>
      <c r="C305" s="47">
        <f t="shared" si="81"/>
        <v>0</v>
      </c>
      <c r="D305" s="6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211</v>
      </c>
      <c r="B306" s="66">
        <f t="shared" ca="1" si="80"/>
        <v>50682</v>
      </c>
      <c r="C306" s="47">
        <f t="shared" si="81"/>
        <v>0</v>
      </c>
      <c r="D306" s="6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212</v>
      </c>
      <c r="B307" s="66">
        <f t="shared" ca="1" si="80"/>
        <v>50713</v>
      </c>
      <c r="C307" s="47">
        <f t="shared" si="81"/>
        <v>0</v>
      </c>
      <c r="D307" s="6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213</v>
      </c>
      <c r="B308" s="66">
        <f t="shared" ca="1" si="80"/>
        <v>50743</v>
      </c>
      <c r="C308" s="47">
        <f t="shared" si="81"/>
        <v>0</v>
      </c>
      <c r="D308" s="6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214</v>
      </c>
      <c r="B309" s="66">
        <f t="shared" ca="1" si="80"/>
        <v>50774</v>
      </c>
      <c r="C309" s="47">
        <f t="shared" si="81"/>
        <v>0</v>
      </c>
      <c r="D309" s="6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215</v>
      </c>
      <c r="B310" s="66">
        <f t="shared" ca="1" si="80"/>
        <v>50805</v>
      </c>
      <c r="C310" s="47">
        <f t="shared" si="81"/>
        <v>0</v>
      </c>
      <c r="D310" s="6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216</v>
      </c>
      <c r="B311" s="66">
        <f t="shared" ca="1" si="80"/>
        <v>50833</v>
      </c>
      <c r="C311" s="47">
        <f t="shared" si="81"/>
        <v>0</v>
      </c>
      <c r="D311" s="6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217</v>
      </c>
      <c r="B312" s="66">
        <f t="shared" ca="1" si="80"/>
        <v>50864</v>
      </c>
      <c r="C312" s="67">
        <f t="shared" ref="C312:C323" si="82">U67</f>
        <v>0</v>
      </c>
      <c r="D312" s="6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218</v>
      </c>
      <c r="B313" s="66">
        <f t="shared" ca="1" si="80"/>
        <v>50894</v>
      </c>
      <c r="C313" s="67">
        <f t="shared" si="82"/>
        <v>0</v>
      </c>
      <c r="D313" s="6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219</v>
      </c>
      <c r="B314" s="66">
        <f t="shared" ca="1" si="80"/>
        <v>50925</v>
      </c>
      <c r="C314" s="67">
        <f t="shared" si="82"/>
        <v>0</v>
      </c>
      <c r="D314" s="6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220</v>
      </c>
      <c r="B315" s="66">
        <f t="shared" ca="1" si="80"/>
        <v>50955</v>
      </c>
      <c r="C315" s="67">
        <f t="shared" si="82"/>
        <v>0</v>
      </c>
      <c r="D315" s="6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221</v>
      </c>
      <c r="B316" s="66">
        <f t="shared" ca="1" si="80"/>
        <v>50986</v>
      </c>
      <c r="C316" s="67">
        <f t="shared" si="82"/>
        <v>0</v>
      </c>
      <c r="D316" s="6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222</v>
      </c>
      <c r="B317" s="66">
        <f t="shared" ca="1" si="80"/>
        <v>51017</v>
      </c>
      <c r="C317" s="67">
        <f t="shared" si="82"/>
        <v>0</v>
      </c>
      <c r="D317" s="6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223</v>
      </c>
      <c r="B318" s="66">
        <f t="shared" ca="1" si="80"/>
        <v>51047</v>
      </c>
      <c r="C318" s="67">
        <f t="shared" si="82"/>
        <v>0</v>
      </c>
      <c r="D318" s="6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224</v>
      </c>
      <c r="B319" s="66">
        <f t="shared" ca="1" si="80"/>
        <v>51078</v>
      </c>
      <c r="C319" s="67">
        <f t="shared" si="82"/>
        <v>0</v>
      </c>
      <c r="D319" s="6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225</v>
      </c>
      <c r="B320" s="66">
        <f t="shared" ca="1" si="80"/>
        <v>51108</v>
      </c>
      <c r="C320" s="67">
        <f t="shared" si="82"/>
        <v>0</v>
      </c>
      <c r="D320" s="6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7" s="2" customFormat="1" hidden="1" x14ac:dyDescent="0.25">
      <c r="A321" s="2">
        <v>226</v>
      </c>
      <c r="B321" s="66">
        <f t="shared" ca="1" si="80"/>
        <v>51139</v>
      </c>
      <c r="C321" s="67">
        <f t="shared" si="82"/>
        <v>0</v>
      </c>
      <c r="D321" s="6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7" s="2" customFormat="1" hidden="1" x14ac:dyDescent="0.25">
      <c r="A322" s="2">
        <v>227</v>
      </c>
      <c r="B322" s="66">
        <f t="shared" ca="1" si="80"/>
        <v>51170</v>
      </c>
      <c r="C322" s="67">
        <f t="shared" si="82"/>
        <v>0</v>
      </c>
      <c r="D322" s="6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7" s="2" customFormat="1" hidden="1" x14ac:dyDescent="0.25">
      <c r="A323" s="2">
        <v>228</v>
      </c>
      <c r="B323" s="66">
        <f t="shared" ca="1" si="80"/>
        <v>51199</v>
      </c>
      <c r="C323" s="67">
        <f t="shared" si="82"/>
        <v>0</v>
      </c>
      <c r="D323" s="6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7" s="2" customFormat="1" hidden="1" x14ac:dyDescent="0.25">
      <c r="A324" s="2">
        <v>229</v>
      </c>
      <c r="B324" s="66">
        <f t="shared" ca="1" si="80"/>
        <v>51230</v>
      </c>
      <c r="C324" s="67">
        <f t="shared" ref="C324:C335" si="83">Y67</f>
        <v>0</v>
      </c>
      <c r="D324" s="6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7" s="2" customFormat="1" hidden="1" x14ac:dyDescent="0.25">
      <c r="A325" s="2">
        <v>230</v>
      </c>
      <c r="B325" s="66">
        <f t="shared" ca="1" si="80"/>
        <v>51260</v>
      </c>
      <c r="C325" s="67">
        <f t="shared" si="83"/>
        <v>0</v>
      </c>
      <c r="D325" s="6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7" s="2" customFormat="1" hidden="1" x14ac:dyDescent="0.25">
      <c r="A326" s="2">
        <v>231</v>
      </c>
      <c r="B326" s="66">
        <f t="shared" ca="1" si="80"/>
        <v>51291</v>
      </c>
      <c r="C326" s="67">
        <f t="shared" si="83"/>
        <v>0</v>
      </c>
      <c r="D326" s="6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7" s="2" customFormat="1" hidden="1" x14ac:dyDescent="0.25">
      <c r="A327" s="2">
        <v>232</v>
      </c>
      <c r="B327" s="66">
        <f t="shared" ca="1" si="80"/>
        <v>51321</v>
      </c>
      <c r="C327" s="67">
        <f t="shared" si="83"/>
        <v>0</v>
      </c>
      <c r="D327" s="6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7" s="2" customFormat="1" hidden="1" x14ac:dyDescent="0.25">
      <c r="A328" s="2">
        <v>233</v>
      </c>
      <c r="B328" s="66">
        <f t="shared" ca="1" si="80"/>
        <v>51352</v>
      </c>
      <c r="C328" s="67">
        <f t="shared" si="83"/>
        <v>0</v>
      </c>
      <c r="D328" s="6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7" s="2" customFormat="1" hidden="1" x14ac:dyDescent="0.25">
      <c r="A329" s="2">
        <v>234</v>
      </c>
      <c r="B329" s="66">
        <f t="shared" ca="1" si="80"/>
        <v>51383</v>
      </c>
      <c r="C329" s="67">
        <f t="shared" si="83"/>
        <v>0</v>
      </c>
      <c r="D329" s="6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7" s="2" customFormat="1" hidden="1" x14ac:dyDescent="0.25">
      <c r="A330" s="2">
        <v>235</v>
      </c>
      <c r="B330" s="66">
        <f t="shared" ca="1" si="80"/>
        <v>51413</v>
      </c>
      <c r="C330" s="67">
        <f t="shared" si="83"/>
        <v>0</v>
      </c>
      <c r="D330" s="6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7" s="2" customFormat="1" hidden="1" x14ac:dyDescent="0.25">
      <c r="A331" s="2">
        <v>236</v>
      </c>
      <c r="B331" s="66">
        <f t="shared" ca="1" si="80"/>
        <v>51444</v>
      </c>
      <c r="C331" s="67">
        <f t="shared" si="83"/>
        <v>0</v>
      </c>
      <c r="D331" s="6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7" s="2" customFormat="1" hidden="1" x14ac:dyDescent="0.25">
      <c r="A332" s="2">
        <v>237</v>
      </c>
      <c r="B332" s="66">
        <f t="shared" ca="1" si="80"/>
        <v>51474</v>
      </c>
      <c r="C332" s="67">
        <f t="shared" si="83"/>
        <v>0</v>
      </c>
      <c r="D332" s="6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7" s="2" customFormat="1" hidden="1" x14ac:dyDescent="0.25">
      <c r="A333" s="2">
        <v>238</v>
      </c>
      <c r="B333" s="66">
        <f t="shared" ca="1" si="80"/>
        <v>51505</v>
      </c>
      <c r="C333" s="67">
        <f t="shared" si="83"/>
        <v>0</v>
      </c>
      <c r="D333" s="6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7" s="2" customFormat="1" hidden="1" x14ac:dyDescent="0.25">
      <c r="A334" s="2">
        <v>239</v>
      </c>
      <c r="B334" s="66">
        <f t="shared" ca="1" si="80"/>
        <v>51536</v>
      </c>
      <c r="C334" s="67">
        <f t="shared" si="83"/>
        <v>0</v>
      </c>
      <c r="D334" s="6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7" s="2" customFormat="1" hidden="1" x14ac:dyDescent="0.25">
      <c r="A335" s="2">
        <v>240</v>
      </c>
      <c r="B335" s="66">
        <f t="shared" ca="1" si="80"/>
        <v>51564</v>
      </c>
      <c r="C335" s="67">
        <f t="shared" si="83"/>
        <v>0</v>
      </c>
      <c r="D335" s="6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7" s="2" customFormat="1" hidden="1" x14ac:dyDescent="0.25">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c r="IM336" s="4"/>
    </row>
  </sheetData>
  <sheetProtection algorithmName="SHA-512" hashValue="Vgu5leBTqA/uBNBaIWJmM3Zn90OdIZirj5oHhIwUdAtfNULpjX9Dg86OUC+lAjTX4v5RyDb+dv2cPlPsqoXMWg==" saltValue="9EptytPxtX60r0XVdp4lvA==" spinCount="100000" sheet="1" objects="1" scenarios="1"/>
  <mergeCells count="102">
    <mergeCell ref="A1:K1"/>
    <mergeCell ref="A2:K2"/>
    <mergeCell ref="A3:K3"/>
    <mergeCell ref="A4:K4"/>
    <mergeCell ref="A5:I5"/>
    <mergeCell ref="J5:K5"/>
    <mergeCell ref="A9:H9"/>
    <mergeCell ref="J9:K9"/>
    <mergeCell ref="A10:H10"/>
    <mergeCell ref="J10:K10"/>
    <mergeCell ref="A11:H11"/>
    <mergeCell ref="J11:K11"/>
    <mergeCell ref="A6:I6"/>
    <mergeCell ref="J6:K6"/>
    <mergeCell ref="A7:I7"/>
    <mergeCell ref="J7:K7"/>
    <mergeCell ref="A8:I8"/>
    <mergeCell ref="J8:K8"/>
    <mergeCell ref="A15:I15"/>
    <mergeCell ref="J15:K15"/>
    <mergeCell ref="L15:S15"/>
    <mergeCell ref="A16:G16"/>
    <mergeCell ref="J16:K16"/>
    <mergeCell ref="O16:R16"/>
    <mergeCell ref="A12:H12"/>
    <mergeCell ref="J12:K12"/>
    <mergeCell ref="A13:I13"/>
    <mergeCell ref="J13:K13"/>
    <mergeCell ref="A14:I14"/>
    <mergeCell ref="J14:K14"/>
    <mergeCell ref="A21:I21"/>
    <mergeCell ref="J21:K21"/>
    <mergeCell ref="A22:I22"/>
    <mergeCell ref="J22:K22"/>
    <mergeCell ref="A23:I23"/>
    <mergeCell ref="J23:K23"/>
    <mergeCell ref="A17:K17"/>
    <mergeCell ref="A18:I18"/>
    <mergeCell ref="J18:K18"/>
    <mergeCell ref="A19:I19"/>
    <mergeCell ref="J19:K19"/>
    <mergeCell ref="A20:I20"/>
    <mergeCell ref="J20:K20"/>
    <mergeCell ref="A27:I27"/>
    <mergeCell ref="J27:K27"/>
    <mergeCell ref="A28:I28"/>
    <mergeCell ref="J28:K28"/>
    <mergeCell ref="A29:I29"/>
    <mergeCell ref="J29:K29"/>
    <mergeCell ref="L23:S23"/>
    <mergeCell ref="A24:I24"/>
    <mergeCell ref="J24:K24"/>
    <mergeCell ref="A25:I25"/>
    <mergeCell ref="J25:K25"/>
    <mergeCell ref="A26:I26"/>
    <mergeCell ref="J26:K26"/>
    <mergeCell ref="L33:S33"/>
    <mergeCell ref="O34:S34"/>
    <mergeCell ref="A35:A36"/>
    <mergeCell ref="B35:E35"/>
    <mergeCell ref="F35:I35"/>
    <mergeCell ref="J35:M35"/>
    <mergeCell ref="N35:Q35"/>
    <mergeCell ref="R35:U35"/>
    <mergeCell ref="A30:I30"/>
    <mergeCell ref="A31:I31"/>
    <mergeCell ref="J31:K31"/>
    <mergeCell ref="A32:I32"/>
    <mergeCell ref="J32:K32"/>
    <mergeCell ref="A33:I33"/>
    <mergeCell ref="J33:K33"/>
    <mergeCell ref="V35:Y35"/>
    <mergeCell ref="Z35:AC35"/>
    <mergeCell ref="A50:A51"/>
    <mergeCell ref="B50:D50"/>
    <mergeCell ref="F50:I50"/>
    <mergeCell ref="J50:M50"/>
    <mergeCell ref="N50:Q50"/>
    <mergeCell ref="R50:U50"/>
    <mergeCell ref="V50:Y50"/>
    <mergeCell ref="Z50:AC50"/>
    <mergeCell ref="V65:Y65"/>
    <mergeCell ref="Z65:AC65"/>
    <mergeCell ref="A81:J81"/>
    <mergeCell ref="A82:J82"/>
    <mergeCell ref="A83:J83"/>
    <mergeCell ref="A84:J84"/>
    <mergeCell ref="A65:A66"/>
    <mergeCell ref="B65:E65"/>
    <mergeCell ref="F65:H65"/>
    <mergeCell ref="J65:M65"/>
    <mergeCell ref="N65:Q65"/>
    <mergeCell ref="R65:U65"/>
    <mergeCell ref="A92:B93"/>
    <mergeCell ref="C92:F92"/>
    <mergeCell ref="C93:F93"/>
    <mergeCell ref="A85:J85"/>
    <mergeCell ref="A86:N86"/>
    <mergeCell ref="A87:N87"/>
    <mergeCell ref="A88:N88"/>
    <mergeCell ref="A90:B90"/>
    <mergeCell ref="C90:F90"/>
  </mergeCells>
  <pageMargins left="3.937007874015748E-2" right="3.937007874015748E-2" top="0.15748031496062992" bottom="0.15748031496062992" header="3.937007874015748E-2" footer="3.937007874015748E-2"/>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from>
                    <xdr:col>9</xdr:col>
                    <xdr:colOff>9525</xdr:colOff>
                    <xdr:row>14</xdr:row>
                    <xdr:rowOff>0</xdr:rowOff>
                  </from>
                  <to>
                    <xdr:col>11</xdr:col>
                    <xdr:colOff>9525</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7</vt:i4>
      </vt:variant>
    </vt:vector>
  </HeadingPairs>
  <TitlesOfParts>
    <vt:vector size="8" baseType="lpstr">
      <vt:lpstr>Калькулятор Тепла оселя</vt:lpstr>
      <vt:lpstr>'Калькулятор Тепла оселя'!avans2</vt:lpstr>
      <vt:lpstr>'Калькулятор Тепла оселя'!data2</vt:lpstr>
      <vt:lpstr>'Калькулятор Тепла оселя'!PROC2</vt:lpstr>
      <vt:lpstr>'Калькулятор Тепла оселя'!strok2</vt:lpstr>
      <vt:lpstr>'Калькулятор Тепла оселя'!sumkred2</vt:lpstr>
      <vt:lpstr>'Калькулятор Тепла оселя'!sumproplat2</vt:lpstr>
      <vt:lpstr>'Калькулятор Тепла оселя'!Область_печати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Дьоміна Світлана Валеріївна</cp:lastModifiedBy>
  <dcterms:created xsi:type="dcterms:W3CDTF">2020-08-11T07:47:53Z</dcterms:created>
  <dcterms:modified xsi:type="dcterms:W3CDTF">2021-03-04T07:03:28Z</dcterms:modified>
</cp:coreProperties>
</file>