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 yWindow="45" windowWidth="14955" windowHeight="11640" tabRatio="632" firstSheet="2" activeTab="2"/>
  </bookViews>
  <sheets>
    <sheet name="Додаток до Паспорту -інші цілі" sheetId="1" state="hidden" r:id="rId1"/>
    <sheet name="Додаток до Паспорту-на купівлю " sheetId="2" state="hidden" r:id="rId2"/>
    <sheet name="Депозити" sheetId="3" r:id="rId3"/>
    <sheet name="." sheetId="4" r:id="rId4"/>
  </sheets>
  <definedNames>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'Депозити'!$A$1:$O$17</definedName>
    <definedName name="_xlnm.Print_Area" localSheetId="0">'Додаток до Паспорту -інші цілі'!$A$3:$V$74</definedName>
    <definedName name="_xlnm.Print_Area" localSheetId="1">'Додаток до Паспорту-на купівлю '!$A$3:$V$74</definedName>
  </definedNames>
  <calcPr fullCalcOnLoad="1"/>
</workbook>
</file>

<file path=xl/sharedStrings.xml><?xml version="1.0" encoding="utf-8"?>
<sst xmlns="http://schemas.openxmlformats.org/spreadsheetml/2006/main" count="351" uniqueCount="99">
  <si>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</si>
  <si>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</si>
  <si>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</si>
  <si>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</si>
  <si>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</si>
  <si>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</si>
  <si>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</si>
  <si>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</si>
  <si>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</si>
  <si>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</si>
  <si>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</si>
  <si>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</si>
  <si>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</si>
  <si>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</si>
  <si>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</si>
  <si>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</si>
  <si>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</si>
  <si>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</si>
  <si>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</si>
  <si>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</si>
  <si>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</si>
  <si>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</si>
  <si>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</si>
  <si>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</si>
  <si>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</si>
  <si>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</si>
  <si>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</si>
  <si>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</si>
  <si>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</si>
  <si>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</si>
  <si>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</si>
  <si>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</si>
  <si>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</si>
  <si>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</si>
  <si>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</si>
  <si>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</si>
  <si>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</si>
  <si>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</si>
  <si>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</si>
  <si>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</si>
  <si>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</si>
  <si>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</si>
  <si>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</si>
  <si>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</si>
  <si>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</si>
  <si>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</si>
  <si>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</si>
  <si>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</si>
  <si>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</si>
  <si>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</si>
  <si>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</si>
  <si>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</si>
  <si>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</si>
  <si>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</si>
  <si>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</si>
  <si>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</si>
  <si>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</si>
  <si>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</si>
  <si>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</si>
  <si>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</si>
  <si>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</si>
  <si>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</si>
  <si>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</si>
  <si>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</si>
  <si>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</si>
  <si>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</si>
  <si>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</si>
  <si>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</si>
  <si>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</si>
  <si>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</si>
  <si>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</si>
  <si>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</si>
  <si>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</si>
  <si>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</si>
  <si>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</si>
  <si>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</si>
  <si>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</si>
  <si>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</si>
  <si>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</si>
  <si>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евро</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</si>
  <si>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</si>
  <si>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</si>
  <si>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</si>
  <si>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</si>
  <si>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</si>
  <si>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</si>
  <si>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</si>
  <si>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</si>
  <si>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</si>
  <si>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Сума доходу від депозитної операції після оподаткування (у валюті депозиту)</t>
  </si>
  <si>
    <t>Оберіть умови депозиту:</t>
  </si>
  <si>
    <t>Розрахунок</t>
  </si>
  <si>
    <t>Депозит 
"ЕКО-депозит"
(виплата процентів в кінці строку)</t>
  </si>
  <si>
    <t>Сума депозиту (у валюті депозиту)</t>
  </si>
  <si>
    <r>
      <t>Розрахунок</t>
    </r>
    <r>
      <rPr>
        <i/>
        <vertAlign val="superscript"/>
        <sz val="11"/>
        <color indexed="8"/>
        <rFont val="Times New Roman"/>
        <family val="1"/>
      </rPr>
      <t>1</t>
    </r>
    <r>
      <rPr>
        <i/>
        <sz val="11"/>
        <color indexed="8"/>
        <rFont val="Times New Roman"/>
        <family val="1"/>
      </rPr>
      <t xml:space="preserve"> станом на:</t>
    </r>
  </si>
  <si>
    <r>
      <t>Процентна ставка за депозитом з урахуванням сплати податків, % річних</t>
    </r>
    <r>
      <rPr>
        <vertAlign val="superscript"/>
        <sz val="12"/>
        <color indexed="8"/>
        <rFont val="Times New Roman"/>
        <family val="1"/>
      </rPr>
      <t>2</t>
    </r>
  </si>
  <si>
    <r>
      <rPr>
        <i/>
        <vertAlign val="superscript"/>
        <sz val="11"/>
        <color indexed="8"/>
        <rFont val="Times New Roman"/>
        <family val="1"/>
      </rPr>
      <t>1</t>
    </r>
    <r>
      <rPr>
        <i/>
        <sz val="11"/>
        <color indexed="8"/>
        <rFont val="Times New Roman"/>
        <family val="1"/>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</si>
  <si>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color indexed="8"/>
        <rFont val="Times New Roman"/>
        <family val="1"/>
      </rPr>
      <t>2</t>
    </r>
    <r>
      <rPr>
        <i/>
        <sz val="11"/>
        <color indexed="8"/>
        <rFont val="Times New Roman"/>
        <family val="1"/>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</si>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</sst>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numFmt numFmtId="165" formatCode="0.0000"/>
    <numFmt numFmtId="166" formatCode="0.000000"/>
    <numFmt numFmtId="167" formatCode="0.0%"/>
  </numFmts>
  <fonts count="80">
    <font>
      <sz val="10"/>
      <name val="Arial Cyr"/>
      <family val="0"/>
    </font>
    <font>
      <sz val="11"/>
      <color indexed="8"/>
      <name val="Calibri"/>
      <family val="2"/>
    </font>
    <font>
      <u val="single"/>
      <sz val="10"/>
      <color indexed="12"/>
      <name val="Arial Cyr"/>
      <family val="0"/>
    </font>
    <font>
      <sz val="11"/>
      <color indexed="8"/>
      <name val="Times New Roman"/>
      <family val="1"/>
    </font>
    <font>
      <sz val="11"/>
      <name val="Times New Roman"/>
      <family val="1"/>
    </font>
    <font>
      <u val="single"/>
      <sz val="11"/>
      <name val="Times New Roman"/>
      <family val="1"/>
    </font>
    <font>
      <u val="single"/>
      <sz val="11"/>
      <color indexed="12"/>
      <name val="Times New Roman"/>
      <family val="1"/>
    </font>
    <font>
      <sz val="11"/>
      <color indexed="9"/>
      <name val="Times New Roman"/>
      <family val="1"/>
    </font>
    <font>
      <sz val="11"/>
      <color indexed="12"/>
      <name val="Times New Roman"/>
      <family val="1"/>
    </font>
    <font>
      <i/>
      <sz val="10"/>
      <name val="Arial Cyr"/>
      <family val="0"/>
    </font>
    <font>
      <b/>
      <sz val="14"/>
      <name val="Times New Roman"/>
      <family val="1"/>
    </font>
    <font>
      <sz val="11"/>
      <color indexed="10"/>
      <name val="Times New Roman"/>
      <family val="1"/>
    </font>
    <font>
      <i/>
      <sz val="11"/>
      <color indexed="10"/>
      <name val="Times New Roman"/>
      <family val="1"/>
    </font>
    <font>
      <sz val="11"/>
      <color indexed="23"/>
      <name val="Times New Roman"/>
      <family val="1"/>
    </font>
    <font>
      <i/>
      <sz val="11"/>
      <color indexed="8"/>
      <name val="Times New Roman"/>
      <family val="1"/>
    </font>
    <font>
      <b/>
      <sz val="14"/>
      <color indexed="8"/>
      <name val="Times New Roman"/>
      <family val="1"/>
    </font>
    <font>
      <sz val="10"/>
      <color indexed="8"/>
      <name val="Arial Cyr"/>
      <family val="0"/>
    </font>
    <font>
      <b/>
      <sz val="12"/>
      <color indexed="8"/>
      <name val="Times New Roman"/>
      <family val="1"/>
    </font>
    <font>
      <sz val="12"/>
      <color indexed="8"/>
      <name val="Times New Roman"/>
      <family val="1"/>
    </font>
    <font>
      <sz val="8"/>
      <color indexed="8"/>
      <name val="Times New Roman"/>
      <family val="1"/>
    </font>
    <font>
      <i/>
      <vertAlign val="superscript"/>
      <sz val="11"/>
      <color indexed="8"/>
      <name val="Times New Roman"/>
      <family val="1"/>
    </font>
    <font>
      <vertAlign val="superscript"/>
      <sz val="12"/>
      <color indexed="8"/>
      <name val="Times New Roman"/>
      <family val="1"/>
    </font>
    <font>
      <u val="single"/>
      <sz val="11"/>
      <color indexed="8"/>
      <name val="Times New Roman"/>
      <family val="1"/>
    </font>
    <font>
      <sz val="11"/>
      <color indexed="55"/>
      <name val="Times New Roman"/>
      <family val="1"/>
    </font>
    <font>
      <sz val="10"/>
      <color indexed="55"/>
      <name val="Arial Cyr"/>
      <family val="0"/>
    </font>
    <font>
      <sz val="10"/>
      <color indexed="9"/>
      <name val="Arial Cyr"/>
      <family val="0"/>
    </font>
    <font>
      <sz val="10"/>
      <color indexed="9"/>
      <name val="Times New Roman"/>
      <family val="1"/>
    </font>
    <font>
      <b/>
      <sz val="12"/>
      <name val="Times New Roman"/>
      <family val="1"/>
    </font>
    <font>
      <sz val="12"/>
      <name val="Times New Roman"/>
      <family val="1"/>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1"/>
      <color theme="0"/>
      <name val="Times New Roman"/>
      <family val="1"/>
    </font>
    <font>
      <b/>
      <sz val="14"/>
      <color theme="1"/>
      <name val="Times New Roman"/>
      <family val="1"/>
    </font>
    <font>
      <sz val="10"/>
      <color theme="1"/>
      <name val="Arial Cyr"/>
      <family val="0"/>
    </font>
    <font>
      <i/>
      <sz val="11"/>
      <color theme="1"/>
      <name val="Times New Roman"/>
      <family val="1"/>
    </font>
    <font>
      <sz val="12"/>
      <color theme="1"/>
      <name val="Times New Roman"/>
      <family val="1"/>
    </font>
    <font>
      <b/>
      <sz val="12"/>
      <color theme="1"/>
      <name val="Times New Roman"/>
      <family val="1"/>
    </font>
    <font>
      <sz val="8"/>
      <color theme="1"/>
      <name val="Times New Roman"/>
      <family val="1"/>
    </font>
    <font>
      <u val="single"/>
      <sz val="11"/>
      <color theme="1"/>
      <name val="Times New Roman"/>
      <family val="1"/>
    </font>
    <font>
      <sz val="11"/>
      <color theme="0" tint="-0.24997000396251678"/>
      <name val="Times New Roman"/>
      <family val="1"/>
    </font>
    <font>
      <sz val="10"/>
      <color theme="0" tint="-0.24997000396251678"/>
      <name val="Arial Cyr"/>
      <family val="0"/>
    </font>
    <font>
      <sz val="11"/>
      <color theme="0" tint="-0.3499799966812134"/>
      <name val="Times New Roman"/>
      <family val="1"/>
    </font>
    <font>
      <sz val="10"/>
      <color theme="0"/>
      <name val="Arial Cyr"/>
      <family val="0"/>
    </font>
    <font>
      <sz val="10"/>
      <color theme="0"/>
      <name val="Times New Roman"/>
      <family val="1"/>
    </font>
    <font>
      <i/>
      <sz val="11"/>
      <color rgb="FFFF0000"/>
      <name val="Times New Roman"/>
      <family val="1"/>
    </font>
    <font>
      <sz val="11"/>
      <color theme="1" tint="0.49998000264167786"/>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theme="0"/>
        <bgColor indexed="64"/>
      </patternFill>
    </fill>
    <fill>
      <patternFill patternType="solid">
        <fgColor rgb="FFFF00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bottom style="double"/>
    </border>
    <border>
      <left style="thin"/>
      <right style="medium"/>
      <top/>
      <bottom style="double"/>
    </border>
    <border>
      <left style="medium"/>
      <right/>
      <top/>
      <bottom style="thin"/>
    </border>
    <border>
      <left style="medium"/>
      <right style="thin"/>
      <top/>
      <bottom style="thin"/>
    </border>
    <border>
      <left style="medium"/>
      <right style="thin"/>
      <top style="thin"/>
      <bottom style="thin"/>
    </border>
    <border>
      <left style="medium"/>
      <right style="thin"/>
      <top style="thin"/>
      <bottom style="double"/>
    </border>
    <border>
      <left style="medium"/>
      <right style="thin"/>
      <top/>
      <bottom style="medium"/>
    </border>
    <border>
      <left style="thin"/>
      <right style="medium"/>
      <top/>
      <bottom style="medium"/>
    </border>
    <border>
      <left style="medium"/>
      <right/>
      <top/>
      <bottom/>
    </border>
    <border>
      <left style="medium"/>
      <right style="medium"/>
      <top/>
      <bottom style="thin"/>
    </border>
    <border>
      <left style="medium"/>
      <right/>
      <top/>
      <bottom style="medium"/>
    </border>
    <border>
      <left/>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medium">
        <color rgb="FF008000"/>
      </left>
      <right style="medium">
        <color rgb="FF008000"/>
      </right>
      <top style="medium">
        <color rgb="FF008000"/>
      </top>
      <bottom style="medium">
        <color rgb="FF008000"/>
      </bottom>
    </border>
    <border>
      <left style="thin">
        <color rgb="FF008000"/>
      </left>
      <right style="medium">
        <color rgb="FF008000"/>
      </right>
      <top/>
      <bottom style="thin">
        <color rgb="FF008000"/>
      </bottom>
    </border>
    <border>
      <left/>
      <right style="medium">
        <color rgb="FF008000"/>
      </right>
      <top style="thin">
        <color rgb="FF008000"/>
      </top>
      <bottom style="medium">
        <color rgb="FF008000"/>
      </bottom>
    </border>
    <border>
      <left/>
      <right/>
      <top style="medium">
        <color rgb="FF008000"/>
      </top>
      <bottom/>
    </border>
    <border>
      <left style="thin">
        <color rgb="FF008000"/>
      </left>
      <right style="medium">
        <color rgb="FF008000"/>
      </right>
      <top style="medium">
        <color rgb="FF008000"/>
      </top>
      <bottom style="thin">
        <color rgb="FF008000"/>
      </bottom>
    </border>
    <border>
      <left style="medium">
        <color rgb="FF008000"/>
      </left>
      <right style="thin">
        <color rgb="FF008000"/>
      </right>
      <top style="thin">
        <color rgb="FF008000"/>
      </top>
      <bottom style="thin">
        <color rgb="FF008000"/>
      </bottom>
    </border>
    <border>
      <left style="thin">
        <color rgb="FF008000"/>
      </left>
      <right style="thin">
        <color rgb="FF008000"/>
      </right>
      <top style="thin">
        <color rgb="FF008000"/>
      </top>
      <bottom style="thin">
        <color rgb="FF008000"/>
      </bottom>
    </border>
    <border>
      <left style="thin">
        <color rgb="FF008000"/>
      </left>
      <right style="medium">
        <color rgb="FF008000"/>
      </right>
      <top style="thin">
        <color rgb="FF008000"/>
      </top>
      <bottom style="thin">
        <color rgb="FF008000"/>
      </bottom>
    </border>
    <border>
      <left style="medium"/>
      <right/>
      <top/>
      <bottom style="double"/>
    </border>
    <border>
      <left/>
      <right style="medium"/>
      <top/>
      <bottom style="double"/>
    </border>
    <border>
      <left style="medium"/>
      <right style="medium"/>
      <top style="thin"/>
      <bottom style="thin"/>
    </border>
    <border>
      <left style="medium"/>
      <right style="medium"/>
      <top style="thin"/>
      <bottom/>
    </border>
    <border>
      <left/>
      <right style="thin"/>
      <top/>
      <bottom/>
    </border>
    <border>
      <left style="medium"/>
      <right style="medium"/>
      <top/>
      <bottom/>
    </border>
    <border>
      <left style="medium"/>
      <right style="medium"/>
      <top style="medium"/>
      <bottom style="medium"/>
    </border>
    <border>
      <left/>
      <right style="thin"/>
      <top style="medium"/>
      <bottom style="medium"/>
    </border>
    <border>
      <left style="thin"/>
      <right style="medium"/>
      <top style="medium"/>
      <bottom style="medium"/>
    </border>
    <border>
      <left style="thin"/>
      <right style="medium">
        <color rgb="FF009900"/>
      </right>
      <top/>
      <bottom style="medium">
        <color rgb="FF009900"/>
      </bottom>
    </border>
    <border>
      <left style="thin">
        <color rgb="FF008000"/>
      </left>
      <right style="medium">
        <color rgb="FF009900"/>
      </right>
      <top/>
      <bottom style="thin">
        <color rgb="FF009900"/>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top/>
      <bottom style="medium"/>
    </border>
    <border>
      <left style="medium"/>
      <right style="medium"/>
      <top style="medium"/>
      <bottom/>
    </border>
    <border>
      <left style="medium"/>
      <right style="medium"/>
      <top/>
      <bottom style="double"/>
    </border>
    <border>
      <left style="medium">
        <color rgb="FF008000"/>
      </left>
      <right/>
      <top style="medium">
        <color rgb="FF008000"/>
      </top>
      <bottom style="thin">
        <color rgb="FF008000"/>
      </bottom>
    </border>
    <border>
      <left/>
      <right/>
      <top style="medium">
        <color rgb="FF008000"/>
      </top>
      <bottom style="thin">
        <color rgb="FF008000"/>
      </bottom>
    </border>
    <border>
      <left style="medium">
        <color rgb="FF008000"/>
      </left>
      <right/>
      <top style="thin">
        <color rgb="FF008000"/>
      </top>
      <bottom style="thin">
        <color rgb="FF008000"/>
      </bottom>
    </border>
    <border>
      <left/>
      <right/>
      <top style="thin">
        <color rgb="FF008000"/>
      </top>
      <bottom style="thin">
        <color rgb="FF008000"/>
      </bottom>
    </border>
    <border>
      <left/>
      <right style="thin">
        <color rgb="FF008000"/>
      </right>
      <top style="thin">
        <color rgb="FF008000"/>
      </top>
      <bottom style="thin">
        <color rgb="FF008000"/>
      </bottom>
    </border>
    <border>
      <left style="medium">
        <color rgb="FF008000"/>
      </left>
      <right/>
      <top style="thin">
        <color rgb="FF008000"/>
      </top>
      <bottom style="medium">
        <color rgb="FF008000"/>
      </bottom>
    </border>
    <border>
      <left/>
      <right/>
      <top style="thin">
        <color rgb="FF008000"/>
      </top>
      <bottom style="medium">
        <color rgb="FF008000"/>
      </bottom>
    </border>
    <border>
      <left/>
      <right style="thin">
        <color rgb="FF008000"/>
      </right>
      <top style="thin">
        <color rgb="FF008000"/>
      </top>
      <bottom style="medium">
        <color rgb="FF008000"/>
      </bottom>
    </border>
    <border>
      <left style="medium">
        <color rgb="FF009900"/>
      </left>
      <right/>
      <top/>
      <bottom style="thin">
        <color rgb="FF009900"/>
      </bottom>
    </border>
    <border>
      <left/>
      <right/>
      <top/>
      <bottom style="thin">
        <color rgb="FF009900"/>
      </bottom>
    </border>
    <border>
      <left/>
      <right style="thin">
        <color rgb="FF008000"/>
      </right>
      <top/>
      <bottom style="thin">
        <color rgb="FF009900"/>
      </bottom>
    </border>
    <border>
      <left/>
      <right style="thin">
        <color rgb="FF008000"/>
      </right>
      <top style="medium">
        <color rgb="FF008000"/>
      </top>
      <bottom style="thin">
        <color rgb="FF008000"/>
      </bottom>
    </border>
    <border>
      <left style="medium">
        <color rgb="FF009900"/>
      </left>
      <right/>
      <top/>
      <bottom style="medium">
        <color rgb="FF009900"/>
      </bottom>
    </border>
    <border>
      <left/>
      <right/>
      <top/>
      <bottom style="medium">
        <color rgb="FF009900"/>
      </bottom>
    </border>
    <border>
      <left/>
      <right style="thin">
        <color rgb="FF008000"/>
      </right>
      <top/>
      <bottom style="medium">
        <color rgb="FF0099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05">
    <xf numFmtId="0" fontId="0" fillId="0" borderId="0" xfId="0" applyAlignment="1">
      <alignment/>
    </xf>
    <xf numFmtId="0" fontId="4" fillId="0" borderId="0" xfId="0" applyFont="1" applyFill="1" applyAlignment="1" applyProtection="1">
      <alignment/>
      <protection hidden="1"/>
    </xf>
    <xf numFmtId="0" fontId="4" fillId="0" borderId="0" xfId="0" applyFont="1" applyAlignment="1" applyProtection="1">
      <alignment/>
      <protection hidden="1"/>
    </xf>
    <xf numFmtId="0" fontId="4" fillId="0" borderId="0" xfId="0" applyFont="1" applyAlignment="1" applyProtection="1">
      <alignment/>
      <protection hidden="1"/>
    </xf>
    <xf numFmtId="0" fontId="4" fillId="33" borderId="0" xfId="0" applyFont="1" applyFill="1" applyAlignment="1" applyProtection="1">
      <alignment/>
      <protection hidden="1"/>
    </xf>
    <xf numFmtId="0" fontId="4" fillId="0" borderId="10" xfId="0" applyFont="1" applyFill="1" applyBorder="1" applyAlignment="1" applyProtection="1">
      <alignment horizontal="center" vertical="center" wrapText="1" shrinkToFit="1"/>
      <protection hidden="1"/>
    </xf>
    <xf numFmtId="0" fontId="4" fillId="0" borderId="11" xfId="0" applyFont="1" applyFill="1" applyBorder="1" applyAlignment="1" applyProtection="1">
      <alignment horizontal="center" vertical="center" wrapText="1" shrinkToFit="1"/>
      <protection hidden="1"/>
    </xf>
    <xf numFmtId="164" fontId="4" fillId="0" borderId="12" xfId="0" applyNumberFormat="1" applyFont="1" applyFill="1" applyBorder="1" applyAlignment="1" applyProtection="1">
      <alignment horizontal="left" shrinkToFit="1"/>
      <protection hidden="1"/>
    </xf>
    <xf numFmtId="4" fontId="4" fillId="0" borderId="13" xfId="0" applyNumberFormat="1" applyFont="1" applyFill="1" applyBorder="1" applyAlignment="1" applyProtection="1">
      <alignment shrinkToFit="1"/>
      <protection hidden="1"/>
    </xf>
    <xf numFmtId="4" fontId="4" fillId="0" borderId="14" xfId="0" applyNumberFormat="1" applyFont="1" applyFill="1" applyBorder="1" applyAlignment="1" applyProtection="1">
      <alignment shrinkToFit="1"/>
      <protection hidden="1"/>
    </xf>
    <xf numFmtId="4" fontId="4" fillId="0" borderId="15" xfId="0" applyNumberFormat="1" applyFont="1" applyFill="1" applyBorder="1" applyAlignment="1" applyProtection="1">
      <alignment shrinkToFit="1"/>
      <protection hidden="1"/>
    </xf>
    <xf numFmtId="4" fontId="4" fillId="0" borderId="16" xfId="0" applyNumberFormat="1" applyFont="1" applyFill="1" applyBorder="1" applyAlignment="1" applyProtection="1">
      <alignment/>
      <protection hidden="1"/>
    </xf>
    <xf numFmtId="4" fontId="4" fillId="0" borderId="17"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4" fontId="4" fillId="0" borderId="0" xfId="0" applyNumberFormat="1" applyFont="1" applyFill="1" applyBorder="1" applyAlignment="1" applyProtection="1">
      <alignment/>
      <protection hidden="1"/>
    </xf>
    <xf numFmtId="0" fontId="6" fillId="0" borderId="0" xfId="42" applyFont="1" applyFill="1" applyAlignment="1" applyProtection="1">
      <alignment horizontal="center"/>
      <protection hidden="1"/>
    </xf>
    <xf numFmtId="0" fontId="6" fillId="0" borderId="0" xfId="42" applyFont="1" applyAlignment="1" applyProtection="1">
      <alignment horizontal="center" vertical="center"/>
      <protection hidden="1"/>
    </xf>
    <xf numFmtId="0" fontId="5" fillId="0" borderId="0" xfId="0" applyFont="1" applyFill="1" applyAlignment="1" applyProtection="1">
      <alignment/>
      <protection hidden="1"/>
    </xf>
    <xf numFmtId="0" fontId="5" fillId="0" borderId="0" xfId="0" applyFont="1" applyFill="1" applyBorder="1" applyAlignment="1" applyProtection="1">
      <alignment/>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protection hidden="1"/>
    </xf>
    <xf numFmtId="0" fontId="7" fillId="0" borderId="0" xfId="0" applyFont="1" applyFill="1" applyAlignment="1" applyProtection="1">
      <alignment/>
      <protection hidden="1"/>
    </xf>
    <xf numFmtId="166" fontId="8" fillId="0" borderId="0" xfId="0" applyNumberFormat="1" applyFont="1" applyFill="1" applyBorder="1" applyAlignment="1" applyProtection="1">
      <alignment/>
      <protection hidden="1"/>
    </xf>
    <xf numFmtId="0" fontId="5" fillId="0" borderId="0" xfId="0" applyFont="1" applyFill="1" applyBorder="1" applyAlignment="1" applyProtection="1">
      <alignment vertical="top"/>
      <protection hidden="1"/>
    </xf>
    <xf numFmtId="4" fontId="4" fillId="0" borderId="0" xfId="0" applyNumberFormat="1" applyFont="1" applyAlignment="1" applyProtection="1">
      <alignment/>
      <protection hidden="1"/>
    </xf>
    <xf numFmtId="0" fontId="4" fillId="0" borderId="0" xfId="0" applyFont="1" applyFill="1" applyBorder="1" applyAlignment="1" applyProtection="1">
      <alignment/>
      <protection hidden="1"/>
    </xf>
    <xf numFmtId="0" fontId="4" fillId="34" borderId="18" xfId="0" applyFont="1" applyFill="1" applyBorder="1" applyAlignment="1" applyProtection="1">
      <alignment horizontal="left" vertical="center"/>
      <protection hidden="1"/>
    </xf>
    <xf numFmtId="0" fontId="4" fillId="0" borderId="0" xfId="0" applyFont="1" applyFill="1" applyAlignment="1" applyProtection="1">
      <alignment horizontal="left"/>
      <protection hidden="1"/>
    </xf>
    <xf numFmtId="165" fontId="4" fillId="0" borderId="0" xfId="0" applyNumberFormat="1" applyFont="1" applyFill="1" applyAlignment="1" applyProtection="1">
      <alignment/>
      <protection hidden="1"/>
    </xf>
    <xf numFmtId="4" fontId="4" fillId="0" borderId="19" xfId="0" applyNumberFormat="1" applyFont="1" applyFill="1" applyBorder="1" applyAlignment="1" applyProtection="1">
      <alignment shrinkToFit="1"/>
      <protection hidden="1"/>
    </xf>
    <xf numFmtId="0" fontId="5" fillId="0" borderId="20" xfId="0" applyFont="1" applyFill="1" applyBorder="1" applyAlignment="1" applyProtection="1">
      <alignment vertical="top"/>
      <protection hidden="1"/>
    </xf>
    <xf numFmtId="4" fontId="4" fillId="0" borderId="17" xfId="0" applyNumberFormat="1" applyFont="1" applyFill="1" applyBorder="1" applyAlignment="1" applyProtection="1">
      <alignment/>
      <protection hidden="1"/>
    </xf>
    <xf numFmtId="0" fontId="4" fillId="0" borderId="0" xfId="0" applyFont="1" applyAlignment="1" applyProtection="1">
      <alignment horizontal="left"/>
      <protection hidden="1"/>
    </xf>
    <xf numFmtId="0" fontId="3" fillId="0" borderId="0" xfId="42" applyFont="1" applyFill="1" applyBorder="1" applyAlignment="1" applyProtection="1">
      <alignment horizontal="center"/>
      <protection hidden="1"/>
    </xf>
    <xf numFmtId="0" fontId="4" fillId="0" borderId="0" xfId="0" applyFont="1" applyFill="1" applyBorder="1" applyAlignment="1" applyProtection="1">
      <alignment horizontal="right"/>
      <protection hidden="1"/>
    </xf>
    <xf numFmtId="4" fontId="4" fillId="0" borderId="0" xfId="0" applyNumberFormat="1" applyFont="1" applyFill="1" applyBorder="1" applyAlignment="1" applyProtection="1">
      <alignment horizontal="left"/>
      <protection hidden="1"/>
    </xf>
    <xf numFmtId="0" fontId="63" fillId="0" borderId="0" xfId="0" applyFont="1" applyAlignment="1" applyProtection="1">
      <alignment horizontal="left"/>
      <protection hidden="1"/>
    </xf>
    <xf numFmtId="165" fontId="4" fillId="0" borderId="0" xfId="0" applyNumberFormat="1" applyFont="1" applyFill="1" applyAlignment="1" applyProtection="1">
      <alignment horizontal="left"/>
      <protection hidden="1"/>
    </xf>
    <xf numFmtId="0" fontId="63" fillId="0" borderId="0" xfId="42" applyFont="1" applyFill="1" applyBorder="1" applyAlignment="1" applyProtection="1">
      <alignment vertical="center" wrapText="1"/>
      <protection hidden="1"/>
    </xf>
    <xf numFmtId="0" fontId="4" fillId="0" borderId="0" xfId="0" applyFont="1" applyFill="1" applyAlignment="1" applyProtection="1">
      <alignment horizontal="center"/>
      <protection hidden="1"/>
    </xf>
    <xf numFmtId="0" fontId="63" fillId="0" borderId="0" xfId="42" applyFont="1" applyFill="1" applyBorder="1" applyAlignment="1" applyProtection="1">
      <alignment horizontal="left" vertical="center" wrapText="1"/>
      <protection hidden="1"/>
    </xf>
    <xf numFmtId="14" fontId="0" fillId="0" borderId="0" xfId="0" applyNumberFormat="1" applyAlignment="1" applyProtection="1">
      <alignment/>
      <protection hidden="1"/>
    </xf>
    <xf numFmtId="14" fontId="0" fillId="33" borderId="0" xfId="0" applyNumberFormat="1" applyFill="1" applyAlignment="1" applyProtection="1">
      <alignment/>
      <protection hidden="1"/>
    </xf>
    <xf numFmtId="4" fontId="4" fillId="33" borderId="0" xfId="0" applyNumberFormat="1" applyFont="1" applyFill="1" applyAlignment="1" applyProtection="1">
      <alignment/>
      <protection hidden="1"/>
    </xf>
    <xf numFmtId="0" fontId="4" fillId="0" borderId="21" xfId="0" applyFont="1" applyFill="1" applyBorder="1" applyAlignment="1" applyProtection="1">
      <alignment horizontal="left" shrinkToFit="1"/>
      <protection hidden="1"/>
    </xf>
    <xf numFmtId="4" fontId="4" fillId="35" borderId="22" xfId="0" applyNumberFormat="1" applyFont="1" applyFill="1" applyBorder="1" applyAlignment="1" applyProtection="1">
      <alignment/>
      <protection hidden="1"/>
    </xf>
    <xf numFmtId="0" fontId="4" fillId="35" borderId="0" xfId="0" applyFont="1" applyFill="1" applyAlignment="1" applyProtection="1">
      <alignment/>
      <protection hidden="1"/>
    </xf>
    <xf numFmtId="10" fontId="4" fillId="35" borderId="23" xfId="57" applyNumberFormat="1" applyFont="1" applyFill="1" applyBorder="1" applyAlignment="1" applyProtection="1">
      <alignmen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10" fontId="4" fillId="0" borderId="0" xfId="0" applyNumberFormat="1" applyFont="1" applyAlignment="1" applyProtection="1">
      <alignment/>
      <protection hidden="1"/>
    </xf>
    <xf numFmtId="167" fontId="4" fillId="0" borderId="0" xfId="0" applyNumberFormat="1" applyFont="1" applyAlignment="1" applyProtection="1">
      <alignment/>
      <protection hidden="1"/>
    </xf>
    <xf numFmtId="0" fontId="63" fillId="0" borderId="0" xfId="0" applyFont="1" applyAlignment="1" applyProtection="1">
      <alignment horizontal="left"/>
      <protection hidden="1"/>
    </xf>
    <xf numFmtId="0" fontId="4" fillId="0" borderId="0" xfId="0" applyFont="1" applyAlignment="1" applyProtection="1">
      <alignment horizontal="right"/>
      <protection hidden="1"/>
    </xf>
    <xf numFmtId="0" fontId="63" fillId="0" borderId="0" xfId="0" applyFont="1" applyAlignment="1" applyProtection="1">
      <alignment horizontal="left"/>
      <protection hidden="1"/>
    </xf>
    <xf numFmtId="14" fontId="64" fillId="35" borderId="22" xfId="53" applyNumberFormat="1" applyFont="1" applyFill="1" applyBorder="1" applyAlignment="1" applyProtection="1">
      <alignment horizontal="center" vertical="center" wrapText="1"/>
      <protection/>
    </xf>
    <xf numFmtId="0" fontId="64" fillId="35" borderId="0" xfId="53" applyFont="1" applyFill="1" applyBorder="1" applyAlignment="1">
      <alignment horizontal="left" vertical="center" wrapText="1"/>
      <protection/>
    </xf>
    <xf numFmtId="0" fontId="65" fillId="35" borderId="0" xfId="0" applyFont="1" applyFill="1" applyAlignment="1" applyProtection="1">
      <alignment horizontal="center"/>
      <protection hidden="1"/>
    </xf>
    <xf numFmtId="0" fontId="64" fillId="35" borderId="22" xfId="53" applyFont="1" applyFill="1" applyBorder="1" applyAlignment="1">
      <alignment horizontal="center" vertical="center" wrapText="1"/>
      <protection/>
    </xf>
    <xf numFmtId="0" fontId="66" fillId="0" borderId="0" xfId="0" applyFont="1" applyAlignment="1" applyProtection="1">
      <alignment wrapText="1"/>
      <protection hidden="1"/>
    </xf>
    <xf numFmtId="0" fontId="66" fillId="0" borderId="0" xfId="0" applyFont="1" applyAlignment="1" applyProtection="1">
      <alignment horizontal="center"/>
      <protection hidden="1"/>
    </xf>
    <xf numFmtId="0" fontId="64" fillId="35" borderId="0" xfId="0" applyFont="1" applyFill="1" applyAlignment="1" applyProtection="1">
      <alignment/>
      <protection hidden="1"/>
    </xf>
    <xf numFmtId="0" fontId="67" fillId="0" borderId="0" xfId="0" applyFont="1" applyAlignment="1">
      <alignment/>
    </xf>
    <xf numFmtId="0" fontId="64" fillId="0" borderId="0" xfId="0" applyFont="1" applyAlignment="1" applyProtection="1">
      <alignment/>
      <protection hidden="1"/>
    </xf>
    <xf numFmtId="0" fontId="68" fillId="35" borderId="0" xfId="0" applyFont="1" applyFill="1" applyBorder="1" applyAlignment="1" applyProtection="1">
      <alignment horizontal="left" vertical="center"/>
      <protection hidden="1"/>
    </xf>
    <xf numFmtId="0" fontId="69" fillId="0" borderId="27" xfId="0" applyFont="1" applyBorder="1" applyAlignment="1">
      <alignment/>
    </xf>
    <xf numFmtId="4" fontId="70" fillId="0" borderId="28" xfId="0" applyNumberFormat="1" applyFont="1" applyFill="1" applyBorder="1" applyAlignment="1" applyProtection="1">
      <alignment horizontal="center"/>
      <protection locked="0"/>
    </xf>
    <xf numFmtId="1" fontId="70" fillId="0" borderId="29" xfId="0" applyNumberFormat="1" applyFont="1" applyFill="1" applyBorder="1" applyAlignment="1" applyProtection="1" quotePrefix="1">
      <alignment horizontal="center"/>
      <protection locked="0"/>
    </xf>
    <xf numFmtId="43" fontId="71" fillId="0" borderId="0" xfId="61" applyFont="1" applyAlignment="1" applyProtection="1">
      <alignment/>
      <protection hidden="1"/>
    </xf>
    <xf numFmtId="0" fontId="68" fillId="0" borderId="30" xfId="0" applyFont="1" applyFill="1" applyBorder="1" applyAlignment="1" applyProtection="1">
      <alignment horizontal="left"/>
      <protection hidden="1"/>
    </xf>
    <xf numFmtId="14" fontId="68" fillId="0" borderId="0" xfId="0" applyNumberFormat="1" applyFont="1" applyFill="1" applyBorder="1" applyAlignment="1" applyProtection="1">
      <alignment horizontal="center"/>
      <protection hidden="1"/>
    </xf>
    <xf numFmtId="10" fontId="70" fillId="0" borderId="31" xfId="57" applyNumberFormat="1" applyFont="1" applyFill="1" applyBorder="1" applyAlignment="1" applyProtection="1">
      <alignment horizontal="center" vertical="center"/>
      <protection hidden="1"/>
    </xf>
    <xf numFmtId="0" fontId="69" fillId="0" borderId="32" xfId="0" applyFont="1" applyFill="1" applyBorder="1" applyAlignment="1" applyProtection="1">
      <alignment horizontal="left" vertical="center"/>
      <protection hidden="1"/>
    </xf>
    <xf numFmtId="0" fontId="69" fillId="0" borderId="33" xfId="0" applyFont="1" applyFill="1" applyBorder="1" applyAlignment="1" applyProtection="1">
      <alignment shrinkToFit="1"/>
      <protection hidden="1"/>
    </xf>
    <xf numFmtId="4" fontId="69" fillId="36" borderId="34" xfId="0" applyNumberFormat="1" applyFont="1" applyFill="1" applyBorder="1" applyAlignment="1" applyProtection="1">
      <alignment horizontal="center" vertical="center"/>
      <protection hidden="1" locked="0"/>
    </xf>
    <xf numFmtId="0" fontId="69" fillId="0" borderId="32" xfId="0" applyFont="1" applyFill="1" applyBorder="1" applyAlignment="1" applyProtection="1">
      <alignment horizontal="left" vertical="center" wrapText="1"/>
      <protection hidden="1"/>
    </xf>
    <xf numFmtId="0" fontId="69" fillId="0" borderId="33" xfId="0" applyFont="1" applyFill="1" applyBorder="1" applyAlignment="1" applyProtection="1">
      <alignment horizontal="left" vertical="center" wrapText="1"/>
      <protection hidden="1"/>
    </xf>
    <xf numFmtId="10" fontId="69" fillId="0" borderId="34" xfId="58" applyNumberFormat="1" applyFont="1" applyFill="1" applyBorder="1" applyAlignment="1" applyProtection="1">
      <alignment horizontal="center" vertical="center"/>
      <protection hidden="1"/>
    </xf>
    <xf numFmtId="4" fontId="69" fillId="35" borderId="34" xfId="0" applyNumberFormat="1" applyFont="1" applyFill="1" applyBorder="1" applyAlignment="1" applyProtection="1">
      <alignment horizontal="center" vertical="center"/>
      <protection hidden="1"/>
    </xf>
    <xf numFmtId="0" fontId="64" fillId="35" borderId="0" xfId="0" applyFont="1" applyFill="1" applyAlignment="1" applyProtection="1">
      <alignment/>
      <protection hidden="1"/>
    </xf>
    <xf numFmtId="4" fontId="64" fillId="35" borderId="0" xfId="0" applyNumberFormat="1" applyFont="1" applyFill="1" applyAlignment="1" applyProtection="1">
      <alignment/>
      <protection hidden="1"/>
    </xf>
    <xf numFmtId="43" fontId="64" fillId="35" borderId="0" xfId="61" applyFont="1" applyFill="1" applyAlignment="1" applyProtection="1">
      <alignment/>
      <protection hidden="1"/>
    </xf>
    <xf numFmtId="0" fontId="67" fillId="35" borderId="0" xfId="0" applyFont="1" applyFill="1" applyAlignment="1">
      <alignment/>
    </xf>
    <xf numFmtId="0" fontId="64" fillId="10" borderId="0" xfId="0" applyFont="1" applyFill="1" applyBorder="1" applyAlignment="1" applyProtection="1">
      <alignment horizontal="center" vertical="center" textRotation="45"/>
      <protection hidden="1"/>
    </xf>
    <xf numFmtId="0" fontId="64" fillId="10" borderId="0" xfId="0" applyFont="1" applyFill="1" applyBorder="1" applyAlignment="1" applyProtection="1">
      <alignment horizontal="center" vertical="center" wrapText="1"/>
      <protection hidden="1"/>
    </xf>
    <xf numFmtId="0" fontId="72" fillId="0" borderId="25" xfId="0" applyFont="1" applyFill="1" applyBorder="1" applyAlignment="1" applyProtection="1">
      <alignment horizontal="center" vertical="center" wrapText="1"/>
      <protection hidden="1"/>
    </xf>
    <xf numFmtId="0" fontId="72" fillId="0" borderId="2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center" vertical="center" wrapText="1"/>
      <protection hidden="1"/>
    </xf>
    <xf numFmtId="0" fontId="72" fillId="0" borderId="0" xfId="0" applyFont="1" applyFill="1" applyBorder="1" applyAlignment="1" applyProtection="1">
      <alignment vertical="center" wrapText="1"/>
      <protection hidden="1"/>
    </xf>
    <xf numFmtId="0" fontId="64" fillId="10" borderId="35" xfId="0" applyFont="1" applyFill="1" applyBorder="1" applyAlignment="1" applyProtection="1">
      <alignment horizontal="center" vertical="center" textRotation="45"/>
      <protection hidden="1"/>
    </xf>
    <xf numFmtId="0" fontId="64" fillId="0" borderId="36" xfId="0" applyFont="1" applyFill="1" applyBorder="1" applyAlignment="1" applyProtection="1">
      <alignment horizontal="center" vertical="center" wrapText="1" shrinkToFit="1"/>
      <protection hidden="1"/>
    </xf>
    <xf numFmtId="0" fontId="64" fillId="0" borderId="11" xfId="0" applyFont="1" applyFill="1" applyBorder="1" applyAlignment="1" applyProtection="1">
      <alignment horizontal="center" vertical="center" wrapText="1" shrinkToFit="1"/>
      <protection hidden="1"/>
    </xf>
    <xf numFmtId="0" fontId="64" fillId="0" borderId="0" xfId="0" applyFont="1" applyFill="1" applyBorder="1" applyAlignment="1" applyProtection="1">
      <alignment horizontal="center" vertical="center" wrapText="1" shrinkToFit="1"/>
      <protection hidden="1"/>
    </xf>
    <xf numFmtId="1" fontId="64" fillId="0" borderId="19" xfId="0" applyNumberFormat="1" applyFont="1" applyFill="1" applyBorder="1" applyAlignment="1" applyProtection="1">
      <alignment horizontal="center" shrinkToFit="1"/>
      <protection hidden="1"/>
    </xf>
    <xf numFmtId="4" fontId="64" fillId="0" borderId="21" xfId="0" applyNumberFormat="1" applyFont="1" applyFill="1" applyBorder="1" applyAlignment="1" applyProtection="1">
      <alignment shrinkToFit="1"/>
      <protection hidden="1"/>
    </xf>
    <xf numFmtId="4" fontId="64" fillId="0" borderId="13" xfId="0" applyNumberFormat="1" applyFont="1" applyFill="1" applyBorder="1" applyAlignment="1" applyProtection="1">
      <alignment shrinkToFit="1"/>
      <protection hidden="1"/>
    </xf>
    <xf numFmtId="4" fontId="64" fillId="0" borderId="12" xfId="0" applyNumberFormat="1" applyFont="1" applyFill="1" applyBorder="1" applyAlignment="1" applyProtection="1">
      <alignment shrinkToFit="1"/>
      <protection hidden="1"/>
    </xf>
    <xf numFmtId="4" fontId="64" fillId="0" borderId="19" xfId="0" applyNumberFormat="1" applyFont="1" applyFill="1" applyBorder="1" applyAlignment="1" applyProtection="1">
      <alignment shrinkToFit="1"/>
      <protection hidden="1"/>
    </xf>
    <xf numFmtId="4" fontId="64" fillId="0" borderId="0" xfId="0" applyNumberFormat="1" applyFont="1" applyFill="1" applyBorder="1" applyAlignment="1" applyProtection="1">
      <alignment shrinkToFit="1"/>
      <protection hidden="1"/>
    </xf>
    <xf numFmtId="1" fontId="64" fillId="0" borderId="37" xfId="0" applyNumberFormat="1" applyFont="1" applyFill="1" applyBorder="1" applyAlignment="1" applyProtection="1">
      <alignment horizontal="center" shrinkToFit="1"/>
      <protection hidden="1"/>
    </xf>
    <xf numFmtId="1" fontId="64" fillId="0" borderId="38" xfId="0" applyNumberFormat="1" applyFont="1" applyFill="1" applyBorder="1" applyAlignment="1" applyProtection="1">
      <alignment horizontal="center" shrinkToFit="1"/>
      <protection hidden="1"/>
    </xf>
    <xf numFmtId="4" fontId="64" fillId="0" borderId="39" xfId="0" applyNumberFormat="1" applyFont="1" applyFill="1" applyBorder="1" applyAlignment="1" applyProtection="1">
      <alignment shrinkToFit="1"/>
      <protection hidden="1"/>
    </xf>
    <xf numFmtId="4" fontId="64" fillId="0" borderId="18" xfId="0" applyNumberFormat="1" applyFont="1" applyFill="1" applyBorder="1" applyAlignment="1" applyProtection="1">
      <alignment shrinkToFit="1"/>
      <protection hidden="1"/>
    </xf>
    <xf numFmtId="4" fontId="64" fillId="0" borderId="40" xfId="0" applyNumberFormat="1" applyFont="1" applyFill="1" applyBorder="1" applyAlignment="1" applyProtection="1">
      <alignment shrinkToFit="1"/>
      <protection hidden="1"/>
    </xf>
    <xf numFmtId="0" fontId="72" fillId="0" borderId="41" xfId="0" applyFont="1" applyFill="1" applyBorder="1" applyAlignment="1" applyProtection="1">
      <alignment horizontal="center" vertical="top"/>
      <protection hidden="1"/>
    </xf>
    <xf numFmtId="4" fontId="64" fillId="0" borderId="42" xfId="0" applyNumberFormat="1" applyFont="1" applyFill="1" applyBorder="1" applyAlignment="1" applyProtection="1">
      <alignment/>
      <protection hidden="1"/>
    </xf>
    <xf numFmtId="4" fontId="64" fillId="0" borderId="43" xfId="0" applyNumberFormat="1" applyFont="1" applyFill="1" applyBorder="1" applyAlignment="1" applyProtection="1">
      <alignment/>
      <protection hidden="1"/>
    </xf>
    <xf numFmtId="4" fontId="64" fillId="0" borderId="41" xfId="0" applyNumberFormat="1" applyFont="1" applyFill="1" applyBorder="1" applyAlignment="1" applyProtection="1">
      <alignment shrinkToFit="1"/>
      <protection hidden="1"/>
    </xf>
    <xf numFmtId="4" fontId="64" fillId="0" borderId="0" xfId="0" applyNumberFormat="1" applyFont="1" applyFill="1" applyBorder="1" applyAlignment="1" applyProtection="1">
      <alignment/>
      <protection hidden="1"/>
    </xf>
    <xf numFmtId="4" fontId="64" fillId="0" borderId="0" xfId="0" applyNumberFormat="1" applyFont="1" applyFill="1" applyBorder="1" applyAlignment="1" applyProtection="1">
      <alignment/>
      <protection hidden="1"/>
    </xf>
    <xf numFmtId="0" fontId="72" fillId="0" borderId="0" xfId="0" applyFont="1" applyFill="1" applyBorder="1" applyAlignment="1" applyProtection="1">
      <alignment horizontal="center" vertical="top"/>
      <protection hidden="1"/>
    </xf>
    <xf numFmtId="0" fontId="64" fillId="4" borderId="0" xfId="0" applyFont="1" applyFill="1" applyAlignment="1" applyProtection="1">
      <alignment/>
      <protection hidden="1"/>
    </xf>
    <xf numFmtId="14" fontId="67" fillId="4" borderId="0" xfId="0" applyNumberFormat="1" applyFont="1" applyFill="1" applyAlignment="1" applyProtection="1">
      <alignment/>
      <protection hidden="1"/>
    </xf>
    <xf numFmtId="4" fontId="64" fillId="4" borderId="0" xfId="0" applyNumberFormat="1" applyFont="1" applyFill="1" applyAlignment="1" applyProtection="1">
      <alignment/>
      <protection hidden="1"/>
    </xf>
    <xf numFmtId="0" fontId="73" fillId="0" borderId="0" xfId="0" applyFont="1" applyAlignment="1" applyProtection="1">
      <alignment/>
      <protection hidden="1"/>
    </xf>
    <xf numFmtId="0" fontId="74" fillId="0" borderId="0" xfId="0" applyFont="1" applyAlignment="1">
      <alignment/>
    </xf>
    <xf numFmtId="0" fontId="74" fillId="35" borderId="0" xfId="0" applyFont="1" applyFill="1" applyAlignment="1">
      <alignment/>
    </xf>
    <xf numFmtId="0" fontId="75" fillId="0" borderId="0" xfId="0" applyFont="1" applyAlignment="1" applyProtection="1">
      <alignment/>
      <protection hidden="1"/>
    </xf>
    <xf numFmtId="0" fontId="76" fillId="0" borderId="0" xfId="0" applyFont="1" applyBorder="1" applyAlignment="1">
      <alignment/>
    </xf>
    <xf numFmtId="0" fontId="76" fillId="0" borderId="0" xfId="0" applyFont="1" applyBorder="1" applyAlignment="1">
      <alignment horizontal="center"/>
    </xf>
    <xf numFmtId="9" fontId="76" fillId="0" borderId="0" xfId="57" applyFont="1" applyBorder="1" applyAlignment="1">
      <alignment/>
    </xf>
    <xf numFmtId="10" fontId="76" fillId="0" borderId="0" xfId="0" applyNumberFormat="1" applyFont="1" applyBorder="1" applyAlignment="1">
      <alignment/>
    </xf>
    <xf numFmtId="9" fontId="77" fillId="0" borderId="0" xfId="0" applyNumberFormat="1" applyFont="1" applyBorder="1" applyAlignment="1">
      <alignment horizontal="center" vertical="center" wrapText="1"/>
    </xf>
    <xf numFmtId="10" fontId="77" fillId="0" borderId="0" xfId="0" applyNumberFormat="1" applyFont="1" applyBorder="1" applyAlignment="1">
      <alignment horizontal="center" vertical="center" wrapText="1"/>
    </xf>
    <xf numFmtId="4" fontId="28" fillId="0" borderId="44" xfId="0" applyNumberFormat="1" applyFont="1" applyFill="1" applyBorder="1" applyAlignment="1" applyProtection="1">
      <alignment horizontal="center" vertical="center"/>
      <protection hidden="1"/>
    </xf>
    <xf numFmtId="4" fontId="70" fillId="0" borderId="45" xfId="0" applyNumberFormat="1" applyFont="1" applyFill="1" applyBorder="1" applyAlignment="1" applyProtection="1">
      <alignment horizontal="center" vertical="center"/>
      <protection hidden="1"/>
    </xf>
    <xf numFmtId="0" fontId="78" fillId="0" borderId="46" xfId="42" applyFont="1" applyFill="1" applyBorder="1" applyAlignment="1" applyProtection="1">
      <alignment horizontal="left" vertical="center" wrapText="1"/>
      <protection hidden="1"/>
    </xf>
    <xf numFmtId="0" fontId="78" fillId="0" borderId="47" xfId="42" applyFont="1" applyFill="1" applyBorder="1" applyAlignment="1" applyProtection="1">
      <alignment horizontal="left" vertical="center" wrapText="1"/>
      <protection hidden="1"/>
    </xf>
    <xf numFmtId="0" fontId="78" fillId="0" borderId="48" xfId="42" applyFont="1" applyFill="1" applyBorder="1" applyAlignment="1" applyProtection="1">
      <alignment horizontal="left" vertical="center" wrapText="1"/>
      <protection hidden="1"/>
    </xf>
    <xf numFmtId="0" fontId="9" fillId="0" borderId="48" xfId="0" applyFont="1" applyBorder="1" applyAlignment="1">
      <alignment horizontal="left" vertical="center" wrapText="1"/>
    </xf>
    <xf numFmtId="0" fontId="4" fillId="0" borderId="0" xfId="0" applyFont="1" applyFill="1" applyAlignment="1" applyProtection="1">
      <alignment horizontal="left"/>
      <protection hidden="1"/>
    </xf>
    <xf numFmtId="0" fontId="79" fillId="0" borderId="0" xfId="0" applyFont="1" applyAlignment="1" applyProtection="1">
      <alignment horizontal="center"/>
      <protection hidden="1"/>
    </xf>
    <xf numFmtId="0" fontId="4" fillId="0" borderId="0" xfId="0" applyFont="1" applyAlignment="1" applyProtection="1">
      <alignment horizontal="center"/>
      <protection hidden="1"/>
    </xf>
    <xf numFmtId="0" fontId="10" fillId="35" borderId="0" xfId="0" applyFont="1" applyFill="1" applyAlignment="1" applyProtection="1">
      <alignment horizontal="center" vertical="center" wrapText="1"/>
      <protection hidden="1"/>
    </xf>
    <xf numFmtId="0" fontId="10" fillId="35" borderId="0" xfId="0" applyFont="1" applyFill="1" applyAlignment="1" applyProtection="1">
      <alignment horizontal="center" vertical="center"/>
      <protection hidden="1"/>
    </xf>
    <xf numFmtId="0" fontId="3" fillId="0" borderId="0" xfId="42" applyFont="1" applyFill="1" applyBorder="1" applyAlignment="1" applyProtection="1">
      <alignment horizontal="center"/>
      <protection hidden="1"/>
    </xf>
    <xf numFmtId="0" fontId="3" fillId="0" borderId="0" xfId="42" applyFont="1" applyFill="1" applyBorder="1" applyAlignment="1" applyProtection="1">
      <alignment horizontal="center"/>
      <protection hidden="1"/>
    </xf>
    <xf numFmtId="0" fontId="4" fillId="0" borderId="22" xfId="0" applyFont="1" applyFill="1" applyBorder="1" applyAlignment="1" applyProtection="1">
      <alignment horizontal="left"/>
      <protection hidden="1"/>
    </xf>
    <xf numFmtId="10" fontId="4" fillId="33" borderId="22" xfId="57" applyNumberFormat="1" applyFont="1" applyFill="1" applyBorder="1" applyAlignment="1" applyProtection="1">
      <alignment horizontal="right"/>
      <protection locked="0"/>
    </xf>
    <xf numFmtId="4" fontId="4" fillId="33" borderId="22" xfId="0" applyNumberFormat="1" applyFont="1" applyFill="1" applyBorder="1" applyAlignment="1" applyProtection="1">
      <alignment horizontal="right"/>
      <protection locked="0"/>
    </xf>
    <xf numFmtId="0" fontId="4" fillId="0" borderId="22" xfId="0" applyFont="1" applyFill="1" applyBorder="1" applyAlignment="1" applyProtection="1">
      <alignment horizontal="left" shrinkToFit="1"/>
      <protection hidden="1"/>
    </xf>
    <xf numFmtId="1" fontId="4" fillId="33" borderId="22" xfId="0" applyNumberFormat="1" applyFont="1" applyFill="1" applyBorder="1" applyAlignment="1" applyProtection="1" quotePrefix="1">
      <alignment horizontal="right"/>
      <protection locked="0"/>
    </xf>
    <xf numFmtId="0" fontId="4" fillId="0" borderId="46" xfId="0" applyFont="1" applyFill="1" applyBorder="1" applyAlignment="1" applyProtection="1">
      <alignment horizontal="left" shrinkToFit="1"/>
      <protection hidden="1"/>
    </xf>
    <xf numFmtId="0" fontId="4" fillId="0" borderId="47" xfId="0" applyFont="1" applyFill="1" applyBorder="1" applyAlignment="1" applyProtection="1">
      <alignment horizontal="left" shrinkToFit="1"/>
      <protection hidden="1"/>
    </xf>
    <xf numFmtId="0" fontId="4" fillId="0" borderId="48" xfId="0" applyFont="1" applyFill="1" applyBorder="1" applyAlignment="1" applyProtection="1">
      <alignment horizontal="left" shrinkToFit="1"/>
      <protection hidden="1"/>
    </xf>
    <xf numFmtId="2" fontId="4" fillId="33" borderId="22" xfId="0" applyNumberFormat="1" applyFont="1" applyFill="1" applyBorder="1" applyAlignment="1" applyProtection="1">
      <alignment horizontal="right"/>
      <protection hidden="1"/>
    </xf>
    <xf numFmtId="2" fontId="4" fillId="0" borderId="46" xfId="0" applyNumberFormat="1" applyFont="1" applyFill="1" applyBorder="1" applyAlignment="1" applyProtection="1">
      <alignment horizontal="left" vertical="top"/>
      <protection hidden="1" locked="0"/>
    </xf>
    <xf numFmtId="2" fontId="4" fillId="0" borderId="48" xfId="0" applyNumberFormat="1" applyFont="1" applyFill="1" applyBorder="1" applyAlignment="1" applyProtection="1">
      <alignment horizontal="left" vertical="top"/>
      <protection hidden="1" locked="0"/>
    </xf>
    <xf numFmtId="0" fontId="4" fillId="33" borderId="22" xfId="0" applyNumberFormat="1" applyFont="1" applyFill="1" applyBorder="1" applyAlignment="1" applyProtection="1">
      <alignment horizontal="right"/>
      <protection hidden="1" locked="0"/>
    </xf>
    <xf numFmtId="0" fontId="63" fillId="0" borderId="0" xfId="0" applyFont="1" applyBorder="1" applyAlignment="1" applyProtection="1">
      <alignment horizontal="left"/>
      <protection hidden="1"/>
    </xf>
    <xf numFmtId="0" fontId="63" fillId="0" borderId="0" xfId="0" applyFont="1" applyAlignment="1" applyProtection="1">
      <alignment horizontal="left"/>
      <protection hidden="1"/>
    </xf>
    <xf numFmtId="4" fontId="4" fillId="36" borderId="49" xfId="0" applyNumberFormat="1" applyFont="1" applyFill="1" applyBorder="1" applyAlignment="1" applyProtection="1">
      <alignment horizontal="right"/>
      <protection hidden="1"/>
    </xf>
    <xf numFmtId="4" fontId="4" fillId="36" borderId="21" xfId="0" applyNumberFormat="1" applyFont="1" applyFill="1" applyBorder="1" applyAlignment="1" applyProtection="1">
      <alignment horizontal="right"/>
      <protection hidden="1"/>
    </xf>
    <xf numFmtId="0" fontId="5"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5" fillId="0" borderId="26" xfId="0" applyFont="1" applyFill="1" applyBorder="1" applyAlignment="1" applyProtection="1">
      <alignment horizontal="center" vertical="center" wrapText="1"/>
      <protection hidden="1"/>
    </xf>
    <xf numFmtId="0" fontId="4" fillId="0" borderId="50" xfId="0" applyFont="1" applyFill="1" applyBorder="1" applyAlignment="1" applyProtection="1">
      <alignment horizontal="left" shrinkToFit="1"/>
      <protection hidden="1"/>
    </xf>
    <xf numFmtId="0" fontId="4" fillId="0" borderId="51" xfId="0" applyFont="1" applyFill="1" applyBorder="1" applyAlignment="1" applyProtection="1">
      <alignment horizontal="left" shrinkToFit="1"/>
      <protection hidden="1"/>
    </xf>
    <xf numFmtId="0" fontId="4" fillId="0" borderId="52" xfId="0" applyFont="1" applyFill="1" applyBorder="1" applyAlignment="1" applyProtection="1">
      <alignment horizontal="left" shrinkToFit="1"/>
      <protection hidden="1"/>
    </xf>
    <xf numFmtId="10" fontId="4" fillId="35" borderId="22" xfId="57" applyNumberFormat="1" applyFont="1" applyFill="1" applyBorder="1" applyAlignment="1" applyProtection="1">
      <alignment horizontal="right"/>
      <protection/>
    </xf>
    <xf numFmtId="4" fontId="4" fillId="35" borderId="46" xfId="0" applyNumberFormat="1" applyFont="1" applyFill="1" applyBorder="1" applyAlignment="1" applyProtection="1">
      <alignment horizontal="right"/>
      <protection locked="0"/>
    </xf>
    <xf numFmtId="4" fontId="4" fillId="35" borderId="48" xfId="0" applyNumberFormat="1" applyFont="1" applyFill="1" applyBorder="1" applyAlignment="1" applyProtection="1">
      <alignment horizontal="right"/>
      <protection locked="0"/>
    </xf>
    <xf numFmtId="0" fontId="63" fillId="0" borderId="53" xfId="0" applyFont="1" applyBorder="1" applyAlignment="1" applyProtection="1">
      <alignment horizontal="left"/>
      <protection hidden="1"/>
    </xf>
    <xf numFmtId="0" fontId="4" fillId="0" borderId="46" xfId="0" applyFont="1" applyFill="1" applyBorder="1" applyAlignment="1" applyProtection="1">
      <alignment horizontal="left" vertical="center" wrapText="1" shrinkToFit="1"/>
      <protection hidden="1"/>
    </xf>
    <xf numFmtId="0" fontId="4" fillId="0" borderId="47" xfId="0" applyFont="1" applyFill="1" applyBorder="1" applyAlignment="1" applyProtection="1">
      <alignment horizontal="left" vertical="center" wrapText="1" shrinkToFit="1"/>
      <protection hidden="1"/>
    </xf>
    <xf numFmtId="0" fontId="4" fillId="0" borderId="48" xfId="0" applyFont="1" applyFill="1" applyBorder="1" applyAlignment="1" applyProtection="1">
      <alignment horizontal="left" vertical="center" wrapText="1" shrinkToFit="1"/>
      <protection hidden="1"/>
    </xf>
    <xf numFmtId="10" fontId="4" fillId="35" borderId="46" xfId="57" applyNumberFormat="1" applyFont="1" applyFill="1" applyBorder="1" applyAlignment="1" applyProtection="1">
      <alignment horizontal="right"/>
      <protection locked="0"/>
    </xf>
    <xf numFmtId="10" fontId="4" fillId="35" borderId="48" xfId="57" applyNumberFormat="1" applyFont="1" applyFill="1" applyBorder="1" applyAlignment="1" applyProtection="1">
      <alignment horizontal="right"/>
      <protection locked="0"/>
    </xf>
    <xf numFmtId="0" fontId="4" fillId="0" borderId="54" xfId="0" applyFont="1" applyFill="1" applyBorder="1" applyAlignment="1" applyProtection="1">
      <alignment horizontal="right"/>
      <protection hidden="1"/>
    </xf>
    <xf numFmtId="0" fontId="4" fillId="0" borderId="55" xfId="0" applyFont="1" applyFill="1" applyBorder="1" applyAlignment="1" applyProtection="1">
      <alignment horizontal="center" vertical="center" textRotation="45"/>
      <protection hidden="1"/>
    </xf>
    <xf numFmtId="0" fontId="4" fillId="0" borderId="56" xfId="0" applyFont="1" applyFill="1" applyBorder="1" applyAlignment="1" applyProtection="1">
      <alignment horizontal="center" vertical="center" textRotation="45"/>
      <protection hidden="1"/>
    </xf>
    <xf numFmtId="0" fontId="64" fillId="35" borderId="22" xfId="53" applyFont="1" applyFill="1" applyBorder="1" applyAlignment="1">
      <alignment horizontal="left" vertical="center" wrapText="1"/>
      <protection/>
    </xf>
    <xf numFmtId="0" fontId="64" fillId="35" borderId="23" xfId="53" applyFont="1" applyFill="1" applyBorder="1" applyAlignment="1">
      <alignment horizontal="left" vertical="center" wrapText="1"/>
      <protection/>
    </xf>
    <xf numFmtId="0" fontId="0" fillId="35" borderId="22" xfId="0" applyFill="1" applyBorder="1" applyAlignment="1">
      <alignment horizontal="left"/>
    </xf>
    <xf numFmtId="0" fontId="4" fillId="35" borderId="22" xfId="53" applyFont="1" applyFill="1" applyBorder="1" applyAlignment="1">
      <alignment horizontal="left" vertical="center" wrapText="1"/>
      <protection/>
    </xf>
    <xf numFmtId="0" fontId="64" fillId="35" borderId="22" xfId="53" applyFont="1" applyFill="1" applyBorder="1" applyAlignment="1">
      <alignment horizontal="center" vertical="center" wrapText="1"/>
      <protection/>
    </xf>
    <xf numFmtId="14" fontId="64" fillId="35" borderId="22" xfId="53" applyNumberFormat="1" applyFont="1" applyFill="1" applyBorder="1" applyAlignment="1">
      <alignment horizontal="center" vertical="center" wrapText="1"/>
      <protection/>
    </xf>
    <xf numFmtId="0" fontId="64" fillId="0" borderId="22" xfId="53" applyFont="1" applyBorder="1" applyAlignment="1">
      <alignment horizontal="center" vertical="center" wrapText="1"/>
      <protection/>
    </xf>
    <xf numFmtId="0" fontId="64" fillId="33" borderId="22" xfId="53" applyFont="1" applyFill="1" applyBorder="1" applyAlignment="1" applyProtection="1">
      <alignment horizontal="center" vertical="center" wrapText="1"/>
      <protection locked="0"/>
    </xf>
    <xf numFmtId="0" fontId="70" fillId="0" borderId="57" xfId="0" applyFont="1" applyFill="1" applyBorder="1" applyAlignment="1" applyProtection="1">
      <alignment horizontal="left" vertical="center"/>
      <protection hidden="1"/>
    </xf>
    <xf numFmtId="0" fontId="70" fillId="0" borderId="58" xfId="0" applyFont="1" applyFill="1" applyBorder="1" applyAlignment="1" applyProtection="1">
      <alignment horizontal="left" vertical="center"/>
      <protection hidden="1"/>
    </xf>
    <xf numFmtId="0" fontId="69" fillId="0" borderId="59" xfId="0" applyFont="1" applyFill="1" applyBorder="1" applyAlignment="1" applyProtection="1">
      <alignment horizontal="left" vertical="center" wrapText="1"/>
      <protection hidden="1"/>
    </xf>
    <xf numFmtId="0" fontId="69" fillId="0" borderId="60" xfId="0" applyFont="1" applyFill="1" applyBorder="1" applyAlignment="1" applyProtection="1">
      <alignment horizontal="left" vertical="center" wrapText="1"/>
      <protection hidden="1"/>
    </xf>
    <xf numFmtId="0" fontId="69" fillId="0" borderId="61" xfId="0" applyFont="1" applyFill="1" applyBorder="1" applyAlignment="1" applyProtection="1">
      <alignment horizontal="left" vertical="center" wrapText="1"/>
      <protection hidden="1"/>
    </xf>
    <xf numFmtId="0" fontId="66" fillId="0" borderId="0" xfId="0" applyFont="1" applyAlignment="1" applyProtection="1">
      <alignment horizontal="center" wrapText="1"/>
      <protection hidden="1"/>
    </xf>
    <xf numFmtId="0" fontId="70" fillId="0" borderId="62" xfId="0" applyFont="1" applyFill="1" applyBorder="1" applyAlignment="1" applyProtection="1">
      <alignment horizontal="left" vertical="center"/>
      <protection hidden="1"/>
    </xf>
    <xf numFmtId="0" fontId="70" fillId="0" borderId="63" xfId="0" applyFont="1" applyFill="1" applyBorder="1" applyAlignment="1" applyProtection="1">
      <alignment horizontal="left" vertical="center"/>
      <protection hidden="1"/>
    </xf>
    <xf numFmtId="0" fontId="70" fillId="0" borderId="64" xfId="0" applyFont="1" applyFill="1" applyBorder="1" applyAlignment="1" applyProtection="1">
      <alignment horizontal="left" vertical="center"/>
      <protection hidden="1"/>
    </xf>
    <xf numFmtId="0" fontId="69" fillId="35" borderId="59" xfId="0" applyFont="1" applyFill="1" applyBorder="1" applyAlignment="1" applyProtection="1">
      <alignment horizontal="left" vertical="center"/>
      <protection hidden="1"/>
    </xf>
    <xf numFmtId="0" fontId="69" fillId="35" borderId="60" xfId="0" applyFont="1" applyFill="1" applyBorder="1" applyAlignment="1" applyProtection="1">
      <alignment horizontal="left" vertical="center"/>
      <protection hidden="1"/>
    </xf>
    <xf numFmtId="0" fontId="69" fillId="35" borderId="61" xfId="0" applyFont="1" applyFill="1" applyBorder="1" applyAlignment="1" applyProtection="1">
      <alignment horizontal="left" vertical="center"/>
      <protection hidden="1"/>
    </xf>
    <xf numFmtId="0" fontId="68" fillId="35" borderId="0" xfId="53" applyFont="1" applyFill="1" applyBorder="1" applyAlignment="1">
      <alignment horizontal="left" vertical="center" wrapText="1"/>
      <protection/>
    </xf>
    <xf numFmtId="0" fontId="70" fillId="0" borderId="59" xfId="0" applyFont="1" applyFill="1" applyBorder="1" applyAlignment="1" applyProtection="1">
      <alignment horizontal="left" vertical="center"/>
      <protection hidden="1"/>
    </xf>
    <xf numFmtId="0" fontId="70" fillId="0" borderId="60" xfId="0" applyFont="1" applyFill="1" applyBorder="1" applyAlignment="1" applyProtection="1">
      <alignment horizontal="left" vertical="center"/>
      <protection hidden="1"/>
    </xf>
    <xf numFmtId="0" fontId="70" fillId="0" borderId="61" xfId="0" applyFont="1" applyFill="1" applyBorder="1" applyAlignment="1" applyProtection="1">
      <alignment horizontal="left" vertical="center"/>
      <protection hidden="1"/>
    </xf>
    <xf numFmtId="0" fontId="70" fillId="0" borderId="65" xfId="0" applyFont="1" applyFill="1" applyBorder="1" applyAlignment="1" applyProtection="1">
      <alignment horizontal="left" vertical="center" wrapText="1"/>
      <protection hidden="1"/>
    </xf>
    <xf numFmtId="0" fontId="70" fillId="0" borderId="66" xfId="0" applyFont="1" applyFill="1" applyBorder="1" applyAlignment="1" applyProtection="1">
      <alignment horizontal="left" vertical="center" wrapText="1"/>
      <protection hidden="1"/>
    </xf>
    <xf numFmtId="0" fontId="70" fillId="0" borderId="67" xfId="0" applyFont="1" applyFill="1" applyBorder="1" applyAlignment="1" applyProtection="1">
      <alignment horizontal="left" vertical="center" wrapText="1"/>
      <protection hidden="1"/>
    </xf>
    <xf numFmtId="0" fontId="70" fillId="0" borderId="57" xfId="0" applyFont="1" applyFill="1" applyBorder="1" applyAlignment="1" applyProtection="1">
      <alignment horizontal="left" vertical="center" wrapText="1"/>
      <protection hidden="1"/>
    </xf>
    <xf numFmtId="0" fontId="70" fillId="0" borderId="58" xfId="0" applyFont="1" applyFill="1" applyBorder="1" applyAlignment="1" applyProtection="1">
      <alignment horizontal="left" vertical="center" wrapText="1"/>
      <protection hidden="1"/>
    </xf>
    <xf numFmtId="0" fontId="70" fillId="0" borderId="68" xfId="0" applyFont="1" applyFill="1" applyBorder="1" applyAlignment="1" applyProtection="1">
      <alignment horizontal="left" vertical="center" wrapText="1"/>
      <protection hidden="1"/>
    </xf>
    <xf numFmtId="0" fontId="27" fillId="0" borderId="69" xfId="0" applyFont="1" applyFill="1" applyBorder="1" applyAlignment="1" applyProtection="1">
      <alignment horizontal="left" vertical="center" wrapText="1"/>
      <protection hidden="1"/>
    </xf>
    <xf numFmtId="0" fontId="27" fillId="0" borderId="70" xfId="0" applyFont="1" applyFill="1" applyBorder="1" applyAlignment="1" applyProtection="1">
      <alignment horizontal="left" vertical="center" wrapText="1"/>
      <protection hidden="1"/>
    </xf>
    <xf numFmtId="0" fontId="27" fillId="0" borderId="71" xfId="0" applyFont="1" applyFill="1" applyBorder="1" applyAlignment="1" applyProtection="1">
      <alignment horizontal="left" vertical="center"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123825</xdr:rowOff>
    </xdr:from>
    <xdr:to>
      <xdr:col>1</xdr:col>
      <xdr:colOff>619125</xdr:colOff>
      <xdr:row>0</xdr:row>
      <xdr:rowOff>457200</xdr:rowOff>
    </xdr:to>
    <xdr:pic>
      <xdr:nvPicPr>
        <xdr:cNvPr id="1" name="Рисунок 6"/>
        <xdr:cNvPicPr preferRelativeResize="1">
          <a:picLocks noChangeAspect="1"/>
        </xdr:cNvPicPr>
      </xdr:nvPicPr>
      <xdr:blipFill>
        <a:blip r:embed="rId1">
          <a:clrChange>
            <a:clrFrom>
              <a:srgbClr val="FFFFFF"/>
            </a:clrFrom>
            <a:clrTo>
              <a:srgbClr val="FFFFFF">
                <a:alpha val="0"/>
              </a:srgbClr>
            </a:clrTo>
          </a:clrChange>
        </a:blip>
        <a:srcRect l="6185" t="7020"/>
        <a:stretch>
          <a:fillRect/>
        </a:stretch>
      </xdr:blipFill>
      <xdr:spPr>
        <a:xfrm>
          <a:off x="47625" y="123825"/>
          <a:ext cx="1971675" cy="333375"/>
        </a:xfrm>
        <a:prstGeom prst="rect">
          <a:avLst/>
        </a:prstGeom>
        <a:noFill/>
        <a:ln w="9525" cmpd="sng">
          <a:noFill/>
        </a:ln>
      </xdr:spPr>
    </xdr:pic>
    <xdr:clientData/>
  </xdr:twoCellAnchor>
  <xdr:twoCellAnchor editAs="oneCell">
    <xdr:from>
      <xdr:col>3</xdr:col>
      <xdr:colOff>19050</xdr:colOff>
      <xdr:row>2</xdr:row>
      <xdr:rowOff>0</xdr:rowOff>
    </xdr:from>
    <xdr:to>
      <xdr:col>3</xdr:col>
      <xdr:colOff>1714500</xdr:colOff>
      <xdr:row>2</xdr:row>
      <xdr:rowOff>247650</xdr:rowOff>
    </xdr:to>
    <xdr:pic>
      <xdr:nvPicPr>
        <xdr:cNvPr id="2" name="ComboBox1"/>
        <xdr:cNvPicPr preferRelativeResize="1">
          <a:picLocks noChangeAspect="1"/>
        </xdr:cNvPicPr>
      </xdr:nvPicPr>
      <xdr:blipFill>
        <a:blip r:embed="rId2"/>
        <a:stretch>
          <a:fillRect/>
        </a:stretch>
      </xdr:blipFill>
      <xdr:spPr>
        <a:xfrm>
          <a:off x="4219575" y="885825"/>
          <a:ext cx="16954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AJ316"/>
  <sheetViews>
    <sheetView showGridLines="0" zoomScalePageLayoutView="0" workbookViewId="0" topLeftCell="A2">
      <selection activeCell="H10" sqref="H10:I10"/>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hidden="1" customWidth="1"/>
    <col min="18" max="18" width="12.125" style="2" hidden="1" customWidth="1"/>
    <col min="19" max="19" width="12.75390625" style="2" hidden="1" customWidth="1"/>
    <col min="20" max="20" width="11.75390625" style="2" hidden="1" customWidth="1"/>
    <col min="21" max="21" width="12.125" style="2" hidden="1" customWidth="1"/>
    <col min="22" max="22" width="12.875" style="2" hidden="1"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31" t="s">
        <v>62</v>
      </c>
      <c r="B1" s="131"/>
      <c r="C1" s="131"/>
      <c r="D1" s="131"/>
      <c r="E1" s="131"/>
      <c r="F1" s="131"/>
      <c r="G1" s="131"/>
      <c r="H1" s="131"/>
      <c r="I1" s="131"/>
      <c r="O1" s="2"/>
    </row>
    <row r="2" spans="1:9" ht="27.75" customHeight="1">
      <c r="A2" s="132" t="s">
        <v>3</v>
      </c>
      <c r="B2" s="132"/>
      <c r="C2" s="132"/>
      <c r="D2" s="132"/>
      <c r="E2" s="132"/>
      <c r="F2" s="132"/>
      <c r="G2" s="132"/>
      <c r="H2" s="132"/>
      <c r="I2" s="132"/>
    </row>
    <row r="3" spans="1:9" ht="11.25" customHeight="1">
      <c r="A3" s="133" t="s">
        <v>11</v>
      </c>
      <c r="B3" s="133"/>
      <c r="C3" s="133"/>
      <c r="D3" s="133"/>
      <c r="E3" s="133"/>
      <c r="F3" s="133"/>
      <c r="G3" s="133"/>
      <c r="H3" s="133"/>
      <c r="I3" s="133"/>
    </row>
    <row r="4" spans="1:9" ht="40.5" customHeight="1">
      <c r="A4" s="134" t="s">
        <v>70</v>
      </c>
      <c r="B4" s="135"/>
      <c r="C4" s="135"/>
      <c r="D4" s="135"/>
      <c r="E4" s="135"/>
      <c r="F4" s="135"/>
      <c r="G4" s="135"/>
      <c r="H4" s="135"/>
      <c r="I4" s="135"/>
    </row>
    <row r="5" spans="1:23" ht="15">
      <c r="A5" s="136" t="s">
        <v>18</v>
      </c>
      <c r="B5" s="137"/>
      <c r="C5" s="137"/>
      <c r="D5" s="137"/>
      <c r="E5" s="137"/>
      <c r="F5" s="137"/>
      <c r="G5" s="137"/>
      <c r="H5" s="137"/>
      <c r="I5" s="137"/>
      <c r="J5" s="33"/>
      <c r="K5" s="15"/>
      <c r="L5" s="15"/>
      <c r="M5" s="15"/>
      <c r="N5" s="15"/>
      <c r="R5" s="1"/>
      <c r="S5" s="1"/>
      <c r="T5" s="1"/>
      <c r="U5" s="1"/>
      <c r="V5" s="1"/>
      <c r="W5" s="1"/>
    </row>
    <row r="6" spans="1:23" ht="58.5" customHeight="1" hidden="1">
      <c r="A6" s="127" t="s">
        <v>50</v>
      </c>
      <c r="B6" s="128"/>
      <c r="C6" s="128"/>
      <c r="D6" s="128"/>
      <c r="E6" s="128"/>
      <c r="F6" s="128"/>
      <c r="G6" s="129"/>
      <c r="H6" s="127" t="s">
        <v>51</v>
      </c>
      <c r="I6" s="130"/>
      <c r="J6" s="40"/>
      <c r="K6" s="40"/>
      <c r="L6" s="38"/>
      <c r="M6" s="38"/>
      <c r="N6" s="38"/>
      <c r="R6" s="1"/>
      <c r="S6" s="1"/>
      <c r="T6" s="1"/>
      <c r="U6" s="1"/>
      <c r="V6" s="1"/>
      <c r="W6" s="1"/>
    </row>
    <row r="7" spans="1:28" ht="15" hidden="1">
      <c r="A7" s="138" t="s">
        <v>15</v>
      </c>
      <c r="B7" s="138"/>
      <c r="C7" s="138"/>
      <c r="D7" s="138"/>
      <c r="E7" s="138"/>
      <c r="F7" s="138"/>
      <c r="G7" s="138"/>
      <c r="H7" s="139">
        <v>0.2</v>
      </c>
      <c r="I7" s="139"/>
      <c r="J7" s="55"/>
      <c r="K7" s="32"/>
      <c r="L7" s="32"/>
      <c r="M7" s="32"/>
      <c r="N7" s="32"/>
      <c r="O7" s="32"/>
      <c r="P7" s="2"/>
      <c r="Q7" s="2"/>
      <c r="S7" s="16"/>
      <c r="T7" s="16"/>
      <c r="U7" s="16"/>
      <c r="V7" s="16"/>
      <c r="W7" s="17"/>
      <c r="X7" s="1"/>
      <c r="Y7" s="1"/>
      <c r="AA7" s="1" t="s">
        <v>2</v>
      </c>
      <c r="AB7" s="26" t="s">
        <v>0</v>
      </c>
    </row>
    <row r="8" spans="1:28" ht="15">
      <c r="A8" s="138" t="s">
        <v>4</v>
      </c>
      <c r="B8" s="138"/>
      <c r="C8" s="138"/>
      <c r="D8" s="138"/>
      <c r="E8" s="138"/>
      <c r="F8" s="138"/>
      <c r="G8" s="138"/>
      <c r="H8" s="140">
        <v>1000000</v>
      </c>
      <c r="I8" s="140"/>
      <c r="J8" s="55"/>
      <c r="K8" s="32"/>
      <c r="L8" s="32"/>
      <c r="M8" s="32"/>
      <c r="N8" s="32"/>
      <c r="O8" s="32"/>
      <c r="P8" s="2"/>
      <c r="Q8" s="2"/>
      <c r="W8" s="18"/>
      <c r="X8" s="1"/>
      <c r="Y8" s="1"/>
      <c r="AA8" s="2" t="s">
        <v>14</v>
      </c>
      <c r="AB8" s="26" t="s">
        <v>1</v>
      </c>
    </row>
    <row r="9" spans="1:25" ht="15">
      <c r="A9" s="141" t="s">
        <v>12</v>
      </c>
      <c r="B9" s="141"/>
      <c r="C9" s="141"/>
      <c r="D9" s="141"/>
      <c r="E9" s="141"/>
      <c r="F9" s="141"/>
      <c r="G9" s="141"/>
      <c r="H9" s="142">
        <v>12</v>
      </c>
      <c r="I9" s="142"/>
      <c r="J9" s="55"/>
      <c r="K9" s="32"/>
      <c r="L9" s="32"/>
      <c r="M9" s="32"/>
      <c r="N9" s="32"/>
      <c r="O9" s="32"/>
      <c r="P9" s="2"/>
      <c r="Q9" s="2"/>
      <c r="S9" s="19"/>
      <c r="T9" s="19"/>
      <c r="U9" s="19"/>
      <c r="V9" s="19"/>
      <c r="W9" s="18"/>
      <c r="X9" s="1"/>
      <c r="Y9" s="1"/>
    </row>
    <row r="10" spans="1:25" ht="15">
      <c r="A10" s="143" t="s">
        <v>17</v>
      </c>
      <c r="B10" s="144"/>
      <c r="C10" s="144"/>
      <c r="D10" s="144"/>
      <c r="E10" s="144"/>
      <c r="F10" s="144"/>
      <c r="G10" s="145"/>
      <c r="H10" s="146">
        <v>21.5</v>
      </c>
      <c r="I10" s="146"/>
      <c r="J10" s="55"/>
      <c r="K10" s="32"/>
      <c r="L10" s="32"/>
      <c r="M10" s="32"/>
      <c r="N10" s="32"/>
      <c r="O10" s="32"/>
      <c r="P10" s="2"/>
      <c r="Q10" s="2"/>
      <c r="S10" s="19"/>
      <c r="T10" s="19"/>
      <c r="U10" s="19"/>
      <c r="V10" s="19"/>
      <c r="W10" s="25"/>
      <c r="X10" s="1"/>
      <c r="Y10" s="1"/>
    </row>
    <row r="11" spans="1:28" ht="15" hidden="1">
      <c r="A11" s="143" t="s">
        <v>66</v>
      </c>
      <c r="B11" s="144"/>
      <c r="C11" s="144"/>
      <c r="D11" s="144"/>
      <c r="E11" s="144"/>
      <c r="F11" s="144"/>
      <c r="G11" s="145"/>
      <c r="H11" s="147" t="s">
        <v>68</v>
      </c>
      <c r="I11" s="148"/>
      <c r="J11" s="55"/>
      <c r="K11" s="32"/>
      <c r="L11" s="32"/>
      <c r="M11" s="32"/>
      <c r="N11" s="32"/>
      <c r="O11" s="32"/>
      <c r="P11" s="2"/>
      <c r="Q11" s="2"/>
      <c r="S11" s="19"/>
      <c r="T11" s="19"/>
      <c r="U11" s="19"/>
      <c r="V11" s="19"/>
      <c r="W11" s="25"/>
      <c r="X11" s="1"/>
      <c r="Y11" s="1"/>
      <c r="AB11" s="54" t="s">
        <v>67</v>
      </c>
    </row>
    <row r="12" spans="1:28" ht="24" customHeight="1">
      <c r="A12" s="143" t="s">
        <v>13</v>
      </c>
      <c r="B12" s="144"/>
      <c r="C12" s="144"/>
      <c r="D12" s="144"/>
      <c r="E12" s="144"/>
      <c r="F12" s="144"/>
      <c r="G12" s="145"/>
      <c r="H12" s="149">
        <v>2</v>
      </c>
      <c r="I12" s="149"/>
      <c r="J12" s="150"/>
      <c r="K12" s="151"/>
      <c r="L12" s="151"/>
      <c r="M12" s="151"/>
      <c r="N12" s="151"/>
      <c r="O12" s="151"/>
      <c r="R12" s="1"/>
      <c r="S12" s="1"/>
      <c r="T12" s="1"/>
      <c r="U12" s="1"/>
      <c r="V12" s="1"/>
      <c r="W12" s="20"/>
      <c r="X12" s="1"/>
      <c r="Y12" s="1"/>
      <c r="AA12" s="51"/>
      <c r="AB12" s="54" t="s">
        <v>68</v>
      </c>
    </row>
    <row r="13" spans="1:25" ht="15" hidden="1">
      <c r="A13" s="143" t="str">
        <f>CONCATENATE("Месячный платеж по кредиту, ",L17)</f>
        <v>Месячный платеж по кредиту, </v>
      </c>
      <c r="B13" s="144"/>
      <c r="C13" s="144"/>
      <c r="D13" s="144"/>
      <c r="E13" s="144"/>
      <c r="F13" s="144"/>
      <c r="G13" s="44"/>
      <c r="H13" s="152">
        <f>IF(data=1,sumkred/strok,sumkred*PROC/100/((1-POWER(1+PROC/1200,-strok))*12))</f>
        <v>93353.90958760194</v>
      </c>
      <c r="I13" s="153"/>
      <c r="J13" s="35"/>
      <c r="K13" s="27"/>
      <c r="L13" s="131"/>
      <c r="M13" s="131"/>
      <c r="N13" s="131"/>
      <c r="O13" s="37"/>
      <c r="P13" s="28"/>
      <c r="Q13" s="28"/>
      <c r="R13" s="1"/>
      <c r="S13" s="1"/>
      <c r="T13" s="1"/>
      <c r="U13" s="1"/>
      <c r="V13" s="1"/>
      <c r="W13" s="20"/>
      <c r="X13" s="1"/>
      <c r="Y13" s="1"/>
    </row>
    <row r="14" spans="1:27" ht="15">
      <c r="A14" s="157" t="s">
        <v>52</v>
      </c>
      <c r="B14" s="158"/>
      <c r="C14" s="158"/>
      <c r="D14" s="158"/>
      <c r="E14" s="158"/>
      <c r="F14" s="158"/>
      <c r="G14" s="159"/>
      <c r="H14" s="160">
        <v>0.015</v>
      </c>
      <c r="I14" s="160"/>
      <c r="J14" s="150"/>
      <c r="K14" s="151"/>
      <c r="L14" s="151"/>
      <c r="M14" s="151"/>
      <c r="N14" s="151"/>
      <c r="O14" s="151"/>
      <c r="P14" s="28"/>
      <c r="Q14" s="28"/>
      <c r="R14" s="1"/>
      <c r="S14" s="1"/>
      <c r="T14" s="1"/>
      <c r="U14" s="1"/>
      <c r="V14" s="1"/>
      <c r="W14" s="25"/>
      <c r="X14" s="1"/>
      <c r="Y14" s="1"/>
      <c r="AA14" s="52">
        <v>0.005</v>
      </c>
    </row>
    <row r="15" spans="1:27" ht="15" customHeight="1">
      <c r="A15" s="157" t="s">
        <v>63</v>
      </c>
      <c r="B15" s="158"/>
      <c r="C15" s="158"/>
      <c r="D15" s="158"/>
      <c r="E15" s="158"/>
      <c r="F15" s="158"/>
      <c r="G15" s="159"/>
      <c r="H15" s="161">
        <v>0</v>
      </c>
      <c r="I15" s="162"/>
      <c r="J15" s="163"/>
      <c r="K15" s="150"/>
      <c r="L15" s="150"/>
      <c r="M15" s="150"/>
      <c r="N15" s="150"/>
      <c r="O15" s="150"/>
      <c r="P15" s="28"/>
      <c r="Q15" s="28"/>
      <c r="R15" s="1"/>
      <c r="S15" s="1"/>
      <c r="T15" s="1"/>
      <c r="U15" s="1"/>
      <c r="V15" s="1"/>
      <c r="W15" s="25"/>
      <c r="X15" s="1"/>
      <c r="Y15" s="1"/>
      <c r="AA15" s="52">
        <v>0.007</v>
      </c>
    </row>
    <row r="16" spans="1:27" ht="34.5" customHeight="1">
      <c r="A16" s="164" t="s">
        <v>65</v>
      </c>
      <c r="B16" s="165"/>
      <c r="C16" s="165"/>
      <c r="D16" s="165"/>
      <c r="E16" s="165"/>
      <c r="F16" s="165"/>
      <c r="G16" s="166"/>
      <c r="H16" s="167">
        <v>0.01</v>
      </c>
      <c r="I16" s="168"/>
      <c r="J16" s="163"/>
      <c r="K16" s="150"/>
      <c r="L16" s="150"/>
      <c r="M16" s="150"/>
      <c r="N16" s="150"/>
      <c r="O16" s="150"/>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69"/>
      <c r="M17" s="169"/>
      <c r="N17" s="169"/>
      <c r="O17" s="169"/>
      <c r="P17" s="34"/>
      <c r="Q17" s="34"/>
      <c r="R17" s="1"/>
      <c r="S17" s="1"/>
      <c r="T17" s="1"/>
      <c r="U17" s="1"/>
      <c r="V17" s="39" t="s">
        <v>16</v>
      </c>
      <c r="W17" s="22"/>
    </row>
    <row r="18" spans="1:22" ht="12.75" customHeight="1" thickBot="1">
      <c r="A18" s="170" t="s">
        <v>22</v>
      </c>
      <c r="B18" s="154" t="s">
        <v>24</v>
      </c>
      <c r="C18" s="155"/>
      <c r="D18" s="156"/>
      <c r="E18" s="154" t="s">
        <v>25</v>
      </c>
      <c r="F18" s="155"/>
      <c r="G18" s="156"/>
      <c r="H18" s="154" t="s">
        <v>26</v>
      </c>
      <c r="I18" s="155"/>
      <c r="J18" s="156"/>
      <c r="K18" s="154" t="s">
        <v>27</v>
      </c>
      <c r="L18" s="155"/>
      <c r="M18" s="156"/>
      <c r="N18" s="154" t="s">
        <v>28</v>
      </c>
      <c r="O18" s="155"/>
      <c r="P18" s="156"/>
      <c r="Q18" s="154" t="s">
        <v>29</v>
      </c>
      <c r="R18" s="155"/>
      <c r="S18" s="156"/>
      <c r="T18" s="154" t="s">
        <v>30</v>
      </c>
      <c r="U18" s="155"/>
      <c r="V18" s="156"/>
    </row>
    <row r="19" spans="1:22" ht="30.75" thickBot="1">
      <c r="A19" s="17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1000000</v>
      </c>
      <c r="C20" s="8">
        <f aca="true" t="shared" si="0" ref="C20:C31">IF(data=1,B20*(PROC/36500)*30.42,B20*(PROC/36000)*30)</f>
        <v>17916.666666666664</v>
      </c>
      <c r="D20" s="29">
        <f>IF(data=2,C20,IF(data=1,IF(C20&gt;0,C20+sumproplat,0),IF(B20&gt;sumproplat*2,sumproplat,B20+C20)))</f>
        <v>17916.666666666664</v>
      </c>
      <c r="E20" s="8">
        <f>IF(data=1,IF((B31-sumproplat)&gt;0,B31-sumproplat,0),IF(B31-(sumproplat-C31)&gt;0,B31-(D31-C31),0))</f>
        <v>0</v>
      </c>
      <c r="F20" s="8">
        <f aca="true" t="shared" si="1" ref="F20:F31">IF(data=1,E20*(PROC/36500)*30.42,E20*(PROC/36000)*30)</f>
        <v>0</v>
      </c>
      <c r="G20" s="29">
        <f aca="true" t="shared" si="2" ref="G20:G31">IF(data=1,IF(F20&gt;1,F20+sumproplat,0),IF(E20&gt;sumproplat*2,sumproplat,E20+F20))</f>
        <v>0</v>
      </c>
      <c r="H20" s="8">
        <f>IF(data=1,IF((E31-sumproplat)&gt;0,E31-sumproplat,0),IF(E31-(sumproplat-F31)&gt;0,E31-(G31-F31),0))</f>
        <v>0</v>
      </c>
      <c r="I20" s="8">
        <f aca="true" t="shared" si="3" ref="I20:I31">IF(data=1,H20*(PROC/36500)*30.42,H20*(PROC/36000)*30)</f>
        <v>0</v>
      </c>
      <c r="J20" s="29">
        <f aca="true" t="shared" si="4" ref="J20:J31">IF(data=1,IF(I20&gt;1,I20+sumproplat,0),IF(H20&gt;sumproplat*2,sumproplat,H20+I20))</f>
        <v>0</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1000000</v>
      </c>
      <c r="C21" s="9">
        <f t="shared" si="0"/>
        <v>17916.666666666664</v>
      </c>
      <c r="D21" s="29">
        <f aca="true" t="shared" si="13" ref="D21:D31">IF(data=1,IF(C21&gt;1,C21+sumproplat,0),IF(B21&gt;sumproplat*2,sumproplat,B21+C21))</f>
        <v>93353.90958760194</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924562.7570790647</v>
      </c>
      <c r="C22" s="9">
        <f t="shared" si="0"/>
        <v>16565.082730999908</v>
      </c>
      <c r="D22" s="29">
        <f t="shared" si="13"/>
        <v>93353.90958760194</v>
      </c>
      <c r="E22" s="9">
        <f aca="true" t="shared" si="15" ref="E22:E31">IF(data=1,IF((E21-sumproplat)&gt;0,E21-sumproplat,0),IF(E21-(sumproplat-F21)&gt;0,E21-(G21-F21),0))</f>
        <v>0</v>
      </c>
      <c r="F22" s="9">
        <f t="shared" si="1"/>
        <v>0</v>
      </c>
      <c r="G22" s="29">
        <f t="shared" si="2"/>
        <v>0</v>
      </c>
      <c r="H22" s="9">
        <f aca="true" t="shared" si="16" ref="H22:H31">IF(data=1,IF((H21-sumproplat)&gt;0,H21-sumproplat,0),IF(H21-(sumproplat-I21)&gt;0,H21-(J21-I21),0))</f>
        <v>0</v>
      </c>
      <c r="I22" s="9">
        <f t="shared" si="3"/>
        <v>0</v>
      </c>
      <c r="J22" s="29">
        <f t="shared" si="4"/>
        <v>0</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847773.9302224626</v>
      </c>
      <c r="C23" s="9">
        <f t="shared" si="0"/>
        <v>15189.282916485789</v>
      </c>
      <c r="D23" s="29">
        <f t="shared" si="13"/>
        <v>93353.90958760194</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769609.3035513465</v>
      </c>
      <c r="C24" s="9">
        <f t="shared" si="0"/>
        <v>13788.833355294959</v>
      </c>
      <c r="D24" s="29">
        <f t="shared" si="13"/>
        <v>93353.90958760194</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690044.2273190395</v>
      </c>
      <c r="C25" s="9">
        <f t="shared" si="0"/>
        <v>12363.29240613279</v>
      </c>
      <c r="D25" s="29">
        <f t="shared" si="13"/>
        <v>93353.90958760194</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609053.6101375704</v>
      </c>
      <c r="C26" s="9">
        <f t="shared" si="0"/>
        <v>10912.210514964801</v>
      </c>
      <c r="D26" s="29">
        <f t="shared" si="13"/>
        <v>93353.90958760194</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526611.9110649333</v>
      </c>
      <c r="C27" s="9">
        <f t="shared" si="0"/>
        <v>9435.13007324672</v>
      </c>
      <c r="D27" s="29">
        <f t="shared" si="13"/>
        <v>93353.90958760194</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442693.13155057805</v>
      </c>
      <c r="C28" s="9">
        <f t="shared" si="0"/>
        <v>7931.5852736145225</v>
      </c>
      <c r="D28" s="29">
        <f t="shared" si="13"/>
        <v>93353.90958760194</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357270.80723659066</v>
      </c>
      <c r="C29" s="9">
        <f t="shared" si="0"/>
        <v>6401.101962988916</v>
      </c>
      <c r="D29" s="29">
        <f t="shared" si="13"/>
        <v>93353.90958760194</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270317.9996119776</v>
      </c>
      <c r="C30" s="9">
        <f t="shared" si="0"/>
        <v>4843.197493047932</v>
      </c>
      <c r="D30" s="29">
        <f t="shared" si="13"/>
        <v>93353.90958760194</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181807.2875174236</v>
      </c>
      <c r="C31" s="10">
        <f t="shared" si="0"/>
        <v>3257.380568020506</v>
      </c>
      <c r="D31" s="29">
        <f t="shared" si="13"/>
        <v>185064.6680854441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hidden="1" thickBot="1">
      <c r="A33" s="170" t="s">
        <v>22</v>
      </c>
      <c r="B33" s="48" t="s">
        <v>31</v>
      </c>
      <c r="C33" s="49"/>
      <c r="D33" s="50"/>
      <c r="E33" s="154" t="s">
        <v>32</v>
      </c>
      <c r="F33" s="155"/>
      <c r="G33" s="156"/>
      <c r="H33" s="154" t="s">
        <v>33</v>
      </c>
      <c r="I33" s="155"/>
      <c r="J33" s="156"/>
      <c r="K33" s="154" t="s">
        <v>34</v>
      </c>
      <c r="L33" s="155"/>
      <c r="M33" s="156"/>
      <c r="N33" s="154" t="s">
        <v>35</v>
      </c>
      <c r="O33" s="155"/>
      <c r="P33" s="156"/>
      <c r="Q33" s="154" t="s">
        <v>36</v>
      </c>
      <c r="R33" s="155"/>
      <c r="S33" s="156"/>
      <c r="T33" s="154" t="s">
        <v>37</v>
      </c>
      <c r="U33" s="155"/>
      <c r="V33" s="156"/>
    </row>
    <row r="34" spans="1:22" ht="30.75" hidden="1" thickBot="1">
      <c r="A34" s="17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hidden="1"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hidden="1">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hidden="1">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hidden="1">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hidden="1">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hidden="1">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hidden="1">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hidden="1">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hidden="1">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hidden="1">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hidden="1">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hidden="1"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hidden="1"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hidden="1" thickBot="1">
      <c r="A48" s="170" t="s">
        <v>22</v>
      </c>
      <c r="B48" s="154" t="s">
        <v>38</v>
      </c>
      <c r="C48" s="155"/>
      <c r="D48" s="156"/>
      <c r="E48" s="154" t="s">
        <v>39</v>
      </c>
      <c r="F48" s="155"/>
      <c r="G48" s="156"/>
      <c r="H48" s="154" t="s">
        <v>40</v>
      </c>
      <c r="I48" s="155"/>
      <c r="J48" s="156"/>
      <c r="K48" s="154" t="s">
        <v>41</v>
      </c>
      <c r="L48" s="155"/>
      <c r="M48" s="156"/>
      <c r="N48" s="154" t="s">
        <v>42</v>
      </c>
      <c r="O48" s="155"/>
      <c r="P48" s="156"/>
      <c r="Q48" s="48" t="s">
        <v>43</v>
      </c>
      <c r="R48" s="49"/>
      <c r="S48" s="50"/>
      <c r="T48" s="154" t="s">
        <v>44</v>
      </c>
      <c r="U48" s="155"/>
      <c r="V48" s="156"/>
      <c r="X48" s="13"/>
      <c r="Y48" s="13"/>
      <c r="Z48" s="13"/>
      <c r="AA48" s="13"/>
      <c r="AB48" s="13"/>
      <c r="AC48" s="13"/>
      <c r="AD48" s="13"/>
      <c r="AE48" s="13"/>
      <c r="AF48" s="13"/>
      <c r="AG48" s="13"/>
      <c r="AH48" s="13"/>
      <c r="AI48" s="13"/>
      <c r="AJ48" s="13"/>
    </row>
    <row r="49" spans="1:36" ht="30.75" hidden="1" thickBot="1">
      <c r="A49" s="17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hidden="1">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hidden="1">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hidden="1">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hidden="1">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hidden="1">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hidden="1">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hidden="1">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hidden="1">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hidden="1">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hidden="1">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72" t="s">
        <v>64</v>
      </c>
      <c r="B64" s="172"/>
      <c r="C64" s="172"/>
      <c r="D64" s="172"/>
      <c r="E64" s="172"/>
      <c r="F64" s="172"/>
      <c r="G64" s="172"/>
      <c r="H64" s="172"/>
      <c r="I64" s="45">
        <f>sumkred*H14+H15+sumkred*H16+C32+F32+I32+L32+O32+R32+U32+C47+F47+I47+L47+O47+R47+U47+C62+F62+I62+L62+O62+R62+U62</f>
        <v>161520.43062813018</v>
      </c>
      <c r="J64" s="46"/>
      <c r="K64" s="46"/>
    </row>
    <row r="65" spans="1:11" ht="29.25" customHeight="1">
      <c r="A65" s="172" t="s">
        <v>5</v>
      </c>
      <c r="B65" s="172"/>
      <c r="C65" s="172"/>
      <c r="D65" s="172"/>
      <c r="E65" s="172"/>
      <c r="F65" s="172"/>
      <c r="G65" s="172"/>
      <c r="H65" s="172"/>
      <c r="I65" s="45">
        <f>sumkred*H14+H15+sumkred*H16+D32+G32+J32+M32+P32+S32+V32+D47+G47+J47+M47+P47+S47+V47+D62+G62+J62+M62+P62+S62+V62</f>
        <v>1161520.43062813</v>
      </c>
      <c r="J65" s="46"/>
      <c r="K65" s="46"/>
    </row>
    <row r="66" spans="1:11" ht="25.5" customHeight="1">
      <c r="A66" s="173" t="s">
        <v>48</v>
      </c>
      <c r="B66" s="173"/>
      <c r="C66" s="173"/>
      <c r="D66" s="173"/>
      <c r="E66" s="173"/>
      <c r="F66" s="173"/>
      <c r="G66" s="173"/>
      <c r="H66" s="173"/>
      <c r="I66" s="47">
        <f>_XLL.ЧИСТВНДОХ(C76:C316,B76:B316)</f>
        <v>0.2923716366291046</v>
      </c>
      <c r="J66" s="46"/>
      <c r="K66" s="46"/>
    </row>
    <row r="67" spans="1:11" ht="45.75" customHeight="1">
      <c r="A67" s="172" t="s">
        <v>6</v>
      </c>
      <c r="B67" s="172"/>
      <c r="C67" s="172"/>
      <c r="D67" s="172"/>
      <c r="E67" s="172"/>
      <c r="F67" s="172"/>
      <c r="G67" s="172"/>
      <c r="H67" s="172"/>
      <c r="I67" s="172"/>
      <c r="J67" s="174"/>
      <c r="K67" s="174"/>
    </row>
    <row r="68" spans="1:11" ht="63" customHeight="1">
      <c r="A68" s="175" t="s">
        <v>7</v>
      </c>
      <c r="B68" s="175"/>
      <c r="C68" s="175"/>
      <c r="D68" s="175"/>
      <c r="E68" s="175"/>
      <c r="F68" s="175"/>
      <c r="G68" s="175"/>
      <c r="H68" s="175"/>
      <c r="I68" s="175"/>
      <c r="J68" s="175"/>
      <c r="K68" s="175"/>
    </row>
    <row r="69" spans="1:11" ht="48" customHeight="1">
      <c r="A69" s="172" t="s">
        <v>8</v>
      </c>
      <c r="B69" s="172"/>
      <c r="C69" s="172"/>
      <c r="D69" s="172"/>
      <c r="E69" s="172"/>
      <c r="F69" s="172"/>
      <c r="G69" s="172"/>
      <c r="H69" s="172"/>
      <c r="I69" s="172"/>
      <c r="J69" s="172"/>
      <c r="K69" s="172"/>
    </row>
    <row r="70" ht="15" customHeight="1"/>
    <row r="71" spans="1:5" ht="33.75" customHeight="1">
      <c r="A71" s="176" t="s">
        <v>9</v>
      </c>
      <c r="B71" s="176"/>
      <c r="C71" s="177">
        <f ca="1">TODAY()</f>
        <v>44092</v>
      </c>
      <c r="D71" s="177">
        <f ca="1">TODAY()</f>
        <v>44092</v>
      </c>
      <c r="E71" s="177">
        <f ca="1">TODAY()</f>
        <v>44092</v>
      </c>
    </row>
    <row r="72" ht="15"/>
    <row r="73" spans="1:5" ht="30" customHeight="1">
      <c r="A73" s="178" t="s">
        <v>10</v>
      </c>
      <c r="B73" s="178"/>
      <c r="C73" s="179"/>
      <c r="D73" s="179"/>
      <c r="E73" s="179"/>
    </row>
    <row r="74" spans="1:5" ht="15.75" customHeight="1">
      <c r="A74" s="178"/>
      <c r="B74" s="178"/>
      <c r="C74" s="176" t="s">
        <v>49</v>
      </c>
      <c r="D74" s="176"/>
      <c r="E74" s="176"/>
    </row>
    <row r="75" ht="15"/>
    <row r="76" spans="2:3" ht="15" hidden="1">
      <c r="B76" s="41">
        <f ca="1">TODAY()</f>
        <v>44092</v>
      </c>
      <c r="C76" s="2">
        <f>-sumkred+sumkred*H14+H15+sumkred*H16</f>
        <v>-975000</v>
      </c>
    </row>
    <row r="77" spans="1:4" ht="15" hidden="1">
      <c r="A77" s="4">
        <v>1</v>
      </c>
      <c r="B77" s="42">
        <f>_XLL.ДАТАМЕС(B76,1)</f>
        <v>44122</v>
      </c>
      <c r="C77" s="43">
        <f aca="true" t="shared" si="63" ref="C77:C88">D20</f>
        <v>17916.666666666664</v>
      </c>
      <c r="D77" s="24">
        <f>C77-C78</f>
        <v>-75437.24292093527</v>
      </c>
    </row>
    <row r="78" spans="1:4" ht="15" hidden="1">
      <c r="A78" s="4">
        <v>2</v>
      </c>
      <c r="B78" s="42">
        <f>_XLL.ДАТАМЕС(B77,1)</f>
        <v>44153</v>
      </c>
      <c r="C78" s="43">
        <f t="shared" si="63"/>
        <v>93353.90958760194</v>
      </c>
      <c r="D78" s="24">
        <f aca="true" t="shared" si="64" ref="D78:D141">C78-C79</f>
        <v>0</v>
      </c>
    </row>
    <row r="79" spans="1:4" ht="15" hidden="1">
      <c r="A79" s="4">
        <v>3</v>
      </c>
      <c r="B79" s="42">
        <f aca="true" t="shared" si="65" ref="B79:B142">_XLL.ДАТАМЕС(B78,1)</f>
        <v>44183</v>
      </c>
      <c r="C79" s="43">
        <f t="shared" si="63"/>
        <v>93353.90958760194</v>
      </c>
      <c r="D79" s="24">
        <f t="shared" si="64"/>
        <v>0</v>
      </c>
    </row>
    <row r="80" spans="1:4" ht="15" hidden="1">
      <c r="A80" s="4">
        <v>4</v>
      </c>
      <c r="B80" s="42">
        <f t="shared" si="65"/>
        <v>44214</v>
      </c>
      <c r="C80" s="43">
        <f t="shared" si="63"/>
        <v>93353.90958760194</v>
      </c>
      <c r="D80" s="24">
        <f t="shared" si="64"/>
        <v>0</v>
      </c>
    </row>
    <row r="81" spans="1:4" ht="15" hidden="1">
      <c r="A81" s="4">
        <v>5</v>
      </c>
      <c r="B81" s="42">
        <f t="shared" si="65"/>
        <v>44245</v>
      </c>
      <c r="C81" s="43">
        <f t="shared" si="63"/>
        <v>93353.90958760194</v>
      </c>
      <c r="D81" s="24">
        <f t="shared" si="64"/>
        <v>0</v>
      </c>
    </row>
    <row r="82" spans="1:4" ht="15" hidden="1">
      <c r="A82" s="4">
        <v>6</v>
      </c>
      <c r="B82" s="42">
        <f t="shared" si="65"/>
        <v>44273</v>
      </c>
      <c r="C82" s="43">
        <f t="shared" si="63"/>
        <v>93353.90958760194</v>
      </c>
      <c r="D82" s="24">
        <f t="shared" si="64"/>
        <v>0</v>
      </c>
    </row>
    <row r="83" spans="1:4" ht="15" hidden="1">
      <c r="A83" s="4">
        <v>7</v>
      </c>
      <c r="B83" s="42">
        <f t="shared" si="65"/>
        <v>44304</v>
      </c>
      <c r="C83" s="43">
        <f t="shared" si="63"/>
        <v>93353.90958760194</v>
      </c>
      <c r="D83" s="24">
        <f t="shared" si="64"/>
        <v>0</v>
      </c>
    </row>
    <row r="84" spans="1:4" ht="15" hidden="1">
      <c r="A84" s="4">
        <v>8</v>
      </c>
      <c r="B84" s="42">
        <f t="shared" si="65"/>
        <v>44334</v>
      </c>
      <c r="C84" s="43">
        <f t="shared" si="63"/>
        <v>93353.90958760194</v>
      </c>
      <c r="D84" s="24">
        <f t="shared" si="64"/>
        <v>0</v>
      </c>
    </row>
    <row r="85" spans="1:4" ht="15" hidden="1">
      <c r="A85" s="4">
        <v>9</v>
      </c>
      <c r="B85" s="42">
        <f t="shared" si="65"/>
        <v>44365</v>
      </c>
      <c r="C85" s="43">
        <f t="shared" si="63"/>
        <v>93353.90958760194</v>
      </c>
      <c r="D85" s="24">
        <f t="shared" si="64"/>
        <v>0</v>
      </c>
    </row>
    <row r="86" spans="1:4" ht="15" hidden="1">
      <c r="A86" s="4">
        <v>10</v>
      </c>
      <c r="B86" s="42">
        <f t="shared" si="65"/>
        <v>44395</v>
      </c>
      <c r="C86" s="43">
        <f t="shared" si="63"/>
        <v>93353.90958760194</v>
      </c>
      <c r="D86" s="24">
        <f t="shared" si="64"/>
        <v>0</v>
      </c>
    </row>
    <row r="87" spans="1:4" ht="15" hidden="1">
      <c r="A87" s="4">
        <v>11</v>
      </c>
      <c r="B87" s="42">
        <f t="shared" si="65"/>
        <v>44426</v>
      </c>
      <c r="C87" s="43">
        <f t="shared" si="63"/>
        <v>93353.90958760194</v>
      </c>
      <c r="D87" s="24">
        <f t="shared" si="64"/>
        <v>-91710.75849784217</v>
      </c>
    </row>
    <row r="88" spans="1:4" ht="15" hidden="1">
      <c r="A88" s="4">
        <v>12</v>
      </c>
      <c r="B88" s="42">
        <f t="shared" si="65"/>
        <v>44457</v>
      </c>
      <c r="C88" s="43">
        <f t="shared" si="63"/>
        <v>185064.6680854441</v>
      </c>
      <c r="D88" s="24">
        <f t="shared" si="64"/>
        <v>185064.6680854441</v>
      </c>
    </row>
    <row r="89" spans="1:4" ht="15" hidden="1">
      <c r="A89" s="2">
        <v>13</v>
      </c>
      <c r="B89" s="41">
        <f t="shared" si="65"/>
        <v>44487</v>
      </c>
      <c r="C89" s="24">
        <f aca="true" t="shared" si="66" ref="C89:C100">G20</f>
        <v>0</v>
      </c>
      <c r="D89" s="24">
        <f t="shared" si="64"/>
        <v>0</v>
      </c>
    </row>
    <row r="90" spans="1:4" ht="15" hidden="1">
      <c r="A90" s="2">
        <v>14</v>
      </c>
      <c r="B90" s="41">
        <f t="shared" si="65"/>
        <v>44518</v>
      </c>
      <c r="C90" s="24">
        <f t="shared" si="66"/>
        <v>0</v>
      </c>
      <c r="D90" s="24">
        <f t="shared" si="64"/>
        <v>0</v>
      </c>
    </row>
    <row r="91" spans="1:4" ht="15" hidden="1">
      <c r="A91" s="2">
        <v>15</v>
      </c>
      <c r="B91" s="41">
        <f t="shared" si="65"/>
        <v>44548</v>
      </c>
      <c r="C91" s="24">
        <f t="shared" si="66"/>
        <v>0</v>
      </c>
      <c r="D91" s="24">
        <f t="shared" si="64"/>
        <v>0</v>
      </c>
    </row>
    <row r="92" spans="1:4" ht="15" hidden="1">
      <c r="A92" s="2">
        <v>16</v>
      </c>
      <c r="B92" s="41">
        <f t="shared" si="65"/>
        <v>44579</v>
      </c>
      <c r="C92" s="24">
        <f t="shared" si="66"/>
        <v>0</v>
      </c>
      <c r="D92" s="24">
        <f t="shared" si="64"/>
        <v>0</v>
      </c>
    </row>
    <row r="93" spans="1:4" ht="15" hidden="1">
      <c r="A93" s="2">
        <v>17</v>
      </c>
      <c r="B93" s="41">
        <f t="shared" si="65"/>
        <v>44610</v>
      </c>
      <c r="C93" s="24">
        <f t="shared" si="66"/>
        <v>0</v>
      </c>
      <c r="D93" s="24">
        <f t="shared" si="64"/>
        <v>0</v>
      </c>
    </row>
    <row r="94" spans="1:4" ht="15" hidden="1">
      <c r="A94" s="2">
        <v>18</v>
      </c>
      <c r="B94" s="41">
        <f t="shared" si="65"/>
        <v>44638</v>
      </c>
      <c r="C94" s="24">
        <f t="shared" si="66"/>
        <v>0</v>
      </c>
      <c r="D94" s="24">
        <f t="shared" si="64"/>
        <v>0</v>
      </c>
    </row>
    <row r="95" spans="1:4" ht="15" hidden="1">
      <c r="A95" s="2">
        <v>19</v>
      </c>
      <c r="B95" s="41">
        <f t="shared" si="65"/>
        <v>44669</v>
      </c>
      <c r="C95" s="24">
        <f t="shared" si="66"/>
        <v>0</v>
      </c>
      <c r="D95" s="24">
        <f t="shared" si="64"/>
        <v>0</v>
      </c>
    </row>
    <row r="96" spans="1:4" ht="15" hidden="1">
      <c r="A96" s="2">
        <v>20</v>
      </c>
      <c r="B96" s="41">
        <f t="shared" si="65"/>
        <v>44699</v>
      </c>
      <c r="C96" s="24">
        <f t="shared" si="66"/>
        <v>0</v>
      </c>
      <c r="D96" s="24">
        <f t="shared" si="64"/>
        <v>0</v>
      </c>
    </row>
    <row r="97" spans="1:4" ht="15" hidden="1">
      <c r="A97" s="2">
        <v>21</v>
      </c>
      <c r="B97" s="41">
        <f t="shared" si="65"/>
        <v>44730</v>
      </c>
      <c r="C97" s="24">
        <f t="shared" si="66"/>
        <v>0</v>
      </c>
      <c r="D97" s="24">
        <f t="shared" si="64"/>
        <v>0</v>
      </c>
    </row>
    <row r="98" spans="1:4" ht="15" hidden="1">
      <c r="A98" s="2">
        <v>22</v>
      </c>
      <c r="B98" s="41">
        <f t="shared" si="65"/>
        <v>44760</v>
      </c>
      <c r="C98" s="24">
        <f t="shared" si="66"/>
        <v>0</v>
      </c>
      <c r="D98" s="24">
        <f t="shared" si="64"/>
        <v>0</v>
      </c>
    </row>
    <row r="99" spans="1:4" ht="15" hidden="1">
      <c r="A99" s="2">
        <v>23</v>
      </c>
      <c r="B99" s="41">
        <f t="shared" si="65"/>
        <v>44791</v>
      </c>
      <c r="C99" s="24">
        <f t="shared" si="66"/>
        <v>0</v>
      </c>
      <c r="D99" s="24">
        <f t="shared" si="64"/>
        <v>0</v>
      </c>
    </row>
    <row r="100" spans="1:4" ht="15" hidden="1">
      <c r="A100" s="2">
        <v>24</v>
      </c>
      <c r="B100" s="41">
        <f t="shared" si="65"/>
        <v>44822</v>
      </c>
      <c r="C100" s="24">
        <f t="shared" si="66"/>
        <v>0</v>
      </c>
      <c r="D100" s="24">
        <f t="shared" si="64"/>
        <v>0</v>
      </c>
    </row>
    <row r="101" spans="1:4" ht="15" hidden="1">
      <c r="A101" s="2">
        <v>25</v>
      </c>
      <c r="B101" s="41">
        <f t="shared" si="65"/>
        <v>44852</v>
      </c>
      <c r="C101" s="24">
        <f aca="true" t="shared" si="67" ref="C101:C112">J20</f>
        <v>0</v>
      </c>
      <c r="D101" s="24">
        <f t="shared" si="64"/>
        <v>0</v>
      </c>
    </row>
    <row r="102" spans="1:4" ht="15" hidden="1">
      <c r="A102" s="2">
        <v>26</v>
      </c>
      <c r="B102" s="41">
        <f t="shared" si="65"/>
        <v>44883</v>
      </c>
      <c r="C102" s="24">
        <f t="shared" si="67"/>
        <v>0</v>
      </c>
      <c r="D102" s="24">
        <f t="shared" si="64"/>
        <v>0</v>
      </c>
    </row>
    <row r="103" spans="1:4" ht="15" hidden="1">
      <c r="A103" s="2">
        <v>27</v>
      </c>
      <c r="B103" s="41">
        <f t="shared" si="65"/>
        <v>44913</v>
      </c>
      <c r="C103" s="24">
        <f t="shared" si="67"/>
        <v>0</v>
      </c>
      <c r="D103" s="24">
        <f t="shared" si="64"/>
        <v>0</v>
      </c>
    </row>
    <row r="104" spans="1:4" ht="15" hidden="1">
      <c r="A104" s="2">
        <v>28</v>
      </c>
      <c r="B104" s="41">
        <f t="shared" si="65"/>
        <v>44944</v>
      </c>
      <c r="C104" s="24">
        <f t="shared" si="67"/>
        <v>0</v>
      </c>
      <c r="D104" s="24">
        <f t="shared" si="64"/>
        <v>0</v>
      </c>
    </row>
    <row r="105" spans="1:4" ht="15" hidden="1">
      <c r="A105" s="2">
        <v>29</v>
      </c>
      <c r="B105" s="41">
        <f t="shared" si="65"/>
        <v>44975</v>
      </c>
      <c r="C105" s="24">
        <f t="shared" si="67"/>
        <v>0</v>
      </c>
      <c r="D105" s="24">
        <f t="shared" si="64"/>
        <v>0</v>
      </c>
    </row>
    <row r="106" spans="1:4" ht="15" hidden="1">
      <c r="A106" s="2">
        <v>30</v>
      </c>
      <c r="B106" s="41">
        <f t="shared" si="65"/>
        <v>45003</v>
      </c>
      <c r="C106" s="24">
        <f t="shared" si="67"/>
        <v>0</v>
      </c>
      <c r="D106" s="24">
        <f t="shared" si="64"/>
        <v>0</v>
      </c>
    </row>
    <row r="107" spans="1:4" ht="15" hidden="1">
      <c r="A107" s="2">
        <v>31</v>
      </c>
      <c r="B107" s="41">
        <f t="shared" si="65"/>
        <v>45034</v>
      </c>
      <c r="C107" s="24">
        <f t="shared" si="67"/>
        <v>0</v>
      </c>
      <c r="D107" s="24">
        <f t="shared" si="64"/>
        <v>0</v>
      </c>
    </row>
    <row r="108" spans="1:4" ht="15" hidden="1">
      <c r="A108" s="2">
        <v>32</v>
      </c>
      <c r="B108" s="41">
        <f t="shared" si="65"/>
        <v>45064</v>
      </c>
      <c r="C108" s="24">
        <f t="shared" si="67"/>
        <v>0</v>
      </c>
      <c r="D108" s="24">
        <f t="shared" si="64"/>
        <v>0</v>
      </c>
    </row>
    <row r="109" spans="1:4" ht="15" hidden="1">
      <c r="A109" s="2">
        <v>33</v>
      </c>
      <c r="B109" s="41">
        <f t="shared" si="65"/>
        <v>45095</v>
      </c>
      <c r="C109" s="24">
        <f t="shared" si="67"/>
        <v>0</v>
      </c>
      <c r="D109" s="24">
        <f t="shared" si="64"/>
        <v>0</v>
      </c>
    </row>
    <row r="110" spans="1:4" ht="15" hidden="1">
      <c r="A110" s="2">
        <v>34</v>
      </c>
      <c r="B110" s="41">
        <f t="shared" si="65"/>
        <v>45125</v>
      </c>
      <c r="C110" s="24">
        <f t="shared" si="67"/>
        <v>0</v>
      </c>
      <c r="D110" s="24">
        <f t="shared" si="64"/>
        <v>0</v>
      </c>
    </row>
    <row r="111" spans="1:4" ht="15" hidden="1">
      <c r="A111" s="2">
        <v>35</v>
      </c>
      <c r="B111" s="41">
        <f t="shared" si="65"/>
        <v>45156</v>
      </c>
      <c r="C111" s="24">
        <f t="shared" si="67"/>
        <v>0</v>
      </c>
      <c r="D111" s="24">
        <f t="shared" si="64"/>
        <v>0</v>
      </c>
    </row>
    <row r="112" spans="1:4" ht="15" hidden="1">
      <c r="A112" s="2">
        <v>36</v>
      </c>
      <c r="B112" s="41">
        <f t="shared" si="65"/>
        <v>45187</v>
      </c>
      <c r="C112" s="24">
        <f t="shared" si="67"/>
        <v>0</v>
      </c>
      <c r="D112" s="24">
        <f t="shared" si="64"/>
        <v>0</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A68:K68"/>
    <mergeCell ref="A69:K69"/>
    <mergeCell ref="A71:B71"/>
    <mergeCell ref="C71:E71"/>
    <mergeCell ref="A73:B74"/>
    <mergeCell ref="C73:E73"/>
    <mergeCell ref="C74:E74"/>
    <mergeCell ref="A67:K67"/>
    <mergeCell ref="K48:M48"/>
    <mergeCell ref="A48:A49"/>
    <mergeCell ref="B48:D48"/>
    <mergeCell ref="E48:G48"/>
    <mergeCell ref="H48:J48"/>
    <mergeCell ref="T48:V48"/>
    <mergeCell ref="T33:V33"/>
    <mergeCell ref="A64:H64"/>
    <mergeCell ref="A65:H65"/>
    <mergeCell ref="A66:H66"/>
    <mergeCell ref="N48:P48"/>
    <mergeCell ref="Q18:S18"/>
    <mergeCell ref="T18:V18"/>
    <mergeCell ref="A33:A34"/>
    <mergeCell ref="E33:G33"/>
    <mergeCell ref="H33:J33"/>
    <mergeCell ref="K33:M33"/>
    <mergeCell ref="N33:P33"/>
    <mergeCell ref="Q33:S33"/>
    <mergeCell ref="B18:D18"/>
    <mergeCell ref="E18:G18"/>
    <mergeCell ref="H18:J18"/>
    <mergeCell ref="K18:M18"/>
    <mergeCell ref="J12:O12"/>
    <mergeCell ref="A13:F13"/>
    <mergeCell ref="H13:I13"/>
    <mergeCell ref="L13:N13"/>
    <mergeCell ref="N18:P18"/>
    <mergeCell ref="A14:G14"/>
    <mergeCell ref="H14:I14"/>
    <mergeCell ref="J14:O14"/>
    <mergeCell ref="A15:G15"/>
    <mergeCell ref="H15:I15"/>
    <mergeCell ref="J15:O15"/>
    <mergeCell ref="A16:G16"/>
    <mergeCell ref="H16:I16"/>
    <mergeCell ref="J16:O16"/>
    <mergeCell ref="L17:O17"/>
    <mergeCell ref="A18:A19"/>
    <mergeCell ref="A10:G10"/>
    <mergeCell ref="H10:I10"/>
    <mergeCell ref="A11:G11"/>
    <mergeCell ref="H11:I11"/>
    <mergeCell ref="A12:G12"/>
    <mergeCell ref="H12:I12"/>
    <mergeCell ref="A7:G7"/>
    <mergeCell ref="H7:I7"/>
    <mergeCell ref="A8:G8"/>
    <mergeCell ref="H8:I8"/>
    <mergeCell ref="A9:G9"/>
    <mergeCell ref="H9:I9"/>
    <mergeCell ref="A6:G6"/>
    <mergeCell ref="H6:I6"/>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65"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AJ316"/>
  <sheetViews>
    <sheetView showGridLines="0" zoomScalePageLayoutView="0" workbookViewId="0" topLeftCell="A1">
      <selection activeCell="H9" sqref="H9:I9"/>
    </sheetView>
  </sheetViews>
  <sheetFormatPr defaultColWidth="9.00390625" defaultRowHeight="12.75" zeroHeight="1"/>
  <cols>
    <col min="1" max="1" width="10.75390625" style="2" customWidth="1"/>
    <col min="2" max="2" width="14.25390625" style="2" customWidth="1"/>
    <col min="3" max="3" width="12.00390625" style="2" customWidth="1"/>
    <col min="4" max="4" width="12.375" style="2" customWidth="1"/>
    <col min="5" max="5" width="13.125" style="2" customWidth="1"/>
    <col min="6" max="6" width="11.625" style="2" customWidth="1"/>
    <col min="7" max="7" width="12.125" style="2" customWidth="1"/>
    <col min="8" max="8" width="12.375" style="2" customWidth="1"/>
    <col min="9" max="9" width="14.875" style="3" customWidth="1"/>
    <col min="10" max="10" width="12.375" style="3" customWidth="1"/>
    <col min="11" max="11" width="12.125" style="3" customWidth="1"/>
    <col min="12" max="12" width="12.375" style="3" customWidth="1"/>
    <col min="13" max="13" width="12.00390625" style="3" customWidth="1"/>
    <col min="14" max="14" width="13.00390625" style="3" customWidth="1"/>
    <col min="15" max="15" width="12.00390625" style="1" customWidth="1"/>
    <col min="16" max="16" width="13.25390625" style="1" customWidth="1"/>
    <col min="17" max="17" width="12.125" style="1" customWidth="1"/>
    <col min="18" max="18" width="12.125" style="2" customWidth="1"/>
    <col min="19" max="19" width="12.75390625" style="2" customWidth="1"/>
    <col min="20" max="20" width="11.75390625" style="2" customWidth="1"/>
    <col min="21" max="21" width="12.125" style="2" customWidth="1"/>
    <col min="22" max="22" width="12.875" style="2" customWidth="1"/>
    <col min="23" max="23" width="10.75390625" style="2" hidden="1" customWidth="1"/>
    <col min="24" max="29" width="9.125" style="2" hidden="1" customWidth="1"/>
    <col min="30" max="240" width="9.125" style="2" customWidth="1"/>
    <col min="241" max="241" width="13.75390625" style="2" customWidth="1"/>
    <col min="242" max="16384" width="9.125" style="2" customWidth="1"/>
  </cols>
  <sheetData>
    <row r="1" spans="1:15" ht="27.75" customHeight="1">
      <c r="A1" s="131" t="s">
        <v>62</v>
      </c>
      <c r="B1" s="131"/>
      <c r="C1" s="131"/>
      <c r="D1" s="131"/>
      <c r="E1" s="131"/>
      <c r="F1" s="131"/>
      <c r="G1" s="131"/>
      <c r="H1" s="131"/>
      <c r="I1" s="131"/>
      <c r="O1" s="2"/>
    </row>
    <row r="2" spans="1:9" ht="27.75" customHeight="1">
      <c r="A2" s="132" t="s">
        <v>3</v>
      </c>
      <c r="B2" s="132"/>
      <c r="C2" s="132"/>
      <c r="D2" s="132"/>
      <c r="E2" s="132"/>
      <c r="F2" s="132"/>
      <c r="G2" s="132"/>
      <c r="H2" s="132"/>
      <c r="I2" s="132"/>
    </row>
    <row r="3" spans="1:9" ht="11.25" customHeight="1">
      <c r="A3" s="133" t="s">
        <v>11</v>
      </c>
      <c r="B3" s="133"/>
      <c r="C3" s="133"/>
      <c r="D3" s="133"/>
      <c r="E3" s="133"/>
      <c r="F3" s="133"/>
      <c r="G3" s="133"/>
      <c r="H3" s="133"/>
      <c r="I3" s="133"/>
    </row>
    <row r="4" spans="1:9" ht="40.5" customHeight="1">
      <c r="A4" s="134" t="s">
        <v>69</v>
      </c>
      <c r="B4" s="135"/>
      <c r="C4" s="135"/>
      <c r="D4" s="135"/>
      <c r="E4" s="135"/>
      <c r="F4" s="135"/>
      <c r="G4" s="135"/>
      <c r="H4" s="135"/>
      <c r="I4" s="135"/>
    </row>
    <row r="5" spans="1:23" ht="15">
      <c r="A5" s="136" t="s">
        <v>18</v>
      </c>
      <c r="B5" s="137"/>
      <c r="C5" s="137"/>
      <c r="D5" s="137"/>
      <c r="E5" s="137"/>
      <c r="F5" s="137"/>
      <c r="G5" s="137"/>
      <c r="H5" s="137"/>
      <c r="I5" s="137"/>
      <c r="J5" s="33"/>
      <c r="K5" s="15"/>
      <c r="L5" s="15"/>
      <c r="M5" s="15"/>
      <c r="N5" s="15"/>
      <c r="R5" s="1"/>
      <c r="S5" s="1"/>
      <c r="T5" s="1"/>
      <c r="U5" s="1"/>
      <c r="V5" s="1"/>
      <c r="W5" s="1"/>
    </row>
    <row r="6" spans="1:23" ht="58.5" customHeight="1" hidden="1">
      <c r="A6" s="127" t="s">
        <v>50</v>
      </c>
      <c r="B6" s="128"/>
      <c r="C6" s="128"/>
      <c r="D6" s="128"/>
      <c r="E6" s="128"/>
      <c r="F6" s="128"/>
      <c r="G6" s="129"/>
      <c r="H6" s="127" t="s">
        <v>51</v>
      </c>
      <c r="I6" s="130"/>
      <c r="J6" s="40"/>
      <c r="K6" s="40"/>
      <c r="L6" s="38"/>
      <c r="M6" s="38"/>
      <c r="N6" s="38"/>
      <c r="R6" s="1"/>
      <c r="S6" s="1"/>
      <c r="T6" s="1"/>
      <c r="U6" s="1"/>
      <c r="V6" s="1"/>
      <c r="W6" s="1"/>
    </row>
    <row r="7" spans="1:28" ht="15" hidden="1">
      <c r="A7" s="138" t="s">
        <v>15</v>
      </c>
      <c r="B7" s="138"/>
      <c r="C7" s="138"/>
      <c r="D7" s="138"/>
      <c r="E7" s="138"/>
      <c r="F7" s="138"/>
      <c r="G7" s="138"/>
      <c r="H7" s="139">
        <v>0.2</v>
      </c>
      <c r="I7" s="139"/>
      <c r="J7" s="36"/>
      <c r="K7" s="32"/>
      <c r="L7" s="32"/>
      <c r="M7" s="32"/>
      <c r="N7" s="32"/>
      <c r="O7" s="32"/>
      <c r="P7" s="2"/>
      <c r="Q7" s="2"/>
      <c r="S7" s="16"/>
      <c r="T7" s="16"/>
      <c r="U7" s="16"/>
      <c r="V7" s="16"/>
      <c r="W7" s="17"/>
      <c r="X7" s="1"/>
      <c r="Y7" s="1"/>
      <c r="AA7" s="1" t="s">
        <v>2</v>
      </c>
      <c r="AB7" s="26" t="s">
        <v>0</v>
      </c>
    </row>
    <row r="8" spans="1:28" ht="15">
      <c r="A8" s="138" t="s">
        <v>4</v>
      </c>
      <c r="B8" s="138"/>
      <c r="C8" s="138"/>
      <c r="D8" s="138"/>
      <c r="E8" s="138"/>
      <c r="F8" s="138"/>
      <c r="G8" s="138"/>
      <c r="H8" s="140">
        <v>1500000</v>
      </c>
      <c r="I8" s="140"/>
      <c r="J8" s="36"/>
      <c r="K8" s="32"/>
      <c r="L8" s="32"/>
      <c r="M8" s="32"/>
      <c r="N8" s="32"/>
      <c r="O8" s="32"/>
      <c r="P8" s="2"/>
      <c r="Q8" s="2"/>
      <c r="W8" s="18"/>
      <c r="X8" s="1"/>
      <c r="Y8" s="1"/>
      <c r="AA8" s="2" t="s">
        <v>14</v>
      </c>
      <c r="AB8" s="26" t="s">
        <v>1</v>
      </c>
    </row>
    <row r="9" spans="1:25" ht="15">
      <c r="A9" s="141" t="s">
        <v>12</v>
      </c>
      <c r="B9" s="141"/>
      <c r="C9" s="141"/>
      <c r="D9" s="141"/>
      <c r="E9" s="141"/>
      <c r="F9" s="141"/>
      <c r="G9" s="141"/>
      <c r="H9" s="142">
        <v>36</v>
      </c>
      <c r="I9" s="142"/>
      <c r="J9" s="36"/>
      <c r="K9" s="32"/>
      <c r="L9" s="32"/>
      <c r="M9" s="32"/>
      <c r="N9" s="32"/>
      <c r="O9" s="32"/>
      <c r="P9" s="2"/>
      <c r="Q9" s="2"/>
      <c r="S9" s="19"/>
      <c r="T9" s="19"/>
      <c r="U9" s="19"/>
      <c r="V9" s="19"/>
      <c r="W9" s="18"/>
      <c r="X9" s="1"/>
      <c r="Y9" s="1"/>
    </row>
    <row r="10" spans="1:25" ht="15">
      <c r="A10" s="143" t="s">
        <v>17</v>
      </c>
      <c r="B10" s="144"/>
      <c r="C10" s="144"/>
      <c r="D10" s="144"/>
      <c r="E10" s="144"/>
      <c r="F10" s="144"/>
      <c r="G10" s="145"/>
      <c r="H10" s="146">
        <v>19.9</v>
      </c>
      <c r="I10" s="146"/>
      <c r="J10" s="36"/>
      <c r="K10" s="32"/>
      <c r="L10" s="32"/>
      <c r="M10" s="32"/>
      <c r="N10" s="32"/>
      <c r="O10" s="32"/>
      <c r="P10" s="2"/>
      <c r="Q10" s="2"/>
      <c r="S10" s="19"/>
      <c r="T10" s="19"/>
      <c r="U10" s="19"/>
      <c r="V10" s="19"/>
      <c r="W10" s="25"/>
      <c r="X10" s="1"/>
      <c r="Y10" s="1"/>
    </row>
    <row r="11" spans="1:28" ht="15" hidden="1">
      <c r="A11" s="143" t="s">
        <v>66</v>
      </c>
      <c r="B11" s="144"/>
      <c r="C11" s="144"/>
      <c r="D11" s="144"/>
      <c r="E11" s="144"/>
      <c r="F11" s="144"/>
      <c r="G11" s="145"/>
      <c r="H11" s="147" t="s">
        <v>68</v>
      </c>
      <c r="I11" s="148"/>
      <c r="J11" s="53"/>
      <c r="K11" s="32"/>
      <c r="L11" s="32"/>
      <c r="M11" s="32"/>
      <c r="N11" s="32"/>
      <c r="O11" s="32"/>
      <c r="P11" s="2"/>
      <c r="Q11" s="2"/>
      <c r="S11" s="19"/>
      <c r="T11" s="19"/>
      <c r="U11" s="19"/>
      <c r="V11" s="19"/>
      <c r="W11" s="25"/>
      <c r="X11" s="1"/>
      <c r="Y11" s="1"/>
      <c r="AB11" s="54" t="s">
        <v>67</v>
      </c>
    </row>
    <row r="12" spans="1:28" ht="24" customHeight="1">
      <c r="A12" s="143" t="s">
        <v>13</v>
      </c>
      <c r="B12" s="144"/>
      <c r="C12" s="144"/>
      <c r="D12" s="144"/>
      <c r="E12" s="144"/>
      <c r="F12" s="144"/>
      <c r="G12" s="145"/>
      <c r="H12" s="149">
        <v>2</v>
      </c>
      <c r="I12" s="149"/>
      <c r="J12" s="150"/>
      <c r="K12" s="151"/>
      <c r="L12" s="151"/>
      <c r="M12" s="151"/>
      <c r="N12" s="151"/>
      <c r="O12" s="151"/>
      <c r="R12" s="1"/>
      <c r="S12" s="1"/>
      <c r="T12" s="1"/>
      <c r="U12" s="1"/>
      <c r="V12" s="1"/>
      <c r="W12" s="20"/>
      <c r="X12" s="1"/>
      <c r="Y12" s="1"/>
      <c r="AA12" s="51"/>
      <c r="AB12" s="54" t="s">
        <v>68</v>
      </c>
    </row>
    <row r="13" spans="1:25" ht="15" hidden="1">
      <c r="A13" s="143" t="str">
        <f>CONCATENATE("Месячный платеж по кредиту, ",L17)</f>
        <v>Месячный платеж по кредиту, </v>
      </c>
      <c r="B13" s="144"/>
      <c r="C13" s="144"/>
      <c r="D13" s="144"/>
      <c r="E13" s="144"/>
      <c r="F13" s="144"/>
      <c r="G13" s="44"/>
      <c r="H13" s="152">
        <f>IF(data=1,sumkred/strok,sumkred*PROC/100/((1-POWER(1+PROC/1200,-strok))*12))</f>
        <v>55668.97543859344</v>
      </c>
      <c r="I13" s="153"/>
      <c r="J13" s="35"/>
      <c r="K13" s="27"/>
      <c r="L13" s="131"/>
      <c r="M13" s="131"/>
      <c r="N13" s="131"/>
      <c r="O13" s="37"/>
      <c r="P13" s="28"/>
      <c r="Q13" s="28"/>
      <c r="R13" s="1"/>
      <c r="S13" s="1"/>
      <c r="T13" s="1"/>
      <c r="U13" s="1"/>
      <c r="V13" s="1"/>
      <c r="W13" s="20"/>
      <c r="X13" s="1"/>
      <c r="Y13" s="1"/>
    </row>
    <row r="14" spans="1:27" ht="15">
      <c r="A14" s="157" t="s">
        <v>52</v>
      </c>
      <c r="B14" s="158"/>
      <c r="C14" s="158"/>
      <c r="D14" s="158"/>
      <c r="E14" s="158"/>
      <c r="F14" s="158"/>
      <c r="G14" s="159"/>
      <c r="H14" s="160">
        <v>0.009</v>
      </c>
      <c r="I14" s="160"/>
      <c r="J14" s="150"/>
      <c r="K14" s="151"/>
      <c r="L14" s="151"/>
      <c r="M14" s="151"/>
      <c r="N14" s="151"/>
      <c r="O14" s="151"/>
      <c r="P14" s="28"/>
      <c r="Q14" s="28"/>
      <c r="R14" s="1"/>
      <c r="S14" s="1"/>
      <c r="T14" s="1"/>
      <c r="U14" s="1"/>
      <c r="V14" s="1"/>
      <c r="W14" s="25"/>
      <c r="X14" s="1"/>
      <c r="Y14" s="1"/>
      <c r="AA14" s="52">
        <v>0.005</v>
      </c>
    </row>
    <row r="15" spans="1:27" ht="15" customHeight="1">
      <c r="A15" s="157" t="s">
        <v>63</v>
      </c>
      <c r="B15" s="158"/>
      <c r="C15" s="158"/>
      <c r="D15" s="158"/>
      <c r="E15" s="158"/>
      <c r="F15" s="158"/>
      <c r="G15" s="159"/>
      <c r="H15" s="161">
        <v>0</v>
      </c>
      <c r="I15" s="162"/>
      <c r="J15" s="163"/>
      <c r="K15" s="150"/>
      <c r="L15" s="150"/>
      <c r="M15" s="150"/>
      <c r="N15" s="150"/>
      <c r="O15" s="150"/>
      <c r="P15" s="28"/>
      <c r="Q15" s="28"/>
      <c r="R15" s="1"/>
      <c r="S15" s="1"/>
      <c r="T15" s="1"/>
      <c r="U15" s="1"/>
      <c r="V15" s="1"/>
      <c r="W15" s="25"/>
      <c r="X15" s="1"/>
      <c r="Y15" s="1"/>
      <c r="AA15" s="52">
        <v>0.007</v>
      </c>
    </row>
    <row r="16" spans="1:27" ht="34.5" customHeight="1">
      <c r="A16" s="164" t="s">
        <v>65</v>
      </c>
      <c r="B16" s="165"/>
      <c r="C16" s="165"/>
      <c r="D16" s="165"/>
      <c r="E16" s="165"/>
      <c r="F16" s="165"/>
      <c r="G16" s="166"/>
      <c r="H16" s="167">
        <v>0.01</v>
      </c>
      <c r="I16" s="168"/>
      <c r="J16" s="163"/>
      <c r="K16" s="150"/>
      <c r="L16" s="150"/>
      <c r="M16" s="150"/>
      <c r="N16" s="150"/>
      <c r="O16" s="150"/>
      <c r="P16" s="28"/>
      <c r="Q16" s="28"/>
      <c r="R16" s="1"/>
      <c r="S16" s="1"/>
      <c r="T16" s="1"/>
      <c r="U16" s="1"/>
      <c r="V16" s="1"/>
      <c r="W16" s="25"/>
      <c r="X16" s="1"/>
      <c r="Y16" s="1"/>
      <c r="AA16" s="51">
        <v>0.01</v>
      </c>
    </row>
    <row r="17" spans="1:23" ht="15.75" thickBot="1">
      <c r="A17" s="21">
        <v>2</v>
      </c>
      <c r="B17" s="1"/>
      <c r="C17" s="1"/>
      <c r="D17" s="1"/>
      <c r="E17" s="1"/>
      <c r="F17" s="1"/>
      <c r="G17" s="1"/>
      <c r="I17" s="34"/>
      <c r="J17" s="34"/>
      <c r="K17" s="34"/>
      <c r="L17" s="169"/>
      <c r="M17" s="169"/>
      <c r="N17" s="169"/>
      <c r="O17" s="169"/>
      <c r="P17" s="34"/>
      <c r="Q17" s="34"/>
      <c r="R17" s="1"/>
      <c r="S17" s="1"/>
      <c r="T17" s="1"/>
      <c r="U17" s="1"/>
      <c r="V17" s="39" t="s">
        <v>16</v>
      </c>
      <c r="W17" s="22"/>
    </row>
    <row r="18" spans="1:22" ht="12.75" customHeight="1" thickBot="1">
      <c r="A18" s="170" t="s">
        <v>22</v>
      </c>
      <c r="B18" s="154" t="s">
        <v>24</v>
      </c>
      <c r="C18" s="155"/>
      <c r="D18" s="156"/>
      <c r="E18" s="154" t="s">
        <v>25</v>
      </c>
      <c r="F18" s="155"/>
      <c r="G18" s="156"/>
      <c r="H18" s="154" t="s">
        <v>26</v>
      </c>
      <c r="I18" s="155"/>
      <c r="J18" s="156"/>
      <c r="K18" s="154" t="s">
        <v>27</v>
      </c>
      <c r="L18" s="155"/>
      <c r="M18" s="156"/>
      <c r="N18" s="154" t="s">
        <v>28</v>
      </c>
      <c r="O18" s="155"/>
      <c r="P18" s="156"/>
      <c r="Q18" s="154" t="s">
        <v>29</v>
      </c>
      <c r="R18" s="155"/>
      <c r="S18" s="156"/>
      <c r="T18" s="154" t="s">
        <v>30</v>
      </c>
      <c r="U18" s="155"/>
      <c r="V18" s="156"/>
    </row>
    <row r="19" spans="1:22" ht="30.75" thickBot="1">
      <c r="A19" s="171"/>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2" ht="15.75" thickTop="1">
      <c r="A20" s="7" t="s">
        <v>19</v>
      </c>
      <c r="B20" s="8">
        <f>sumkred</f>
        <v>1500000</v>
      </c>
      <c r="C20" s="8">
        <f aca="true" t="shared" si="0" ref="C20:C31">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aca="true" t="shared" si="1" ref="F20:F31">IF(data=1,E20*(PROC/36500)*30.42,E20*(PROC/36000)*30)</f>
        <v>18767.936234282657</v>
      </c>
      <c r="G20" s="29">
        <f aca="true" t="shared" si="2" ref="G20:G31">IF(data=1,IF(F20&gt;1,F20+sumproplat,0),IF(E20&gt;sumproplat*2,sumproplat,E20+F20))</f>
        <v>55668.97543859344</v>
      </c>
      <c r="H20" s="8">
        <f>IF(data=1,IF((E31-sumproplat)&gt;0,E31-sumproplat,0),IF(E31-(sumproplat-F31)&gt;0,E31-(G31-F31),0))</f>
        <v>646216.0647723551</v>
      </c>
      <c r="I20" s="8">
        <f aca="true" t="shared" si="3" ref="I20:I31">IF(data=1,H20*(PROC/36500)*30.42,H20*(PROC/36000)*30)</f>
        <v>10716.416407474888</v>
      </c>
      <c r="J20" s="29">
        <f aca="true" t="shared" si="4" ref="J20:J31">IF(data=1,IF(I20&gt;1,I20+sumproplat,0),IF(H20&gt;sumproplat*2,sumproplat,H20+I20))</f>
        <v>55668.97543859344</v>
      </c>
      <c r="K20" s="8">
        <f>IF(data=1,IF((H31-sumproplat)&gt;0,H31-sumproplat,0),IF(H31-(sumproplat-I31)&gt;0,H31-(J31-I31),0))</f>
        <v>0</v>
      </c>
      <c r="L20" s="8">
        <f aca="true" t="shared" si="5" ref="L20:L31">IF(data=1,K20*(PROC/36500)*30.42,K20*(PROC/36000)*30)</f>
        <v>0</v>
      </c>
      <c r="M20" s="29">
        <f aca="true" t="shared" si="6" ref="M20:M31">IF(data=1,IF(L20&gt;1,L20+sumproplat,0),IF(K20&gt;sumproplat*2,sumproplat,K20+L20))</f>
        <v>0</v>
      </c>
      <c r="N20" s="8">
        <f>IF(data=1,IF((K31-sumproplat)&gt;0,K31-sumproplat,0),IF(K31-(sumproplat-L31)&gt;0,K31-(M31-L31),0))</f>
        <v>0</v>
      </c>
      <c r="O20" s="8">
        <f aca="true" t="shared" si="7" ref="O20:O31">IF(data=1,N20*(PROC/36500)*30.42,N20*(PROC/36000)*30)</f>
        <v>0</v>
      </c>
      <c r="P20" s="29">
        <f aca="true" t="shared" si="8" ref="P20:P31">IF(data=1,IF(O20&gt;1,O20+sumproplat,0),IF(N20&gt;sumproplat*2,sumproplat,N20+O20))</f>
        <v>0</v>
      </c>
      <c r="Q20" s="8">
        <f>IF(data=1,IF((N31-sumproplat)&gt;0,N31-sumproplat,0),IF(N31-(sumproplat-O31)&gt;0,N31-(P31-O31),0))</f>
        <v>0</v>
      </c>
      <c r="R20" s="8">
        <f aca="true" t="shared" si="9" ref="R20:R31">IF(data=1,Q20*(PROC/36500)*30.42,Q20*(PROC/36000)*30)</f>
        <v>0</v>
      </c>
      <c r="S20" s="29">
        <f aca="true" t="shared" si="10" ref="S20:S31">IF(data=1,IF(R20&gt;1,R20+sumproplat,0),IF(Q20&gt;sumproplat*2,sumproplat,Q20+R20))</f>
        <v>0</v>
      </c>
      <c r="T20" s="8">
        <f>IF(data=1,IF((Q31-sumproplat)&gt;0,Q31-sumproplat,0),IF(Q31-(sumproplat-R31)&gt;0,Q31-(S31-R31),0))</f>
        <v>0</v>
      </c>
      <c r="U20" s="8">
        <f aca="true" t="shared" si="11" ref="U20:U31">IF(data=1,T20*(PROC/36500)*30.42,T20*(PROC/36000)*30)</f>
        <v>0</v>
      </c>
      <c r="V20" s="29">
        <f aca="true" t="shared" si="12" ref="V20:V31">IF(data=1,IF(U20&gt;1,U20+sumproplat,0),IF(T20&gt;sumproplat*2,sumproplat,T20+U20))</f>
        <v>0</v>
      </c>
    </row>
    <row r="21" spans="1:22" ht="15">
      <c r="A21" s="7" t="s">
        <v>20</v>
      </c>
      <c r="B21" s="9">
        <f>IF(data=1,IF((B20-sumproplat)&gt;0,B20-sumproplat,0),IF(B20-(sumproplat-C20)&gt;0,B20-(D20-C20),0))</f>
        <v>1500000</v>
      </c>
      <c r="C21" s="9">
        <f t="shared" si="0"/>
        <v>24874.999999999996</v>
      </c>
      <c r="D21" s="29">
        <f aca="true" t="shared" si="13" ref="D21:D31">IF(data=1,IF(C21&gt;1,C21+sumproplat,0),IF(B21&gt;sumproplat*2,sumproplat,B21+C21))</f>
        <v>55668.97543859344</v>
      </c>
      <c r="E21" s="9">
        <f>IF(data=1,IF((E20-sumproplat)&gt;0,E20-sumproplat,0),IF(E20-(sumproplat-F20)&gt;0,E20-(G20-F20),0))</f>
        <v>1094833.809094141</v>
      </c>
      <c r="F21" s="9">
        <f t="shared" si="1"/>
        <v>18155.994000811166</v>
      </c>
      <c r="G21" s="29">
        <f t="shared" si="2"/>
        <v>55668.97543859344</v>
      </c>
      <c r="H21" s="9">
        <f>IF(data=1,IF((H20-sumproplat)&gt;0,H20-sumproplat,0),IF(H20-(sumproplat-I20)&gt;0,H20-(J20-I20),0))</f>
        <v>601263.5057412366</v>
      </c>
      <c r="I21" s="9">
        <f t="shared" si="3"/>
        <v>9970.953136875507</v>
      </c>
      <c r="J21" s="29">
        <f t="shared" si="4"/>
        <v>55668.97543859344</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2" ht="15">
      <c r="A22" s="7" t="s">
        <v>21</v>
      </c>
      <c r="B22" s="9">
        <f aca="true" t="shared" si="14" ref="B22:B31">IF(data=1,IF((B21-sumproplat)&gt;0,B21-sumproplat,0),IF(B21-(sumproplat-C21)&gt;0,B21-(D21-C21),0))</f>
        <v>1469206.0245614066</v>
      </c>
      <c r="C22" s="9">
        <f t="shared" si="0"/>
        <v>24364.333240643322</v>
      </c>
      <c r="D22" s="29">
        <f t="shared" si="13"/>
        <v>55668.97543859344</v>
      </c>
      <c r="E22" s="9">
        <f aca="true" t="shared" si="15" ref="E22:E31">IF(data=1,IF((E21-sumproplat)&gt;0,E21-sumproplat,0),IF(E21-(sumproplat-F21)&gt;0,E21-(G21-F21),0))</f>
        <v>1057320.8276563587</v>
      </c>
      <c r="F22" s="9">
        <f t="shared" si="1"/>
        <v>17533.90372530128</v>
      </c>
      <c r="G22" s="29">
        <f t="shared" si="2"/>
        <v>55668.97543859344</v>
      </c>
      <c r="H22" s="9">
        <f aca="true" t="shared" si="16" ref="H22:H31">IF(data=1,IF((H21-sumproplat)&gt;0,H21-sumproplat,0),IF(H21-(sumproplat-I21)&gt;0,H21-(J21-I21),0))</f>
        <v>555565.4834395187</v>
      </c>
      <c r="I22" s="9">
        <f t="shared" si="3"/>
        <v>9213.127600372018</v>
      </c>
      <c r="J22" s="29">
        <f t="shared" si="4"/>
        <v>55668.97543859344</v>
      </c>
      <c r="K22" s="9">
        <f aca="true" t="shared" si="17" ref="K22:K31">IF(data=1,IF((K21-sumproplat)&gt;0,K21-sumproplat,0),IF(K21-(sumproplat-L21)&gt;0,K21-(M21-L21),0))</f>
        <v>0</v>
      </c>
      <c r="L22" s="9">
        <f t="shared" si="5"/>
        <v>0</v>
      </c>
      <c r="M22" s="29">
        <f t="shared" si="6"/>
        <v>0</v>
      </c>
      <c r="N22" s="9">
        <f aca="true" t="shared" si="18" ref="N22:N31">IF(data=1,IF((N21-sumproplat)&gt;0,N21-sumproplat,0),IF(N21-(sumproplat-O21)&gt;0,N21-(P21-O21),0))</f>
        <v>0</v>
      </c>
      <c r="O22" s="9">
        <f t="shared" si="7"/>
        <v>0</v>
      </c>
      <c r="P22" s="29">
        <f t="shared" si="8"/>
        <v>0</v>
      </c>
      <c r="Q22" s="9">
        <f aca="true" t="shared" si="19" ref="Q22:Q31">IF(data=1,IF((Q21-sumproplat)&gt;0,Q21-sumproplat,0),IF(Q21-(sumproplat-R21)&gt;0,Q21-(S21-R21),0))</f>
        <v>0</v>
      </c>
      <c r="R22" s="9">
        <f t="shared" si="9"/>
        <v>0</v>
      </c>
      <c r="S22" s="29">
        <f t="shared" si="10"/>
        <v>0</v>
      </c>
      <c r="T22" s="9">
        <f aca="true" t="shared" si="20" ref="T22:T31">IF(data=1,IF((T21-sumproplat)&gt;0,T21-sumproplat,0),IF(T21-(sumproplat-U21)&gt;0,T21-(V21-U21),0))</f>
        <v>0</v>
      </c>
      <c r="U22" s="9">
        <f t="shared" si="11"/>
        <v>0</v>
      </c>
      <c r="V22" s="29">
        <f t="shared" si="12"/>
        <v>0</v>
      </c>
    </row>
    <row r="23" spans="1:22" ht="15">
      <c r="A23" s="7" t="s">
        <v>53</v>
      </c>
      <c r="B23" s="9">
        <f t="shared" si="14"/>
        <v>1437901.3823634565</v>
      </c>
      <c r="C23" s="9">
        <f t="shared" si="0"/>
        <v>23845.197924193984</v>
      </c>
      <c r="D23" s="29">
        <f t="shared" si="13"/>
        <v>55668.97543859344</v>
      </c>
      <c r="E23" s="9">
        <f t="shared" si="15"/>
        <v>1019185.7559430666</v>
      </c>
      <c r="F23" s="9">
        <f t="shared" si="1"/>
        <v>16901.497119389183</v>
      </c>
      <c r="G23" s="29">
        <f t="shared" si="2"/>
        <v>55668.97543859344</v>
      </c>
      <c r="H23" s="9">
        <f t="shared" si="16"/>
        <v>509109.6356012973</v>
      </c>
      <c r="I23" s="9">
        <f t="shared" si="3"/>
        <v>8442.73479038818</v>
      </c>
      <c r="J23" s="29">
        <f t="shared" si="4"/>
        <v>55668.97543859344</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2" ht="15">
      <c r="A24" s="7" t="s">
        <v>54</v>
      </c>
      <c r="B24" s="9">
        <f t="shared" si="14"/>
        <v>1406077.604849057</v>
      </c>
      <c r="C24" s="9">
        <f t="shared" si="0"/>
        <v>23317.453613746857</v>
      </c>
      <c r="D24" s="29">
        <f t="shared" si="13"/>
        <v>55668.97543859344</v>
      </c>
      <c r="E24" s="9">
        <f t="shared" si="15"/>
        <v>980418.2776238623</v>
      </c>
      <c r="F24" s="9">
        <f t="shared" si="1"/>
        <v>16258.603103929048</v>
      </c>
      <c r="G24" s="29">
        <f t="shared" si="2"/>
        <v>55668.97543859344</v>
      </c>
      <c r="H24" s="9">
        <f t="shared" si="16"/>
        <v>461883.39495309204</v>
      </c>
      <c r="I24" s="9">
        <f t="shared" si="3"/>
        <v>7659.566299638775</v>
      </c>
      <c r="J24" s="29">
        <f t="shared" si="4"/>
        <v>55668.97543859344</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2" ht="15">
      <c r="A25" s="7" t="s">
        <v>55</v>
      </c>
      <c r="B25" s="9">
        <f t="shared" si="14"/>
        <v>1373726.0830242105</v>
      </c>
      <c r="C25" s="9">
        <f t="shared" si="0"/>
        <v>22780.957543484823</v>
      </c>
      <c r="D25" s="29">
        <f t="shared" si="13"/>
        <v>55668.97543859344</v>
      </c>
      <c r="E25" s="9">
        <f t="shared" si="15"/>
        <v>941007.9052891978</v>
      </c>
      <c r="F25" s="9">
        <f t="shared" si="1"/>
        <v>15605.047762712527</v>
      </c>
      <c r="G25" s="29">
        <f t="shared" si="2"/>
        <v>55668.97543859344</v>
      </c>
      <c r="H25" s="9">
        <f t="shared" si="16"/>
        <v>413873.9858141374</v>
      </c>
      <c r="I25" s="9">
        <f t="shared" si="3"/>
        <v>6863.410264751111</v>
      </c>
      <c r="J25" s="29">
        <f t="shared" si="4"/>
        <v>55668.97543859344</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2" ht="14.25" customHeight="1">
      <c r="A26" s="7" t="s">
        <v>56</v>
      </c>
      <c r="B26" s="9">
        <f t="shared" si="14"/>
        <v>1340838.065129102</v>
      </c>
      <c r="C26" s="9">
        <f t="shared" si="0"/>
        <v>22235.564580057606</v>
      </c>
      <c r="D26" s="29">
        <f t="shared" si="13"/>
        <v>55668.97543859344</v>
      </c>
      <c r="E26" s="9">
        <f t="shared" si="15"/>
        <v>900943.9776133168</v>
      </c>
      <c r="F26" s="9">
        <f t="shared" si="1"/>
        <v>14940.654295420834</v>
      </c>
      <c r="G26" s="29">
        <f t="shared" si="2"/>
        <v>55668.97543859344</v>
      </c>
      <c r="H26" s="9">
        <f t="shared" si="16"/>
        <v>365068.420640295</v>
      </c>
      <c r="I26" s="9">
        <f t="shared" si="3"/>
        <v>6054.051308951558</v>
      </c>
      <c r="J26" s="29">
        <f t="shared" si="4"/>
        <v>55668.97543859344</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2" ht="15">
      <c r="A27" s="7" t="s">
        <v>57</v>
      </c>
      <c r="B27" s="9">
        <f t="shared" si="14"/>
        <v>1307404.654270566</v>
      </c>
      <c r="C27" s="9">
        <f t="shared" si="0"/>
        <v>21681.12718332022</v>
      </c>
      <c r="D27" s="29">
        <f t="shared" si="13"/>
        <v>55668.97543859344</v>
      </c>
      <c r="E27" s="9">
        <f t="shared" si="15"/>
        <v>860215.6564701443</v>
      </c>
      <c r="F27" s="9">
        <f t="shared" si="1"/>
        <v>14265.242969796556</v>
      </c>
      <c r="G27" s="29">
        <f t="shared" si="2"/>
        <v>55668.97543859344</v>
      </c>
      <c r="H27" s="9">
        <f t="shared" si="16"/>
        <v>315453.4965106531</v>
      </c>
      <c r="I27" s="9">
        <f t="shared" si="3"/>
        <v>5231.270483801663</v>
      </c>
      <c r="J27" s="29">
        <f t="shared" si="4"/>
        <v>55668.97543859344</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2" ht="15">
      <c r="A28" s="7" t="s">
        <v>58</v>
      </c>
      <c r="B28" s="9">
        <f t="shared" si="14"/>
        <v>1273416.8060152929</v>
      </c>
      <c r="C28" s="9">
        <f t="shared" si="0"/>
        <v>21117.49536642027</v>
      </c>
      <c r="D28" s="29">
        <f t="shared" si="13"/>
        <v>55668.97543859344</v>
      </c>
      <c r="E28" s="9">
        <f t="shared" si="15"/>
        <v>818811.9240013474</v>
      </c>
      <c r="F28" s="9">
        <f t="shared" si="1"/>
        <v>13578.631073022341</v>
      </c>
      <c r="G28" s="29">
        <f t="shared" si="2"/>
        <v>55668.97543859344</v>
      </c>
      <c r="H28" s="9">
        <f t="shared" si="16"/>
        <v>265015.79155586136</v>
      </c>
      <c r="I28" s="9">
        <f t="shared" si="3"/>
        <v>4394.8452099680335</v>
      </c>
      <c r="J28" s="29">
        <f t="shared" si="4"/>
        <v>55668.97543859344</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2" ht="15">
      <c r="A29" s="7" t="s">
        <v>59</v>
      </c>
      <c r="B29" s="9">
        <f t="shared" si="14"/>
        <v>1238865.3259431198</v>
      </c>
      <c r="C29" s="9">
        <f t="shared" si="0"/>
        <v>20544.5166552234</v>
      </c>
      <c r="D29" s="29">
        <f t="shared" si="13"/>
        <v>55668.97543859344</v>
      </c>
      <c r="E29" s="9">
        <f t="shared" si="15"/>
        <v>776721.5796357763</v>
      </c>
      <c r="F29" s="9">
        <f t="shared" si="1"/>
        <v>12880.632862293289</v>
      </c>
      <c r="G29" s="29">
        <f t="shared" si="2"/>
        <v>55668.97543859344</v>
      </c>
      <c r="H29" s="9">
        <f t="shared" si="16"/>
        <v>213741.66132723595</v>
      </c>
      <c r="I29" s="9">
        <f t="shared" si="3"/>
        <v>3544.5492170099956</v>
      </c>
      <c r="J29" s="29">
        <f t="shared" si="4"/>
        <v>55668.97543859344</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2" ht="15">
      <c r="A30" s="7" t="s">
        <v>60</v>
      </c>
      <c r="B30" s="9">
        <f t="shared" si="14"/>
        <v>1203740.8671597498</v>
      </c>
      <c r="C30" s="9">
        <f t="shared" si="0"/>
        <v>19962.03604706585</v>
      </c>
      <c r="D30" s="29">
        <f t="shared" si="13"/>
        <v>55668.97543859344</v>
      </c>
      <c r="E30" s="9">
        <f t="shared" si="15"/>
        <v>733933.2370594762</v>
      </c>
      <c r="F30" s="9">
        <f t="shared" si="1"/>
        <v>12171.059514569644</v>
      </c>
      <c r="G30" s="29">
        <f t="shared" si="2"/>
        <v>55668.97543859344</v>
      </c>
      <c r="H30" s="9">
        <f t="shared" si="16"/>
        <v>161617.2351056525</v>
      </c>
      <c r="I30" s="9">
        <f t="shared" si="3"/>
        <v>2680.152482168737</v>
      </c>
      <c r="J30" s="29">
        <f t="shared" si="4"/>
        <v>55668.97543859344</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2" ht="15.75" thickBot="1">
      <c r="A31" s="7" t="s">
        <v>61</v>
      </c>
      <c r="B31" s="10">
        <f t="shared" si="14"/>
        <v>1168033.9277682223</v>
      </c>
      <c r="C31" s="10">
        <f t="shared" si="0"/>
        <v>19369.895968823017</v>
      </c>
      <c r="D31" s="29">
        <f t="shared" si="13"/>
        <v>55668.97543859344</v>
      </c>
      <c r="E31" s="10">
        <f t="shared" si="15"/>
        <v>690435.3211354524</v>
      </c>
      <c r="F31" s="10">
        <f t="shared" si="1"/>
        <v>11449.71907549625</v>
      </c>
      <c r="G31" s="29">
        <f t="shared" si="2"/>
        <v>55668.97543859344</v>
      </c>
      <c r="H31" s="10">
        <f t="shared" si="16"/>
        <v>108628.4121492278</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2" ht="16.5" thickBot="1" thickTop="1">
      <c r="A32" s="30" t="s">
        <v>23</v>
      </c>
      <c r="B32" s="11"/>
      <c r="C32" s="12">
        <f>SUM(C20:C31)</f>
        <v>268968.5781229793</v>
      </c>
      <c r="D32" s="31">
        <f>SUM(D20:D31)</f>
        <v>637233.7298245277</v>
      </c>
      <c r="E32" s="11"/>
      <c r="F32" s="12">
        <f>SUM(F20:F31)</f>
        <v>182508.92173702476</v>
      </c>
      <c r="G32" s="31">
        <f>SUM(G20:G31)</f>
        <v>668027.7052631212</v>
      </c>
      <c r="H32" s="11"/>
      <c r="I32" s="12">
        <f>SUM(I20:I31)</f>
        <v>76572.49836954182</v>
      </c>
      <c r="J32" s="31">
        <f>SUM(J20:J31)</f>
        <v>722788.5631418969</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22" ht="12.75" customHeight="1" thickBot="1">
      <c r="A33" s="170" t="s">
        <v>22</v>
      </c>
      <c r="B33" s="48" t="s">
        <v>31</v>
      </c>
      <c r="C33" s="49"/>
      <c r="D33" s="50"/>
      <c r="E33" s="154" t="s">
        <v>32</v>
      </c>
      <c r="F33" s="155"/>
      <c r="G33" s="156"/>
      <c r="H33" s="154" t="s">
        <v>33</v>
      </c>
      <c r="I33" s="155"/>
      <c r="J33" s="156"/>
      <c r="K33" s="154" t="s">
        <v>34</v>
      </c>
      <c r="L33" s="155"/>
      <c r="M33" s="156"/>
      <c r="N33" s="154" t="s">
        <v>35</v>
      </c>
      <c r="O33" s="155"/>
      <c r="P33" s="156"/>
      <c r="Q33" s="154" t="s">
        <v>36</v>
      </c>
      <c r="R33" s="155"/>
      <c r="S33" s="156"/>
      <c r="T33" s="154" t="s">
        <v>37</v>
      </c>
      <c r="U33" s="155"/>
      <c r="V33" s="156"/>
    </row>
    <row r="34" spans="1:22" ht="30.75" thickBot="1">
      <c r="A34" s="171"/>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22" ht="15.75" thickTop="1">
      <c r="A35" s="7" t="s">
        <v>19</v>
      </c>
      <c r="B35" s="8">
        <f>IF(data=1,IF((T31-sumproplat)&gt;0,T31-sumproplat,0),IF(T31-(sumproplat-U31)&gt;0,T31-(V31-U31),0))</f>
        <v>0</v>
      </c>
      <c r="C35" s="8">
        <f aca="true" t="shared" si="21" ref="C35:C46">IF(data=1,B35*(PROC/36500)*30.42,B35*(PROC/36000)*30)</f>
        <v>0</v>
      </c>
      <c r="D35" s="29">
        <f aca="true" t="shared" si="22" ref="D35:D46">IF(data=1,IF(C35&gt;1,C35+sumproplat,0),IF(B35&gt;sumproplat*2,sumproplat,B35+C35))</f>
        <v>0</v>
      </c>
      <c r="E35" s="8">
        <f>IF(data=1,IF((B46-sumproplat)&gt;0,B46-sumproplat,0),IF(B46-(sumproplat-C46)&gt;0,B46-(D46-C46),0))</f>
        <v>0</v>
      </c>
      <c r="F35" s="8">
        <f aca="true" t="shared" si="23" ref="F35:F46">IF(data=1,E35*(PROC/36500)*30.42,E35*(PROC/36000)*30)</f>
        <v>0</v>
      </c>
      <c r="G35" s="29">
        <f aca="true" t="shared" si="24" ref="G35:G46">IF(data=1,IF(F35&gt;1,F35+sumproplat,0),IF(E35&gt;sumproplat*2,sumproplat,E35+F35))</f>
        <v>0</v>
      </c>
      <c r="H35" s="8">
        <f>IF(data=1,IF((E46-sumproplat)&gt;0,E46-sumproplat,0),IF(E46-(sumproplat-F46)&gt;0,E46-(G46-F46),0))</f>
        <v>0</v>
      </c>
      <c r="I35" s="8">
        <f aca="true" t="shared" si="25" ref="I35:I46">IF(data=1,H35*(PROC/36500)*30.42,H35*(PROC/36000)*30)</f>
        <v>0</v>
      </c>
      <c r="J35" s="29">
        <f aca="true" t="shared" si="26" ref="J35:J46">IF(data=1,IF(I35&gt;1,I35+sumproplat,0),IF(H35&gt;sumproplat*2,sumproplat,H35+I35))</f>
        <v>0</v>
      </c>
      <c r="K35" s="8">
        <f>IF(data=1,IF((H46-sumproplat)&gt;0,H46-sumproplat,0),IF(H46-(sumproplat-I46)&gt;0,H46-(J46-I46),0))</f>
        <v>0</v>
      </c>
      <c r="L35" s="8">
        <f aca="true" t="shared" si="27" ref="L35:L46">IF(data=1,K35*(PROC/36500)*30.42,K35*(PROC/36000)*30)</f>
        <v>0</v>
      </c>
      <c r="M35" s="29">
        <f aca="true" t="shared" si="28" ref="M35:M46">IF(data=1,IF(L35&gt;1,L35+sumproplat,0),IF(K35&gt;sumproplat*2,sumproplat,K35+L35))</f>
        <v>0</v>
      </c>
      <c r="N35" s="8">
        <f>IF(data=1,IF((K46-sumproplat)&gt;0,K46-sumproplat,0),IF(K46-(sumproplat-L46)&gt;0,K46-(M46-L46),0))</f>
        <v>0</v>
      </c>
      <c r="O35" s="8">
        <f aca="true" t="shared" si="29" ref="O35:O46">IF(data=1,N35*(PROC/36500)*30.42,N35*(PROC/36000)*30)</f>
        <v>0</v>
      </c>
      <c r="P35" s="29">
        <f aca="true" t="shared" si="30" ref="P35:P46">IF(data=1,IF(O35&gt;1,O35+sumproplat,0),IF(N35&gt;sumproplat*2,sumproplat,N35+O35))</f>
        <v>0</v>
      </c>
      <c r="Q35" s="8">
        <f>IF(data=1,IF((N46-sumproplat)&gt;0,N46-sumproplat,0),IF(N46-(sumproplat-O46)&gt;0,N46-(P46-O46),0))</f>
        <v>0</v>
      </c>
      <c r="R35" s="8">
        <f aca="true" t="shared" si="31" ref="R35:R46">IF(data=1,Q35*(PROC/36500)*30.42,Q35*(PROC/36000)*30)</f>
        <v>0</v>
      </c>
      <c r="S35" s="29">
        <f aca="true" t="shared" si="32" ref="S35:S46">IF(data=1,IF(R35&gt;1,R35+sumproplat,0),IF(Q35&gt;sumproplat*2,sumproplat,Q35+R35))</f>
        <v>0</v>
      </c>
      <c r="T35" s="8">
        <f>IF(data=1,IF((Q46-sumproplat)&gt;0,Q46-sumproplat,0),IF(Q46-(sumproplat-R46)&gt;0,Q46-(S46-R46),0))</f>
        <v>0</v>
      </c>
      <c r="U35" s="8">
        <f aca="true" t="shared" si="33" ref="U35:U46">IF(data=1,T35*(PROC/36500)*30.42,T35*(PROC/36000)*30)</f>
        <v>0</v>
      </c>
      <c r="V35" s="29">
        <f aca="true" t="shared" si="34" ref="V35:V46">IF(data=1,IF(U35&gt;1,U35+sumproplat,0),IF(T35&gt;sumproplat*2,sumproplat,T35+U35))</f>
        <v>0</v>
      </c>
    </row>
    <row r="36" spans="1:22" ht="1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22" ht="15">
      <c r="A37" s="7" t="s">
        <v>21</v>
      </c>
      <c r="B37" s="9">
        <f aca="true" t="shared" si="35" ref="B37:B46">IF(data=1,IF((B36-sumproplat)&gt;0,B36-sumproplat,0),IF(B36-(sumproplat-C36)&gt;0,B36-(D36-C36),0))</f>
        <v>0</v>
      </c>
      <c r="C37" s="9">
        <f t="shared" si="21"/>
        <v>0</v>
      </c>
      <c r="D37" s="29">
        <f t="shared" si="22"/>
        <v>0</v>
      </c>
      <c r="E37" s="9">
        <f aca="true" t="shared" si="36" ref="E37:E46">IF(data=1,IF((E36-sumproplat)&gt;0,E36-sumproplat,0),IF(E36-(sumproplat-F36)&gt;0,E36-(G36-F36),0))</f>
        <v>0</v>
      </c>
      <c r="F37" s="9">
        <f t="shared" si="23"/>
        <v>0</v>
      </c>
      <c r="G37" s="29">
        <f t="shared" si="24"/>
        <v>0</v>
      </c>
      <c r="H37" s="9">
        <f aca="true" t="shared" si="37" ref="H37:H46">IF(data=1,IF((H36-sumproplat)&gt;0,H36-sumproplat,0),IF(H36-(sumproplat-I36)&gt;0,H36-(J36-I36),0))</f>
        <v>0</v>
      </c>
      <c r="I37" s="9">
        <f t="shared" si="25"/>
        <v>0</v>
      </c>
      <c r="J37" s="29">
        <f t="shared" si="26"/>
        <v>0</v>
      </c>
      <c r="K37" s="9">
        <f aca="true" t="shared" si="38" ref="K37:K46">IF(data=1,IF((K36-sumproplat)&gt;0,K36-sumproplat,0),IF(K36-(sumproplat-L36)&gt;0,K36-(M36-L36),0))</f>
        <v>0</v>
      </c>
      <c r="L37" s="9">
        <f t="shared" si="27"/>
        <v>0</v>
      </c>
      <c r="M37" s="29">
        <f t="shared" si="28"/>
        <v>0</v>
      </c>
      <c r="N37" s="9">
        <f aca="true" t="shared" si="39" ref="N37:N46">IF(data=1,IF((N36-sumproplat)&gt;0,N36-sumproplat,0),IF(N36-(sumproplat-O36)&gt;0,N36-(P36-O36),0))</f>
        <v>0</v>
      </c>
      <c r="O37" s="9">
        <f t="shared" si="29"/>
        <v>0</v>
      </c>
      <c r="P37" s="29">
        <f t="shared" si="30"/>
        <v>0</v>
      </c>
      <c r="Q37" s="9">
        <f aca="true" t="shared" si="40" ref="Q37:Q46">IF(data=1,IF((Q36-sumproplat)&gt;0,Q36-sumproplat,0),IF(Q36-(sumproplat-R36)&gt;0,Q36-(S36-R36),0))</f>
        <v>0</v>
      </c>
      <c r="R37" s="9">
        <f t="shared" si="31"/>
        <v>0</v>
      </c>
      <c r="S37" s="29">
        <f t="shared" si="32"/>
        <v>0</v>
      </c>
      <c r="T37" s="9">
        <f aca="true" t="shared" si="41" ref="T37:T46">IF(data=1,IF((T36-sumproplat)&gt;0,T36-sumproplat,0),IF(T36-(sumproplat-U36)&gt;0,T36-(V36-U36),0))</f>
        <v>0</v>
      </c>
      <c r="U37" s="9">
        <f t="shared" si="33"/>
        <v>0</v>
      </c>
      <c r="V37" s="29">
        <f t="shared" si="34"/>
        <v>0</v>
      </c>
    </row>
    <row r="38" spans="1:22" ht="1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22" ht="1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22" ht="1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22" ht="1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22" ht="1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22" ht="1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22" ht="1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22" ht="1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22" ht="15.75" thickBot="1">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22" ht="16.5" thickBot="1" thickTop="1">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c r="A48" s="170" t="s">
        <v>22</v>
      </c>
      <c r="B48" s="154" t="s">
        <v>38</v>
      </c>
      <c r="C48" s="155"/>
      <c r="D48" s="156"/>
      <c r="E48" s="154" t="s">
        <v>39</v>
      </c>
      <c r="F48" s="155"/>
      <c r="G48" s="156"/>
      <c r="H48" s="154" t="s">
        <v>40</v>
      </c>
      <c r="I48" s="155"/>
      <c r="J48" s="156"/>
      <c r="K48" s="154" t="s">
        <v>41</v>
      </c>
      <c r="L48" s="155"/>
      <c r="M48" s="156"/>
      <c r="N48" s="154" t="s">
        <v>42</v>
      </c>
      <c r="O48" s="155"/>
      <c r="P48" s="156"/>
      <c r="Q48" s="48" t="s">
        <v>43</v>
      </c>
      <c r="R48" s="49"/>
      <c r="S48" s="50"/>
      <c r="T48" s="154" t="s">
        <v>44</v>
      </c>
      <c r="U48" s="155"/>
      <c r="V48" s="156"/>
      <c r="X48" s="13"/>
      <c r="Y48" s="13"/>
      <c r="Z48" s="13"/>
      <c r="AA48" s="13"/>
      <c r="AB48" s="13"/>
      <c r="AC48" s="13"/>
      <c r="AD48" s="13"/>
      <c r="AE48" s="13"/>
      <c r="AF48" s="13"/>
      <c r="AG48" s="13"/>
      <c r="AH48" s="13"/>
      <c r="AI48" s="13"/>
      <c r="AJ48" s="13"/>
    </row>
    <row r="49" spans="1:36" ht="30.75" thickBot="1">
      <c r="A49" s="171"/>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c r="A50" s="7" t="s">
        <v>19</v>
      </c>
      <c r="B50" s="8">
        <f>IF(data=1,IF((T46-sumproplat)&gt;0,T46-sumproplat,0),IF(T46-(sumproplat-U46)&gt;0,T46-(V46-U46),0))</f>
        <v>0</v>
      </c>
      <c r="C50" s="8">
        <f aca="true" t="shared" si="42" ref="C50:C61">IF(data=1,B50*(PROC/36500)*30.42,B50*(PROC/36000)*30)</f>
        <v>0</v>
      </c>
      <c r="D50" s="29">
        <f aca="true" t="shared" si="43" ref="D50:D61">IF(data=1,IF(C50&gt;1,C50+sumproplat,0),IF(B50&gt;sumproplat*2,sumproplat,B50+C50))</f>
        <v>0</v>
      </c>
      <c r="E50" s="8">
        <f>IF(data=1,IF((B61-sumproplat)&gt;0,B61-sumproplat,0),IF(B61-(sumproplat-C61)&gt;0,B61-(D61-C61),0))</f>
        <v>0</v>
      </c>
      <c r="F50" s="8">
        <f aca="true" t="shared" si="44" ref="F50:F61">IF(data=1,E50*(PROC/36500)*30.42,E50*(PROC/36000)*30)</f>
        <v>0</v>
      </c>
      <c r="G50" s="29">
        <f aca="true" t="shared" si="45" ref="G50:G61">IF(data=1,IF(F50&gt;1,F50+sumproplat,0),IF(E50&gt;sumproplat*2,sumproplat,E50+F50))</f>
        <v>0</v>
      </c>
      <c r="H50" s="8">
        <f>IF(data=1,IF((E61-sumproplat)&gt;0,E61-sumproplat,0),IF(E61-(sumproplat-F61)&gt;0,E61-(G61-F61),0))</f>
        <v>0</v>
      </c>
      <c r="I50" s="8">
        <f aca="true" t="shared" si="46" ref="I50:I61">IF(data=1,H50*(PROC/36500)*30.42,H50*(PROC/36000)*30)</f>
        <v>0</v>
      </c>
      <c r="J50" s="29">
        <f aca="true" t="shared" si="47" ref="J50:J61">IF(data=1,IF(I50&gt;1,I50+sumproplat,0),IF(H50&gt;sumproplat*2,sumproplat,H50+I50))</f>
        <v>0</v>
      </c>
      <c r="K50" s="8">
        <f>IF(data=1,IF((H61-sumproplat)&gt;0,H61-sumproplat,0),IF(H61-(sumproplat-I61)&gt;0,H61-(J61-I61),0))</f>
        <v>0</v>
      </c>
      <c r="L50" s="8">
        <f aca="true" t="shared" si="48" ref="L50:L61">IF(data=1,K50*(PROC/36500)*30.42,K50*(PROC/36000)*30)</f>
        <v>0</v>
      </c>
      <c r="M50" s="29">
        <f aca="true" t="shared" si="49" ref="M50:M61">IF(data=1,IF(L50&gt;1,L50+sumproplat,0),IF(K50&gt;sumproplat*2,sumproplat,K50+L50))</f>
        <v>0</v>
      </c>
      <c r="N50" s="8">
        <f>IF(data=1,IF((K61-sumproplat)&gt;0,K61-sumproplat,0),IF(K61-(sumproplat-L61)&gt;0,K61-(M61-L61),0))</f>
        <v>0</v>
      </c>
      <c r="O50" s="8">
        <f aca="true" t="shared" si="50" ref="O50:O61">IF(data=1,N50*(PROC/36500)*30.42,N50*(PROC/36000)*30)</f>
        <v>0</v>
      </c>
      <c r="P50" s="29">
        <f aca="true" t="shared" si="51" ref="P50:P61">IF(data=1,IF(O50&gt;1,O50+sumproplat,0),IF(N50&gt;sumproplat*2,sumproplat,N50+O50))</f>
        <v>0</v>
      </c>
      <c r="Q50" s="8">
        <f>IF(data=1,IF((N61-sumproplat)&gt;0,N61-sumproplat,0),IF(N61-(sumproplat-O61)&gt;0,N61-(P61-O61),0))</f>
        <v>0</v>
      </c>
      <c r="R50" s="8">
        <f aca="true" t="shared" si="52" ref="R50:R61">IF(data=1,Q50*(PROC/36500)*30.42,Q50*(PROC/36000)*30)</f>
        <v>0</v>
      </c>
      <c r="S50" s="29">
        <f aca="true" t="shared" si="53" ref="S50:S61">IF(data=1,IF(R50&gt;1,R50+sumproplat,0),IF(Q50&gt;sumproplat*2,sumproplat,Q50+R50))</f>
        <v>0</v>
      </c>
      <c r="T50" s="8">
        <f>IF(data=1,IF((Q61-sumproplat)&gt;0,Q61-sumproplat,0),IF(Q61-(sumproplat-R61)&gt;0,Q61-(S61-R61),0))</f>
        <v>0</v>
      </c>
      <c r="U50" s="8">
        <f aca="true" t="shared" si="54" ref="U50:U61">IF(data=1,T50*(PROC/36500)*30.42,T50*(PROC/36000)*30)</f>
        <v>0</v>
      </c>
      <c r="V50" s="29">
        <f aca="true" t="shared" si="55" ref="V50:V61">IF(data=1,IF(U50&gt;1,U50+sumproplat,0),IF(T50&gt;sumproplat*2,sumproplat,T50+U50))</f>
        <v>0</v>
      </c>
      <c r="W50" s="13"/>
      <c r="X50" s="13"/>
      <c r="Y50" s="13"/>
      <c r="Z50" s="13"/>
      <c r="AA50" s="13"/>
      <c r="AB50" s="13"/>
      <c r="AC50" s="13"/>
      <c r="AD50" s="13"/>
      <c r="AE50" s="13"/>
      <c r="AF50" s="13"/>
      <c r="AG50" s="13"/>
      <c r="AH50" s="13"/>
      <c r="AI50" s="13"/>
      <c r="AJ50" s="13"/>
    </row>
    <row r="51" spans="1:36" ht="1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t="15">
      <c r="A52" s="7" t="s">
        <v>21</v>
      </c>
      <c r="B52" s="9">
        <f aca="true" t="shared" si="56" ref="B52:B61">IF(data=1,IF((B51-sumproplat)&gt;0,B51-sumproplat,0),IF(B51-(sumproplat-C51)&gt;0,B51-(D51-C51),0))</f>
        <v>0</v>
      </c>
      <c r="C52" s="9">
        <f t="shared" si="42"/>
        <v>0</v>
      </c>
      <c r="D52" s="29">
        <f t="shared" si="43"/>
        <v>0</v>
      </c>
      <c r="E52" s="9">
        <f aca="true" t="shared" si="57" ref="E52:E61">IF(data=1,IF((E51-sumproplat)&gt;0,E51-sumproplat,0),IF(E51-(sumproplat-F51)&gt;0,E51-(G51-F51),0))</f>
        <v>0</v>
      </c>
      <c r="F52" s="9">
        <f t="shared" si="44"/>
        <v>0</v>
      </c>
      <c r="G52" s="29">
        <f t="shared" si="45"/>
        <v>0</v>
      </c>
      <c r="H52" s="9">
        <f aca="true" t="shared" si="58" ref="H52:H61">IF(data=1,IF((H51-sumproplat)&gt;0,H51-sumproplat,0),IF(H51-(sumproplat-I51)&gt;0,H51-(J51-I51),0))</f>
        <v>0</v>
      </c>
      <c r="I52" s="9">
        <f t="shared" si="46"/>
        <v>0</v>
      </c>
      <c r="J52" s="29">
        <f t="shared" si="47"/>
        <v>0</v>
      </c>
      <c r="K52" s="9">
        <f aca="true" t="shared" si="59" ref="K52:K61">IF(data=1,IF((K51-sumproplat)&gt;0,K51-sumproplat,0),IF(K51-(sumproplat-L51)&gt;0,K51-(M51-L51),0))</f>
        <v>0</v>
      </c>
      <c r="L52" s="9">
        <f t="shared" si="48"/>
        <v>0</v>
      </c>
      <c r="M52" s="29">
        <f t="shared" si="49"/>
        <v>0</v>
      </c>
      <c r="N52" s="9">
        <f aca="true" t="shared" si="60" ref="N52:N61">IF(data=1,IF((N51-sumproplat)&gt;0,N51-sumproplat,0),IF(N51-(sumproplat-O51)&gt;0,N51-(P51-O51),0))</f>
        <v>0</v>
      </c>
      <c r="O52" s="9">
        <f t="shared" si="50"/>
        <v>0</v>
      </c>
      <c r="P52" s="29">
        <f t="shared" si="51"/>
        <v>0</v>
      </c>
      <c r="Q52" s="9">
        <f aca="true" t="shared" si="61" ref="Q52:Q60">IF(data=1,IF((Q51-sumproplat)&gt;0,Q51-sumproplat,0),IF(Q51-(sumproplat-R51)&gt;0,Q51-(S51-R51),0))</f>
        <v>0</v>
      </c>
      <c r="R52" s="9">
        <f t="shared" si="52"/>
        <v>0</v>
      </c>
      <c r="S52" s="29">
        <f t="shared" si="53"/>
        <v>0</v>
      </c>
      <c r="T52" s="9">
        <f aca="true" t="shared" si="62" ref="T52:T61">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t="1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t="1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t="1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t="1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t="1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t="1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t="1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t="1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Bot="1" thickTop="1">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24" ht="1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11" ht="30.75" customHeight="1">
      <c r="A64" s="172" t="s">
        <v>64</v>
      </c>
      <c r="B64" s="172"/>
      <c r="C64" s="172"/>
      <c r="D64" s="172"/>
      <c r="E64" s="172"/>
      <c r="F64" s="172"/>
      <c r="G64" s="172"/>
      <c r="H64" s="172"/>
      <c r="I64" s="45">
        <f>sumkred*H14+H15+sumkred*H16+C32+F32+I32+L32+O32+R32+U32+C47+F47+I47+L47+O47+R47+U47+C62+F62+I62+L62+O62+R62+U62</f>
        <v>556549.9982295459</v>
      </c>
      <c r="J64" s="46"/>
      <c r="K64" s="46"/>
    </row>
    <row r="65" spans="1:11" ht="29.25" customHeight="1">
      <c r="A65" s="172" t="s">
        <v>5</v>
      </c>
      <c r="B65" s="172"/>
      <c r="C65" s="172"/>
      <c r="D65" s="172"/>
      <c r="E65" s="172"/>
      <c r="F65" s="172"/>
      <c r="G65" s="172"/>
      <c r="H65" s="172"/>
      <c r="I65" s="45">
        <f>sumkred*H14+H15+sumkred*H16+D32+G32+J32+M32+P32+S32+V32+D47+G47+J47+M47+P47+S47+V47+D62+G62+J62+M62+P62+S62+V62</f>
        <v>2056549.9982295458</v>
      </c>
      <c r="J65" s="46"/>
      <c r="K65" s="46"/>
    </row>
    <row r="66" spans="1:11" ht="25.5" customHeight="1">
      <c r="A66" s="173" t="s">
        <v>48</v>
      </c>
      <c r="B66" s="173"/>
      <c r="C66" s="173"/>
      <c r="D66" s="173"/>
      <c r="E66" s="173"/>
      <c r="F66" s="173"/>
      <c r="G66" s="173"/>
      <c r="H66" s="173"/>
      <c r="I66" s="47">
        <f>_XLL.ЧИСТВНДОХ(C76:C316,B76:B316)</f>
        <v>0.23464671969413756</v>
      </c>
      <c r="J66" s="46"/>
      <c r="K66" s="46"/>
    </row>
    <row r="67" spans="1:11" ht="45.75" customHeight="1">
      <c r="A67" s="172" t="s">
        <v>6</v>
      </c>
      <c r="B67" s="172"/>
      <c r="C67" s="172"/>
      <c r="D67" s="172"/>
      <c r="E67" s="172"/>
      <c r="F67" s="172"/>
      <c r="G67" s="172"/>
      <c r="H67" s="172"/>
      <c r="I67" s="172"/>
      <c r="J67" s="174"/>
      <c r="K67" s="174"/>
    </row>
    <row r="68" spans="1:11" ht="63" customHeight="1">
      <c r="A68" s="175" t="s">
        <v>7</v>
      </c>
      <c r="B68" s="175"/>
      <c r="C68" s="175"/>
      <c r="D68" s="175"/>
      <c r="E68" s="175"/>
      <c r="F68" s="175"/>
      <c r="G68" s="175"/>
      <c r="H68" s="175"/>
      <c r="I68" s="175"/>
      <c r="J68" s="175"/>
      <c r="K68" s="175"/>
    </row>
    <row r="69" spans="1:11" ht="48" customHeight="1">
      <c r="A69" s="172" t="s">
        <v>8</v>
      </c>
      <c r="B69" s="172"/>
      <c r="C69" s="172"/>
      <c r="D69" s="172"/>
      <c r="E69" s="172"/>
      <c r="F69" s="172"/>
      <c r="G69" s="172"/>
      <c r="H69" s="172"/>
      <c r="I69" s="172"/>
      <c r="J69" s="172"/>
      <c r="K69" s="172"/>
    </row>
    <row r="70" ht="15" customHeight="1"/>
    <row r="71" spans="1:5" ht="33.75" customHeight="1">
      <c r="A71" s="176" t="s">
        <v>9</v>
      </c>
      <c r="B71" s="176"/>
      <c r="C71" s="177">
        <f ca="1">TODAY()</f>
        <v>44092</v>
      </c>
      <c r="D71" s="177">
        <f ca="1">TODAY()</f>
        <v>44092</v>
      </c>
      <c r="E71" s="177">
        <f ca="1">TODAY()</f>
        <v>44092</v>
      </c>
    </row>
    <row r="72" ht="15"/>
    <row r="73" spans="1:5" ht="30" customHeight="1">
      <c r="A73" s="178" t="s">
        <v>10</v>
      </c>
      <c r="B73" s="178"/>
      <c r="C73" s="179"/>
      <c r="D73" s="179"/>
      <c r="E73" s="179"/>
    </row>
    <row r="74" spans="1:5" ht="15.75" customHeight="1">
      <c r="A74" s="178"/>
      <c r="B74" s="178"/>
      <c r="C74" s="176" t="s">
        <v>49</v>
      </c>
      <c r="D74" s="176"/>
      <c r="E74" s="176"/>
    </row>
    <row r="75" ht="15"/>
    <row r="76" spans="2:3" ht="15" hidden="1">
      <c r="B76" s="41">
        <f ca="1">TODAY()</f>
        <v>44092</v>
      </c>
      <c r="C76" s="2">
        <f>-sumkred+sumkred*H14+H15+sumkred*H16</f>
        <v>-1471500</v>
      </c>
    </row>
    <row r="77" spans="1:4" ht="15" hidden="1">
      <c r="A77" s="4">
        <v>1</v>
      </c>
      <c r="B77" s="42">
        <f>_XLL.ДАТАМЕС(B76,1)</f>
        <v>44122</v>
      </c>
      <c r="C77" s="43">
        <f aca="true" t="shared" si="63" ref="C77:C88">D20</f>
        <v>24874.999999999996</v>
      </c>
      <c r="D77" s="24">
        <f>C77-C78</f>
        <v>-30793.975438593447</v>
      </c>
    </row>
    <row r="78" spans="1:4" ht="15" hidden="1">
      <c r="A78" s="4">
        <v>2</v>
      </c>
      <c r="B78" s="42">
        <f>_XLL.ДАТАМЕС(B77,1)</f>
        <v>44153</v>
      </c>
      <c r="C78" s="43">
        <f t="shared" si="63"/>
        <v>55668.97543859344</v>
      </c>
      <c r="D78" s="24">
        <f aca="true" t="shared" si="64" ref="D78:D141">C78-C79</f>
        <v>0</v>
      </c>
    </row>
    <row r="79" spans="1:4" ht="15" hidden="1">
      <c r="A79" s="4">
        <v>3</v>
      </c>
      <c r="B79" s="42">
        <f aca="true" t="shared" si="65" ref="B79:B142">_XLL.ДАТАМЕС(B78,1)</f>
        <v>44183</v>
      </c>
      <c r="C79" s="43">
        <f t="shared" si="63"/>
        <v>55668.97543859344</v>
      </c>
      <c r="D79" s="24">
        <f t="shared" si="64"/>
        <v>0</v>
      </c>
    </row>
    <row r="80" spans="1:4" ht="15" hidden="1">
      <c r="A80" s="4">
        <v>4</v>
      </c>
      <c r="B80" s="42">
        <f t="shared" si="65"/>
        <v>44214</v>
      </c>
      <c r="C80" s="43">
        <f t="shared" si="63"/>
        <v>55668.97543859344</v>
      </c>
      <c r="D80" s="24">
        <f t="shared" si="64"/>
        <v>0</v>
      </c>
    </row>
    <row r="81" spans="1:4" ht="15" hidden="1">
      <c r="A81" s="4">
        <v>5</v>
      </c>
      <c r="B81" s="42">
        <f t="shared" si="65"/>
        <v>44245</v>
      </c>
      <c r="C81" s="43">
        <f t="shared" si="63"/>
        <v>55668.97543859344</v>
      </c>
      <c r="D81" s="24">
        <f t="shared" si="64"/>
        <v>0</v>
      </c>
    </row>
    <row r="82" spans="1:4" ht="15" hidden="1">
      <c r="A82" s="4">
        <v>6</v>
      </c>
      <c r="B82" s="42">
        <f t="shared" si="65"/>
        <v>44273</v>
      </c>
      <c r="C82" s="43">
        <f t="shared" si="63"/>
        <v>55668.97543859344</v>
      </c>
      <c r="D82" s="24">
        <f t="shared" si="64"/>
        <v>0</v>
      </c>
    </row>
    <row r="83" spans="1:4" ht="15" hidden="1">
      <c r="A83" s="4">
        <v>7</v>
      </c>
      <c r="B83" s="42">
        <f t="shared" si="65"/>
        <v>44304</v>
      </c>
      <c r="C83" s="43">
        <f t="shared" si="63"/>
        <v>55668.97543859344</v>
      </c>
      <c r="D83" s="24">
        <f t="shared" si="64"/>
        <v>0</v>
      </c>
    </row>
    <row r="84" spans="1:4" ht="15" hidden="1">
      <c r="A84" s="4">
        <v>8</v>
      </c>
      <c r="B84" s="42">
        <f t="shared" si="65"/>
        <v>44334</v>
      </c>
      <c r="C84" s="43">
        <f t="shared" si="63"/>
        <v>55668.97543859344</v>
      </c>
      <c r="D84" s="24">
        <f t="shared" si="64"/>
        <v>0</v>
      </c>
    </row>
    <row r="85" spans="1:4" ht="15" hidden="1">
      <c r="A85" s="4">
        <v>9</v>
      </c>
      <c r="B85" s="42">
        <f t="shared" si="65"/>
        <v>44365</v>
      </c>
      <c r="C85" s="43">
        <f t="shared" si="63"/>
        <v>55668.97543859344</v>
      </c>
      <c r="D85" s="24">
        <f t="shared" si="64"/>
        <v>0</v>
      </c>
    </row>
    <row r="86" spans="1:4" ht="15" hidden="1">
      <c r="A86" s="4">
        <v>10</v>
      </c>
      <c r="B86" s="42">
        <f t="shared" si="65"/>
        <v>44395</v>
      </c>
      <c r="C86" s="43">
        <f t="shared" si="63"/>
        <v>55668.97543859344</v>
      </c>
      <c r="D86" s="24">
        <f t="shared" si="64"/>
        <v>0</v>
      </c>
    </row>
    <row r="87" spans="1:4" ht="15" hidden="1">
      <c r="A87" s="4">
        <v>11</v>
      </c>
      <c r="B87" s="42">
        <f t="shared" si="65"/>
        <v>44426</v>
      </c>
      <c r="C87" s="43">
        <f t="shared" si="63"/>
        <v>55668.97543859344</v>
      </c>
      <c r="D87" s="24">
        <f t="shared" si="64"/>
        <v>0</v>
      </c>
    </row>
    <row r="88" spans="1:4" ht="15" hidden="1">
      <c r="A88" s="4">
        <v>12</v>
      </c>
      <c r="B88" s="42">
        <f t="shared" si="65"/>
        <v>44457</v>
      </c>
      <c r="C88" s="43">
        <f t="shared" si="63"/>
        <v>55668.97543859344</v>
      </c>
      <c r="D88" s="24">
        <f t="shared" si="64"/>
        <v>0</v>
      </c>
    </row>
    <row r="89" spans="1:4" ht="15" hidden="1">
      <c r="A89" s="2">
        <v>13</v>
      </c>
      <c r="B89" s="41">
        <f t="shared" si="65"/>
        <v>44487</v>
      </c>
      <c r="C89" s="24">
        <f aca="true" t="shared" si="66" ref="C89:C100">G20</f>
        <v>55668.97543859344</v>
      </c>
      <c r="D89" s="24">
        <f t="shared" si="64"/>
        <v>0</v>
      </c>
    </row>
    <row r="90" spans="1:4" ht="15" hidden="1">
      <c r="A90" s="2">
        <v>14</v>
      </c>
      <c r="B90" s="41">
        <f t="shared" si="65"/>
        <v>44518</v>
      </c>
      <c r="C90" s="24">
        <f t="shared" si="66"/>
        <v>55668.97543859344</v>
      </c>
      <c r="D90" s="24">
        <f t="shared" si="64"/>
        <v>0</v>
      </c>
    </row>
    <row r="91" spans="1:4" ht="15" hidden="1">
      <c r="A91" s="2">
        <v>15</v>
      </c>
      <c r="B91" s="41">
        <f t="shared" si="65"/>
        <v>44548</v>
      </c>
      <c r="C91" s="24">
        <f t="shared" si="66"/>
        <v>55668.97543859344</v>
      </c>
      <c r="D91" s="24">
        <f t="shared" si="64"/>
        <v>0</v>
      </c>
    </row>
    <row r="92" spans="1:4" ht="15" hidden="1">
      <c r="A92" s="2">
        <v>16</v>
      </c>
      <c r="B92" s="41">
        <f t="shared" si="65"/>
        <v>44579</v>
      </c>
      <c r="C92" s="24">
        <f t="shared" si="66"/>
        <v>55668.97543859344</v>
      </c>
      <c r="D92" s="24">
        <f t="shared" si="64"/>
        <v>0</v>
      </c>
    </row>
    <row r="93" spans="1:4" ht="15" hidden="1">
      <c r="A93" s="2">
        <v>17</v>
      </c>
      <c r="B93" s="41">
        <f t="shared" si="65"/>
        <v>44610</v>
      </c>
      <c r="C93" s="24">
        <f t="shared" si="66"/>
        <v>55668.97543859344</v>
      </c>
      <c r="D93" s="24">
        <f t="shared" si="64"/>
        <v>0</v>
      </c>
    </row>
    <row r="94" spans="1:4" ht="15" hidden="1">
      <c r="A94" s="2">
        <v>18</v>
      </c>
      <c r="B94" s="41">
        <f t="shared" si="65"/>
        <v>44638</v>
      </c>
      <c r="C94" s="24">
        <f t="shared" si="66"/>
        <v>55668.97543859344</v>
      </c>
      <c r="D94" s="24">
        <f t="shared" si="64"/>
        <v>0</v>
      </c>
    </row>
    <row r="95" spans="1:4" ht="15" hidden="1">
      <c r="A95" s="2">
        <v>19</v>
      </c>
      <c r="B95" s="41">
        <f t="shared" si="65"/>
        <v>44669</v>
      </c>
      <c r="C95" s="24">
        <f t="shared" si="66"/>
        <v>55668.97543859344</v>
      </c>
      <c r="D95" s="24">
        <f t="shared" si="64"/>
        <v>0</v>
      </c>
    </row>
    <row r="96" spans="1:4" ht="15" hidden="1">
      <c r="A96" s="2">
        <v>20</v>
      </c>
      <c r="B96" s="41">
        <f t="shared" si="65"/>
        <v>44699</v>
      </c>
      <c r="C96" s="24">
        <f t="shared" si="66"/>
        <v>55668.97543859344</v>
      </c>
      <c r="D96" s="24">
        <f t="shared" si="64"/>
        <v>0</v>
      </c>
    </row>
    <row r="97" spans="1:4" ht="15" hidden="1">
      <c r="A97" s="2">
        <v>21</v>
      </c>
      <c r="B97" s="41">
        <f t="shared" si="65"/>
        <v>44730</v>
      </c>
      <c r="C97" s="24">
        <f t="shared" si="66"/>
        <v>55668.97543859344</v>
      </c>
      <c r="D97" s="24">
        <f t="shared" si="64"/>
        <v>0</v>
      </c>
    </row>
    <row r="98" spans="1:4" ht="15" hidden="1">
      <c r="A98" s="2">
        <v>22</v>
      </c>
      <c r="B98" s="41">
        <f t="shared" si="65"/>
        <v>44760</v>
      </c>
      <c r="C98" s="24">
        <f t="shared" si="66"/>
        <v>55668.97543859344</v>
      </c>
      <c r="D98" s="24">
        <f t="shared" si="64"/>
        <v>0</v>
      </c>
    </row>
    <row r="99" spans="1:4" ht="15" hidden="1">
      <c r="A99" s="2">
        <v>23</v>
      </c>
      <c r="B99" s="41">
        <f t="shared" si="65"/>
        <v>44791</v>
      </c>
      <c r="C99" s="24">
        <f t="shared" si="66"/>
        <v>55668.97543859344</v>
      </c>
      <c r="D99" s="24">
        <f t="shared" si="64"/>
        <v>0</v>
      </c>
    </row>
    <row r="100" spans="1:4" ht="15" hidden="1">
      <c r="A100" s="2">
        <v>24</v>
      </c>
      <c r="B100" s="41">
        <f t="shared" si="65"/>
        <v>44822</v>
      </c>
      <c r="C100" s="24">
        <f t="shared" si="66"/>
        <v>55668.97543859344</v>
      </c>
      <c r="D100" s="24">
        <f t="shared" si="64"/>
        <v>0</v>
      </c>
    </row>
    <row r="101" spans="1:4" ht="15" hidden="1">
      <c r="A101" s="2">
        <v>25</v>
      </c>
      <c r="B101" s="41">
        <f t="shared" si="65"/>
        <v>44852</v>
      </c>
      <c r="C101" s="24">
        <f aca="true" t="shared" si="67" ref="C101:C112">J20</f>
        <v>55668.97543859344</v>
      </c>
      <c r="D101" s="24">
        <f t="shared" si="64"/>
        <v>0</v>
      </c>
    </row>
    <row r="102" spans="1:4" ht="15" hidden="1">
      <c r="A102" s="2">
        <v>26</v>
      </c>
      <c r="B102" s="41">
        <f t="shared" si="65"/>
        <v>44883</v>
      </c>
      <c r="C102" s="24">
        <f t="shared" si="67"/>
        <v>55668.97543859344</v>
      </c>
      <c r="D102" s="24">
        <f t="shared" si="64"/>
        <v>0</v>
      </c>
    </row>
    <row r="103" spans="1:4" ht="15" hidden="1">
      <c r="A103" s="2">
        <v>27</v>
      </c>
      <c r="B103" s="41">
        <f t="shared" si="65"/>
        <v>44913</v>
      </c>
      <c r="C103" s="24">
        <f t="shared" si="67"/>
        <v>55668.97543859344</v>
      </c>
      <c r="D103" s="24">
        <f t="shared" si="64"/>
        <v>0</v>
      </c>
    </row>
    <row r="104" spans="1:4" ht="15" hidden="1">
      <c r="A104" s="2">
        <v>28</v>
      </c>
      <c r="B104" s="41">
        <f t="shared" si="65"/>
        <v>44944</v>
      </c>
      <c r="C104" s="24">
        <f t="shared" si="67"/>
        <v>55668.97543859344</v>
      </c>
      <c r="D104" s="24">
        <f t="shared" si="64"/>
        <v>0</v>
      </c>
    </row>
    <row r="105" spans="1:4" ht="15" hidden="1">
      <c r="A105" s="2">
        <v>29</v>
      </c>
      <c r="B105" s="41">
        <f t="shared" si="65"/>
        <v>44975</v>
      </c>
      <c r="C105" s="24">
        <f t="shared" si="67"/>
        <v>55668.97543859344</v>
      </c>
      <c r="D105" s="24">
        <f t="shared" si="64"/>
        <v>0</v>
      </c>
    </row>
    <row r="106" spans="1:4" ht="15" hidden="1">
      <c r="A106" s="2">
        <v>30</v>
      </c>
      <c r="B106" s="41">
        <f t="shared" si="65"/>
        <v>45003</v>
      </c>
      <c r="C106" s="24">
        <f t="shared" si="67"/>
        <v>55668.97543859344</v>
      </c>
      <c r="D106" s="24">
        <f t="shared" si="64"/>
        <v>0</v>
      </c>
    </row>
    <row r="107" spans="1:4" ht="15" hidden="1">
      <c r="A107" s="2">
        <v>31</v>
      </c>
      <c r="B107" s="41">
        <f t="shared" si="65"/>
        <v>45034</v>
      </c>
      <c r="C107" s="24">
        <f t="shared" si="67"/>
        <v>55668.97543859344</v>
      </c>
      <c r="D107" s="24">
        <f t="shared" si="64"/>
        <v>0</v>
      </c>
    </row>
    <row r="108" spans="1:4" ht="15" hidden="1">
      <c r="A108" s="2">
        <v>32</v>
      </c>
      <c r="B108" s="41">
        <f t="shared" si="65"/>
        <v>45064</v>
      </c>
      <c r="C108" s="24">
        <f t="shared" si="67"/>
        <v>55668.97543859344</v>
      </c>
      <c r="D108" s="24">
        <f t="shared" si="64"/>
        <v>0</v>
      </c>
    </row>
    <row r="109" spans="1:4" ht="15" hidden="1">
      <c r="A109" s="2">
        <v>33</v>
      </c>
      <c r="B109" s="41">
        <f t="shared" si="65"/>
        <v>45095</v>
      </c>
      <c r="C109" s="24">
        <f t="shared" si="67"/>
        <v>55668.97543859344</v>
      </c>
      <c r="D109" s="24">
        <f t="shared" si="64"/>
        <v>0</v>
      </c>
    </row>
    <row r="110" spans="1:4" ht="15" hidden="1">
      <c r="A110" s="2">
        <v>34</v>
      </c>
      <c r="B110" s="41">
        <f t="shared" si="65"/>
        <v>45125</v>
      </c>
      <c r="C110" s="24">
        <f t="shared" si="67"/>
        <v>55668.97543859344</v>
      </c>
      <c r="D110" s="24">
        <f t="shared" si="64"/>
        <v>0</v>
      </c>
    </row>
    <row r="111" spans="1:4" ht="15" hidden="1">
      <c r="A111" s="2">
        <v>35</v>
      </c>
      <c r="B111" s="41">
        <f t="shared" si="65"/>
        <v>45156</v>
      </c>
      <c r="C111" s="24">
        <f t="shared" si="67"/>
        <v>55668.97543859344</v>
      </c>
      <c r="D111" s="24">
        <f t="shared" si="64"/>
        <v>-54760.85787877572</v>
      </c>
    </row>
    <row r="112" spans="1:4" ht="15" hidden="1">
      <c r="A112" s="2">
        <v>36</v>
      </c>
      <c r="B112" s="41">
        <f t="shared" si="65"/>
        <v>45187</v>
      </c>
      <c r="C112" s="24">
        <f t="shared" si="67"/>
        <v>110429.83331736916</v>
      </c>
      <c r="D112" s="24">
        <f t="shared" si="64"/>
        <v>110429.83331736916</v>
      </c>
    </row>
    <row r="113" spans="1:4" ht="15" hidden="1">
      <c r="A113" s="2">
        <v>37</v>
      </c>
      <c r="B113" s="41">
        <f t="shared" si="65"/>
        <v>45217</v>
      </c>
      <c r="C113" s="24">
        <f aca="true" t="shared" si="68" ref="C113:C124">M20</f>
        <v>0</v>
      </c>
      <c r="D113" s="24">
        <f t="shared" si="64"/>
        <v>0</v>
      </c>
    </row>
    <row r="114" spans="1:4" ht="15" hidden="1">
      <c r="A114" s="2">
        <v>38</v>
      </c>
      <c r="B114" s="41">
        <f t="shared" si="65"/>
        <v>45248</v>
      </c>
      <c r="C114" s="24">
        <f t="shared" si="68"/>
        <v>0</v>
      </c>
      <c r="D114" s="24">
        <f t="shared" si="64"/>
        <v>0</v>
      </c>
    </row>
    <row r="115" spans="1:4" ht="15" hidden="1">
      <c r="A115" s="2">
        <v>39</v>
      </c>
      <c r="B115" s="41">
        <f t="shared" si="65"/>
        <v>45278</v>
      </c>
      <c r="C115" s="24">
        <f t="shared" si="68"/>
        <v>0</v>
      </c>
      <c r="D115" s="24">
        <f t="shared" si="64"/>
        <v>0</v>
      </c>
    </row>
    <row r="116" spans="1:4" ht="15" hidden="1">
      <c r="A116" s="2">
        <v>40</v>
      </c>
      <c r="B116" s="41">
        <f t="shared" si="65"/>
        <v>45309</v>
      </c>
      <c r="C116" s="24">
        <f t="shared" si="68"/>
        <v>0</v>
      </c>
      <c r="D116" s="24">
        <f t="shared" si="64"/>
        <v>0</v>
      </c>
    </row>
    <row r="117" spans="1:4" ht="15" hidden="1">
      <c r="A117" s="2">
        <v>41</v>
      </c>
      <c r="B117" s="41">
        <f t="shared" si="65"/>
        <v>45340</v>
      </c>
      <c r="C117" s="24">
        <f t="shared" si="68"/>
        <v>0</v>
      </c>
      <c r="D117" s="24">
        <f t="shared" si="64"/>
        <v>0</v>
      </c>
    </row>
    <row r="118" spans="1:4" ht="15" hidden="1">
      <c r="A118" s="2">
        <v>42</v>
      </c>
      <c r="B118" s="41">
        <f t="shared" si="65"/>
        <v>45369</v>
      </c>
      <c r="C118" s="24">
        <f t="shared" si="68"/>
        <v>0</v>
      </c>
      <c r="D118" s="24">
        <f t="shared" si="64"/>
        <v>0</v>
      </c>
    </row>
    <row r="119" spans="1:4" ht="15" hidden="1">
      <c r="A119" s="2">
        <v>43</v>
      </c>
      <c r="B119" s="41">
        <f t="shared" si="65"/>
        <v>45400</v>
      </c>
      <c r="C119" s="24">
        <f t="shared" si="68"/>
        <v>0</v>
      </c>
      <c r="D119" s="24">
        <f t="shared" si="64"/>
        <v>0</v>
      </c>
    </row>
    <row r="120" spans="1:4" ht="15" hidden="1">
      <c r="A120" s="2">
        <v>44</v>
      </c>
      <c r="B120" s="41">
        <f t="shared" si="65"/>
        <v>45430</v>
      </c>
      <c r="C120" s="24">
        <f t="shared" si="68"/>
        <v>0</v>
      </c>
      <c r="D120" s="24">
        <f t="shared" si="64"/>
        <v>0</v>
      </c>
    </row>
    <row r="121" spans="1:4" ht="15" hidden="1">
      <c r="A121" s="2">
        <v>45</v>
      </c>
      <c r="B121" s="41">
        <f t="shared" si="65"/>
        <v>45461</v>
      </c>
      <c r="C121" s="24">
        <f t="shared" si="68"/>
        <v>0</v>
      </c>
      <c r="D121" s="24">
        <f t="shared" si="64"/>
        <v>0</v>
      </c>
    </row>
    <row r="122" spans="1:4" ht="15" hidden="1">
      <c r="A122" s="2">
        <v>46</v>
      </c>
      <c r="B122" s="41">
        <f t="shared" si="65"/>
        <v>45491</v>
      </c>
      <c r="C122" s="24">
        <f t="shared" si="68"/>
        <v>0</v>
      </c>
      <c r="D122" s="24">
        <f t="shared" si="64"/>
        <v>0</v>
      </c>
    </row>
    <row r="123" spans="1:4" ht="15" hidden="1">
      <c r="A123" s="2">
        <v>47</v>
      </c>
      <c r="B123" s="41">
        <f t="shared" si="65"/>
        <v>45522</v>
      </c>
      <c r="C123" s="24">
        <f t="shared" si="68"/>
        <v>0</v>
      </c>
      <c r="D123" s="24">
        <f t="shared" si="64"/>
        <v>0</v>
      </c>
    </row>
    <row r="124" spans="1:4" ht="15" hidden="1">
      <c r="A124" s="2">
        <v>48</v>
      </c>
      <c r="B124" s="41">
        <f t="shared" si="65"/>
        <v>45553</v>
      </c>
      <c r="C124" s="24">
        <f t="shared" si="68"/>
        <v>0</v>
      </c>
      <c r="D124" s="24">
        <f t="shared" si="64"/>
        <v>0</v>
      </c>
    </row>
    <row r="125" spans="1:4" ht="15" hidden="1">
      <c r="A125" s="2">
        <v>49</v>
      </c>
      <c r="B125" s="41">
        <f t="shared" si="65"/>
        <v>45583</v>
      </c>
      <c r="C125" s="24">
        <f aca="true" t="shared" si="69" ref="C125:C136">P20</f>
        <v>0</v>
      </c>
      <c r="D125" s="24">
        <f t="shared" si="64"/>
        <v>0</v>
      </c>
    </row>
    <row r="126" spans="1:4" ht="15" hidden="1">
      <c r="A126" s="2">
        <v>50</v>
      </c>
      <c r="B126" s="41">
        <f t="shared" si="65"/>
        <v>45614</v>
      </c>
      <c r="C126" s="24">
        <f t="shared" si="69"/>
        <v>0</v>
      </c>
      <c r="D126" s="24">
        <f t="shared" si="64"/>
        <v>0</v>
      </c>
    </row>
    <row r="127" spans="1:4" ht="15" hidden="1">
      <c r="A127" s="2">
        <v>51</v>
      </c>
      <c r="B127" s="41">
        <f t="shared" si="65"/>
        <v>45644</v>
      </c>
      <c r="C127" s="24">
        <f t="shared" si="69"/>
        <v>0</v>
      </c>
      <c r="D127" s="24">
        <f t="shared" si="64"/>
        <v>0</v>
      </c>
    </row>
    <row r="128" spans="1:4" ht="15" hidden="1">
      <c r="A128" s="2">
        <v>52</v>
      </c>
      <c r="B128" s="41">
        <f t="shared" si="65"/>
        <v>45675</v>
      </c>
      <c r="C128" s="24">
        <f t="shared" si="69"/>
        <v>0</v>
      </c>
      <c r="D128" s="24">
        <f t="shared" si="64"/>
        <v>0</v>
      </c>
    </row>
    <row r="129" spans="1:4" ht="15" hidden="1">
      <c r="A129" s="2">
        <v>53</v>
      </c>
      <c r="B129" s="41">
        <f t="shared" si="65"/>
        <v>45706</v>
      </c>
      <c r="C129" s="24">
        <f t="shared" si="69"/>
        <v>0</v>
      </c>
      <c r="D129" s="24">
        <f t="shared" si="64"/>
        <v>0</v>
      </c>
    </row>
    <row r="130" spans="1:4" ht="15" hidden="1">
      <c r="A130" s="2">
        <v>54</v>
      </c>
      <c r="B130" s="41">
        <f t="shared" si="65"/>
        <v>45734</v>
      </c>
      <c r="C130" s="24">
        <f t="shared" si="69"/>
        <v>0</v>
      </c>
      <c r="D130" s="24">
        <f t="shared" si="64"/>
        <v>0</v>
      </c>
    </row>
    <row r="131" spans="1:4" ht="15" hidden="1">
      <c r="A131" s="2">
        <v>55</v>
      </c>
      <c r="B131" s="41">
        <f t="shared" si="65"/>
        <v>45765</v>
      </c>
      <c r="C131" s="24">
        <f t="shared" si="69"/>
        <v>0</v>
      </c>
      <c r="D131" s="24">
        <f t="shared" si="64"/>
        <v>0</v>
      </c>
    </row>
    <row r="132" spans="1:4" ht="15" hidden="1">
      <c r="A132" s="2">
        <v>56</v>
      </c>
      <c r="B132" s="41">
        <f t="shared" si="65"/>
        <v>45795</v>
      </c>
      <c r="C132" s="24">
        <f t="shared" si="69"/>
        <v>0</v>
      </c>
      <c r="D132" s="24">
        <f t="shared" si="64"/>
        <v>0</v>
      </c>
    </row>
    <row r="133" spans="1:4" ht="15" hidden="1">
      <c r="A133" s="2">
        <v>57</v>
      </c>
      <c r="B133" s="41">
        <f t="shared" si="65"/>
        <v>45826</v>
      </c>
      <c r="C133" s="24">
        <f t="shared" si="69"/>
        <v>0</v>
      </c>
      <c r="D133" s="24">
        <f t="shared" si="64"/>
        <v>0</v>
      </c>
    </row>
    <row r="134" spans="1:4" ht="15" hidden="1">
      <c r="A134" s="2">
        <v>58</v>
      </c>
      <c r="B134" s="41">
        <f t="shared" si="65"/>
        <v>45856</v>
      </c>
      <c r="C134" s="24">
        <f t="shared" si="69"/>
        <v>0</v>
      </c>
      <c r="D134" s="24">
        <f t="shared" si="64"/>
        <v>0</v>
      </c>
    </row>
    <row r="135" spans="1:4" ht="15" hidden="1">
      <c r="A135" s="2">
        <v>59</v>
      </c>
      <c r="B135" s="41">
        <f t="shared" si="65"/>
        <v>45887</v>
      </c>
      <c r="C135" s="24">
        <f t="shared" si="69"/>
        <v>0</v>
      </c>
      <c r="D135" s="24">
        <f t="shared" si="64"/>
        <v>0</v>
      </c>
    </row>
    <row r="136" spans="1:4" ht="15" hidden="1">
      <c r="A136" s="2">
        <v>60</v>
      </c>
      <c r="B136" s="41">
        <f t="shared" si="65"/>
        <v>45918</v>
      </c>
      <c r="C136" s="24">
        <f t="shared" si="69"/>
        <v>0</v>
      </c>
      <c r="D136" s="24">
        <f t="shared" si="64"/>
        <v>0</v>
      </c>
    </row>
    <row r="137" spans="1:4" ht="15" hidden="1">
      <c r="A137" s="2">
        <v>61</v>
      </c>
      <c r="B137" s="41">
        <f t="shared" si="65"/>
        <v>45948</v>
      </c>
      <c r="C137" s="24">
        <f aca="true" t="shared" si="70" ref="C137:C148">S20</f>
        <v>0</v>
      </c>
      <c r="D137" s="24">
        <f t="shared" si="64"/>
        <v>0</v>
      </c>
    </row>
    <row r="138" spans="1:4" ht="15" hidden="1">
      <c r="A138" s="2">
        <v>62</v>
      </c>
      <c r="B138" s="41">
        <f t="shared" si="65"/>
        <v>45979</v>
      </c>
      <c r="C138" s="24">
        <f t="shared" si="70"/>
        <v>0</v>
      </c>
      <c r="D138" s="24">
        <f t="shared" si="64"/>
        <v>0</v>
      </c>
    </row>
    <row r="139" spans="1:4" ht="15" hidden="1">
      <c r="A139" s="2">
        <v>63</v>
      </c>
      <c r="B139" s="41">
        <f t="shared" si="65"/>
        <v>46009</v>
      </c>
      <c r="C139" s="24">
        <f t="shared" si="70"/>
        <v>0</v>
      </c>
      <c r="D139" s="24">
        <f t="shared" si="64"/>
        <v>0</v>
      </c>
    </row>
    <row r="140" spans="1:4" ht="15" hidden="1">
      <c r="A140" s="2">
        <v>64</v>
      </c>
      <c r="B140" s="41">
        <f t="shared" si="65"/>
        <v>46040</v>
      </c>
      <c r="C140" s="24">
        <f t="shared" si="70"/>
        <v>0</v>
      </c>
      <c r="D140" s="24">
        <f t="shared" si="64"/>
        <v>0</v>
      </c>
    </row>
    <row r="141" spans="1:4" ht="15" hidden="1">
      <c r="A141" s="2">
        <v>65</v>
      </c>
      <c r="B141" s="41">
        <f t="shared" si="65"/>
        <v>46071</v>
      </c>
      <c r="C141" s="24">
        <f t="shared" si="70"/>
        <v>0</v>
      </c>
      <c r="D141" s="24">
        <f t="shared" si="64"/>
        <v>0</v>
      </c>
    </row>
    <row r="142" spans="1:4" ht="15" hidden="1">
      <c r="A142" s="2">
        <v>66</v>
      </c>
      <c r="B142" s="41">
        <f t="shared" si="65"/>
        <v>46099</v>
      </c>
      <c r="C142" s="24">
        <f t="shared" si="70"/>
        <v>0</v>
      </c>
      <c r="D142" s="24">
        <f aca="true" t="shared" si="71" ref="D142:D205">C142-C143</f>
        <v>0</v>
      </c>
    </row>
    <row r="143" spans="1:4" ht="15" hidden="1">
      <c r="A143" s="2">
        <v>67</v>
      </c>
      <c r="B143" s="41">
        <f aca="true" t="shared" si="72" ref="B143:B206">_XLL.ДАТАМЕС(B142,1)</f>
        <v>46130</v>
      </c>
      <c r="C143" s="24">
        <f t="shared" si="70"/>
        <v>0</v>
      </c>
      <c r="D143" s="24">
        <f t="shared" si="71"/>
        <v>0</v>
      </c>
    </row>
    <row r="144" spans="1:4" ht="15" hidden="1">
      <c r="A144" s="2">
        <v>68</v>
      </c>
      <c r="B144" s="41">
        <f t="shared" si="72"/>
        <v>46160</v>
      </c>
      <c r="C144" s="24">
        <f t="shared" si="70"/>
        <v>0</v>
      </c>
      <c r="D144" s="24">
        <f t="shared" si="71"/>
        <v>0</v>
      </c>
    </row>
    <row r="145" spans="1:4" ht="15" hidden="1">
      <c r="A145" s="2">
        <v>69</v>
      </c>
      <c r="B145" s="41">
        <f t="shared" si="72"/>
        <v>46191</v>
      </c>
      <c r="C145" s="24">
        <f t="shared" si="70"/>
        <v>0</v>
      </c>
      <c r="D145" s="24">
        <f t="shared" si="71"/>
        <v>0</v>
      </c>
    </row>
    <row r="146" spans="1:4" ht="15" hidden="1">
      <c r="A146" s="2">
        <v>70</v>
      </c>
      <c r="B146" s="41">
        <f t="shared" si="72"/>
        <v>46221</v>
      </c>
      <c r="C146" s="24">
        <f t="shared" si="70"/>
        <v>0</v>
      </c>
      <c r="D146" s="24">
        <f t="shared" si="71"/>
        <v>0</v>
      </c>
    </row>
    <row r="147" spans="1:4" ht="15" hidden="1">
      <c r="A147" s="2">
        <v>71</v>
      </c>
      <c r="B147" s="41">
        <f t="shared" si="72"/>
        <v>46252</v>
      </c>
      <c r="C147" s="24">
        <f t="shared" si="70"/>
        <v>0</v>
      </c>
      <c r="D147" s="24">
        <f t="shared" si="71"/>
        <v>0</v>
      </c>
    </row>
    <row r="148" spans="1:4" ht="15" hidden="1">
      <c r="A148" s="2">
        <v>72</v>
      </c>
      <c r="B148" s="41">
        <f t="shared" si="72"/>
        <v>46283</v>
      </c>
      <c r="C148" s="24">
        <f t="shared" si="70"/>
        <v>0</v>
      </c>
      <c r="D148" s="24">
        <f t="shared" si="71"/>
        <v>0</v>
      </c>
    </row>
    <row r="149" spans="1:4" ht="15" hidden="1">
      <c r="A149" s="2">
        <v>73</v>
      </c>
      <c r="B149" s="41">
        <f t="shared" si="72"/>
        <v>46313</v>
      </c>
      <c r="C149" s="24">
        <f aca="true" t="shared" si="73" ref="C149:C160">V20</f>
        <v>0</v>
      </c>
      <c r="D149" s="24">
        <f t="shared" si="71"/>
        <v>0</v>
      </c>
    </row>
    <row r="150" spans="1:4" ht="15" hidden="1">
      <c r="A150" s="2">
        <v>74</v>
      </c>
      <c r="B150" s="41">
        <f t="shared" si="72"/>
        <v>46344</v>
      </c>
      <c r="C150" s="24">
        <f t="shared" si="73"/>
        <v>0</v>
      </c>
      <c r="D150" s="24">
        <f t="shared" si="71"/>
        <v>0</v>
      </c>
    </row>
    <row r="151" spans="1:4" ht="15" hidden="1">
      <c r="A151" s="2">
        <v>75</v>
      </c>
      <c r="B151" s="41">
        <f t="shared" si="72"/>
        <v>46374</v>
      </c>
      <c r="C151" s="24">
        <f t="shared" si="73"/>
        <v>0</v>
      </c>
      <c r="D151" s="24">
        <f t="shared" si="71"/>
        <v>0</v>
      </c>
    </row>
    <row r="152" spans="1:4" ht="15" hidden="1">
      <c r="A152" s="2">
        <v>76</v>
      </c>
      <c r="B152" s="41">
        <f t="shared" si="72"/>
        <v>46405</v>
      </c>
      <c r="C152" s="24">
        <f t="shared" si="73"/>
        <v>0</v>
      </c>
      <c r="D152" s="24">
        <f t="shared" si="71"/>
        <v>0</v>
      </c>
    </row>
    <row r="153" spans="1:4" ht="15" hidden="1">
      <c r="A153" s="2">
        <v>77</v>
      </c>
      <c r="B153" s="41">
        <f t="shared" si="72"/>
        <v>46436</v>
      </c>
      <c r="C153" s="24">
        <f t="shared" si="73"/>
        <v>0</v>
      </c>
      <c r="D153" s="24">
        <f t="shared" si="71"/>
        <v>0</v>
      </c>
    </row>
    <row r="154" spans="1:4" ht="15" hidden="1">
      <c r="A154" s="2">
        <v>78</v>
      </c>
      <c r="B154" s="41">
        <f t="shared" si="72"/>
        <v>46464</v>
      </c>
      <c r="C154" s="24">
        <f t="shared" si="73"/>
        <v>0</v>
      </c>
      <c r="D154" s="24">
        <f t="shared" si="71"/>
        <v>0</v>
      </c>
    </row>
    <row r="155" spans="1:4" ht="15" hidden="1">
      <c r="A155" s="2">
        <v>79</v>
      </c>
      <c r="B155" s="41">
        <f t="shared" si="72"/>
        <v>46495</v>
      </c>
      <c r="C155" s="24">
        <f t="shared" si="73"/>
        <v>0</v>
      </c>
      <c r="D155" s="24">
        <f t="shared" si="71"/>
        <v>0</v>
      </c>
    </row>
    <row r="156" spans="1:4" ht="15" hidden="1">
      <c r="A156" s="2">
        <v>80</v>
      </c>
      <c r="B156" s="41">
        <f t="shared" si="72"/>
        <v>46525</v>
      </c>
      <c r="C156" s="24">
        <f t="shared" si="73"/>
        <v>0</v>
      </c>
      <c r="D156" s="24">
        <f t="shared" si="71"/>
        <v>0</v>
      </c>
    </row>
    <row r="157" spans="1:4" ht="15" hidden="1">
      <c r="A157" s="2">
        <v>81</v>
      </c>
      <c r="B157" s="41">
        <f t="shared" si="72"/>
        <v>46556</v>
      </c>
      <c r="C157" s="24">
        <f t="shared" si="73"/>
        <v>0</v>
      </c>
      <c r="D157" s="24">
        <f t="shared" si="71"/>
        <v>0</v>
      </c>
    </row>
    <row r="158" spans="1:4" ht="15" hidden="1">
      <c r="A158" s="2">
        <v>82</v>
      </c>
      <c r="B158" s="41">
        <f t="shared" si="72"/>
        <v>46586</v>
      </c>
      <c r="C158" s="24">
        <f t="shared" si="73"/>
        <v>0</v>
      </c>
      <c r="D158" s="24">
        <f t="shared" si="71"/>
        <v>0</v>
      </c>
    </row>
    <row r="159" spans="1:4" ht="15" hidden="1">
      <c r="A159" s="2">
        <v>83</v>
      </c>
      <c r="B159" s="41">
        <f t="shared" si="72"/>
        <v>46617</v>
      </c>
      <c r="C159" s="24">
        <f t="shared" si="73"/>
        <v>0</v>
      </c>
      <c r="D159" s="24">
        <f t="shared" si="71"/>
        <v>0</v>
      </c>
    </row>
    <row r="160" spans="1:4" ht="15" hidden="1">
      <c r="A160" s="2">
        <v>84</v>
      </c>
      <c r="B160" s="41">
        <f t="shared" si="72"/>
        <v>46648</v>
      </c>
      <c r="C160" s="24">
        <f t="shared" si="73"/>
        <v>0</v>
      </c>
      <c r="D160" s="24">
        <f t="shared" si="71"/>
        <v>0</v>
      </c>
    </row>
    <row r="161" spans="1:4" ht="15" hidden="1">
      <c r="A161" s="2">
        <v>85</v>
      </c>
      <c r="B161" s="41">
        <f t="shared" si="72"/>
        <v>46678</v>
      </c>
      <c r="C161" s="24">
        <f aca="true" t="shared" si="74" ref="C161:C172">D35</f>
        <v>0</v>
      </c>
      <c r="D161" s="24">
        <f t="shared" si="71"/>
        <v>0</v>
      </c>
    </row>
    <row r="162" spans="1:4" ht="15" hidden="1">
      <c r="A162" s="2">
        <v>86</v>
      </c>
      <c r="B162" s="41">
        <f t="shared" si="72"/>
        <v>46709</v>
      </c>
      <c r="C162" s="24">
        <f t="shared" si="74"/>
        <v>0</v>
      </c>
      <c r="D162" s="24">
        <f t="shared" si="71"/>
        <v>0</v>
      </c>
    </row>
    <row r="163" spans="1:4" ht="15" hidden="1">
      <c r="A163" s="2">
        <v>87</v>
      </c>
      <c r="B163" s="41">
        <f t="shared" si="72"/>
        <v>46739</v>
      </c>
      <c r="C163" s="24">
        <f t="shared" si="74"/>
        <v>0</v>
      </c>
      <c r="D163" s="24">
        <f t="shared" si="71"/>
        <v>0</v>
      </c>
    </row>
    <row r="164" spans="1:4" ht="15" hidden="1">
      <c r="A164" s="2">
        <v>88</v>
      </c>
      <c r="B164" s="41">
        <f t="shared" si="72"/>
        <v>46770</v>
      </c>
      <c r="C164" s="24">
        <f t="shared" si="74"/>
        <v>0</v>
      </c>
      <c r="D164" s="24">
        <f t="shared" si="71"/>
        <v>0</v>
      </c>
    </row>
    <row r="165" spans="1:4" ht="15" hidden="1">
      <c r="A165" s="2">
        <v>89</v>
      </c>
      <c r="B165" s="41">
        <f t="shared" si="72"/>
        <v>46801</v>
      </c>
      <c r="C165" s="24">
        <f t="shared" si="74"/>
        <v>0</v>
      </c>
      <c r="D165" s="24">
        <f t="shared" si="71"/>
        <v>0</v>
      </c>
    </row>
    <row r="166" spans="1:4" ht="15" hidden="1">
      <c r="A166" s="2">
        <v>90</v>
      </c>
      <c r="B166" s="41">
        <f t="shared" si="72"/>
        <v>46830</v>
      </c>
      <c r="C166" s="24">
        <f t="shared" si="74"/>
        <v>0</v>
      </c>
      <c r="D166" s="24">
        <f t="shared" si="71"/>
        <v>0</v>
      </c>
    </row>
    <row r="167" spans="1:4" ht="15" hidden="1">
      <c r="A167" s="2">
        <v>91</v>
      </c>
      <c r="B167" s="41">
        <f t="shared" si="72"/>
        <v>46861</v>
      </c>
      <c r="C167" s="24">
        <f t="shared" si="74"/>
        <v>0</v>
      </c>
      <c r="D167" s="24">
        <f t="shared" si="71"/>
        <v>0</v>
      </c>
    </row>
    <row r="168" spans="1:4" ht="15" hidden="1">
      <c r="A168" s="2">
        <v>92</v>
      </c>
      <c r="B168" s="41">
        <f t="shared" si="72"/>
        <v>46891</v>
      </c>
      <c r="C168" s="24">
        <f t="shared" si="74"/>
        <v>0</v>
      </c>
      <c r="D168" s="24">
        <f t="shared" si="71"/>
        <v>0</v>
      </c>
    </row>
    <row r="169" spans="1:4" ht="15" hidden="1">
      <c r="A169" s="2">
        <v>93</v>
      </c>
      <c r="B169" s="41">
        <f t="shared" si="72"/>
        <v>46922</v>
      </c>
      <c r="C169" s="24">
        <f t="shared" si="74"/>
        <v>0</v>
      </c>
      <c r="D169" s="24">
        <f t="shared" si="71"/>
        <v>0</v>
      </c>
    </row>
    <row r="170" spans="1:4" ht="15" hidden="1">
      <c r="A170" s="2">
        <v>94</v>
      </c>
      <c r="B170" s="41">
        <f t="shared" si="72"/>
        <v>46952</v>
      </c>
      <c r="C170" s="24">
        <f t="shared" si="74"/>
        <v>0</v>
      </c>
      <c r="D170" s="24">
        <f t="shared" si="71"/>
        <v>0</v>
      </c>
    </row>
    <row r="171" spans="1:4" ht="15" hidden="1">
      <c r="A171" s="2">
        <v>95</v>
      </c>
      <c r="B171" s="41">
        <f t="shared" si="72"/>
        <v>46983</v>
      </c>
      <c r="C171" s="24">
        <f t="shared" si="74"/>
        <v>0</v>
      </c>
      <c r="D171" s="24">
        <f t="shared" si="71"/>
        <v>0</v>
      </c>
    </row>
    <row r="172" spans="1:4" ht="15" hidden="1">
      <c r="A172" s="2">
        <v>96</v>
      </c>
      <c r="B172" s="41">
        <f t="shared" si="72"/>
        <v>47014</v>
      </c>
      <c r="C172" s="24">
        <f t="shared" si="74"/>
        <v>0</v>
      </c>
      <c r="D172" s="24">
        <f t="shared" si="71"/>
        <v>0</v>
      </c>
    </row>
    <row r="173" spans="1:4" ht="15" hidden="1">
      <c r="A173" s="2">
        <v>97</v>
      </c>
      <c r="B173" s="41">
        <f t="shared" si="72"/>
        <v>47044</v>
      </c>
      <c r="C173" s="24">
        <f aca="true" t="shared" si="75" ref="C173:C184">G35</f>
        <v>0</v>
      </c>
      <c r="D173" s="24">
        <f t="shared" si="71"/>
        <v>0</v>
      </c>
    </row>
    <row r="174" spans="1:4" ht="15" hidden="1">
      <c r="A174" s="2">
        <v>98</v>
      </c>
      <c r="B174" s="41">
        <f t="shared" si="72"/>
        <v>47075</v>
      </c>
      <c r="C174" s="24">
        <f t="shared" si="75"/>
        <v>0</v>
      </c>
      <c r="D174" s="24">
        <f t="shared" si="71"/>
        <v>0</v>
      </c>
    </row>
    <row r="175" spans="1:4" ht="15" hidden="1">
      <c r="A175" s="2">
        <v>99</v>
      </c>
      <c r="B175" s="41">
        <f t="shared" si="72"/>
        <v>47105</v>
      </c>
      <c r="C175" s="24">
        <f t="shared" si="75"/>
        <v>0</v>
      </c>
      <c r="D175" s="24">
        <f t="shared" si="71"/>
        <v>0</v>
      </c>
    </row>
    <row r="176" spans="1:4" ht="15" hidden="1">
      <c r="A176" s="2">
        <v>100</v>
      </c>
      <c r="B176" s="41">
        <f t="shared" si="72"/>
        <v>47136</v>
      </c>
      <c r="C176" s="24">
        <f t="shared" si="75"/>
        <v>0</v>
      </c>
      <c r="D176" s="24">
        <f t="shared" si="71"/>
        <v>0</v>
      </c>
    </row>
    <row r="177" spans="1:4" ht="15" hidden="1">
      <c r="A177" s="2">
        <v>101</v>
      </c>
      <c r="B177" s="41">
        <f t="shared" si="72"/>
        <v>47167</v>
      </c>
      <c r="C177" s="24">
        <f t="shared" si="75"/>
        <v>0</v>
      </c>
      <c r="D177" s="24">
        <f t="shared" si="71"/>
        <v>0</v>
      </c>
    </row>
    <row r="178" spans="1:4" ht="15" hidden="1">
      <c r="A178" s="2">
        <v>102</v>
      </c>
      <c r="B178" s="41">
        <f t="shared" si="72"/>
        <v>47195</v>
      </c>
      <c r="C178" s="24">
        <f t="shared" si="75"/>
        <v>0</v>
      </c>
      <c r="D178" s="24">
        <f t="shared" si="71"/>
        <v>0</v>
      </c>
    </row>
    <row r="179" spans="1:4" ht="15" hidden="1">
      <c r="A179" s="2">
        <v>103</v>
      </c>
      <c r="B179" s="41">
        <f t="shared" si="72"/>
        <v>47226</v>
      </c>
      <c r="C179" s="24">
        <f t="shared" si="75"/>
        <v>0</v>
      </c>
      <c r="D179" s="24">
        <f t="shared" si="71"/>
        <v>0</v>
      </c>
    </row>
    <row r="180" spans="1:4" ht="15" hidden="1">
      <c r="A180" s="2">
        <v>104</v>
      </c>
      <c r="B180" s="41">
        <f t="shared" si="72"/>
        <v>47256</v>
      </c>
      <c r="C180" s="24">
        <f t="shared" si="75"/>
        <v>0</v>
      </c>
      <c r="D180" s="24">
        <f t="shared" si="71"/>
        <v>0</v>
      </c>
    </row>
    <row r="181" spans="1:4" ht="15" hidden="1">
      <c r="A181" s="2">
        <v>105</v>
      </c>
      <c r="B181" s="41">
        <f t="shared" si="72"/>
        <v>47287</v>
      </c>
      <c r="C181" s="24">
        <f t="shared" si="75"/>
        <v>0</v>
      </c>
      <c r="D181" s="24">
        <f t="shared" si="71"/>
        <v>0</v>
      </c>
    </row>
    <row r="182" spans="1:4" ht="15" hidden="1">
      <c r="A182" s="2">
        <v>106</v>
      </c>
      <c r="B182" s="41">
        <f t="shared" si="72"/>
        <v>47317</v>
      </c>
      <c r="C182" s="24">
        <f t="shared" si="75"/>
        <v>0</v>
      </c>
      <c r="D182" s="24">
        <f t="shared" si="71"/>
        <v>0</v>
      </c>
    </row>
    <row r="183" spans="1:4" ht="15" hidden="1">
      <c r="A183" s="2">
        <v>107</v>
      </c>
      <c r="B183" s="41">
        <f t="shared" si="72"/>
        <v>47348</v>
      </c>
      <c r="C183" s="24">
        <f t="shared" si="75"/>
        <v>0</v>
      </c>
      <c r="D183" s="24">
        <f t="shared" si="71"/>
        <v>0</v>
      </c>
    </row>
    <row r="184" spans="1:4" ht="15" hidden="1">
      <c r="A184" s="2">
        <v>108</v>
      </c>
      <c r="B184" s="41">
        <f t="shared" si="72"/>
        <v>47379</v>
      </c>
      <c r="C184" s="24">
        <f t="shared" si="75"/>
        <v>0</v>
      </c>
      <c r="D184" s="24">
        <f t="shared" si="71"/>
        <v>0</v>
      </c>
    </row>
    <row r="185" spans="1:4" ht="15" hidden="1">
      <c r="A185" s="2">
        <v>109</v>
      </c>
      <c r="B185" s="41">
        <f t="shared" si="72"/>
        <v>47409</v>
      </c>
      <c r="C185" s="24">
        <f aca="true" t="shared" si="76" ref="C185:C196">J35</f>
        <v>0</v>
      </c>
      <c r="D185" s="24">
        <f t="shared" si="71"/>
        <v>0</v>
      </c>
    </row>
    <row r="186" spans="1:4" ht="15" hidden="1">
      <c r="A186" s="2">
        <v>110</v>
      </c>
      <c r="B186" s="41">
        <f t="shared" si="72"/>
        <v>47440</v>
      </c>
      <c r="C186" s="24">
        <f t="shared" si="76"/>
        <v>0</v>
      </c>
      <c r="D186" s="24">
        <f t="shared" si="71"/>
        <v>0</v>
      </c>
    </row>
    <row r="187" spans="1:4" ht="15" hidden="1">
      <c r="A187" s="2">
        <v>111</v>
      </c>
      <c r="B187" s="41">
        <f t="shared" si="72"/>
        <v>47470</v>
      </c>
      <c r="C187" s="24">
        <f t="shared" si="76"/>
        <v>0</v>
      </c>
      <c r="D187" s="24">
        <f t="shared" si="71"/>
        <v>0</v>
      </c>
    </row>
    <row r="188" spans="1:4" ht="15" hidden="1">
      <c r="A188" s="2">
        <v>112</v>
      </c>
      <c r="B188" s="41">
        <f t="shared" si="72"/>
        <v>47501</v>
      </c>
      <c r="C188" s="24">
        <f t="shared" si="76"/>
        <v>0</v>
      </c>
      <c r="D188" s="24">
        <f t="shared" si="71"/>
        <v>0</v>
      </c>
    </row>
    <row r="189" spans="1:4" ht="15" hidden="1">
      <c r="A189" s="2">
        <v>113</v>
      </c>
      <c r="B189" s="41">
        <f t="shared" si="72"/>
        <v>47532</v>
      </c>
      <c r="C189" s="24">
        <f t="shared" si="76"/>
        <v>0</v>
      </c>
      <c r="D189" s="24">
        <f t="shared" si="71"/>
        <v>0</v>
      </c>
    </row>
    <row r="190" spans="1:4" ht="15" hidden="1">
      <c r="A190" s="2">
        <v>114</v>
      </c>
      <c r="B190" s="41">
        <f t="shared" si="72"/>
        <v>47560</v>
      </c>
      <c r="C190" s="24">
        <f t="shared" si="76"/>
        <v>0</v>
      </c>
      <c r="D190" s="24">
        <f t="shared" si="71"/>
        <v>0</v>
      </c>
    </row>
    <row r="191" spans="1:4" ht="15" hidden="1">
      <c r="A191" s="2">
        <v>115</v>
      </c>
      <c r="B191" s="41">
        <f t="shared" si="72"/>
        <v>47591</v>
      </c>
      <c r="C191" s="24">
        <f t="shared" si="76"/>
        <v>0</v>
      </c>
      <c r="D191" s="24">
        <f t="shared" si="71"/>
        <v>0</v>
      </c>
    </row>
    <row r="192" spans="1:4" ht="15" hidden="1">
      <c r="A192" s="2">
        <v>116</v>
      </c>
      <c r="B192" s="41">
        <f t="shared" si="72"/>
        <v>47621</v>
      </c>
      <c r="C192" s="24">
        <f t="shared" si="76"/>
        <v>0</v>
      </c>
      <c r="D192" s="24">
        <f t="shared" si="71"/>
        <v>0</v>
      </c>
    </row>
    <row r="193" spans="1:4" ht="15" hidden="1">
      <c r="A193" s="2">
        <v>117</v>
      </c>
      <c r="B193" s="41">
        <f t="shared" si="72"/>
        <v>47652</v>
      </c>
      <c r="C193" s="24">
        <f t="shared" si="76"/>
        <v>0</v>
      </c>
      <c r="D193" s="24">
        <f t="shared" si="71"/>
        <v>0</v>
      </c>
    </row>
    <row r="194" spans="1:4" ht="15" hidden="1">
      <c r="A194" s="2">
        <v>118</v>
      </c>
      <c r="B194" s="41">
        <f t="shared" si="72"/>
        <v>47682</v>
      </c>
      <c r="C194" s="24">
        <f t="shared" si="76"/>
        <v>0</v>
      </c>
      <c r="D194" s="24">
        <f t="shared" si="71"/>
        <v>0</v>
      </c>
    </row>
    <row r="195" spans="1:4" ht="15" hidden="1">
      <c r="A195" s="2">
        <v>119</v>
      </c>
      <c r="B195" s="41">
        <f t="shared" si="72"/>
        <v>47713</v>
      </c>
      <c r="C195" s="24">
        <f t="shared" si="76"/>
        <v>0</v>
      </c>
      <c r="D195" s="24">
        <f t="shared" si="71"/>
        <v>0</v>
      </c>
    </row>
    <row r="196" spans="1:4" ht="15" hidden="1">
      <c r="A196" s="2">
        <v>120</v>
      </c>
      <c r="B196" s="41">
        <f t="shared" si="72"/>
        <v>47744</v>
      </c>
      <c r="C196" s="24">
        <f t="shared" si="76"/>
        <v>0</v>
      </c>
      <c r="D196" s="24">
        <f t="shared" si="71"/>
        <v>0</v>
      </c>
    </row>
    <row r="197" spans="1:4" ht="15" hidden="1">
      <c r="A197" s="2">
        <v>121</v>
      </c>
      <c r="B197" s="41">
        <f t="shared" si="72"/>
        <v>47774</v>
      </c>
      <c r="C197" s="29">
        <f aca="true" t="shared" si="77" ref="C197:C208">M35</f>
        <v>0</v>
      </c>
      <c r="D197" s="24">
        <f t="shared" si="71"/>
        <v>0</v>
      </c>
    </row>
    <row r="198" spans="1:4" ht="15" hidden="1">
      <c r="A198" s="2">
        <v>122</v>
      </c>
      <c r="B198" s="41">
        <f t="shared" si="72"/>
        <v>47805</v>
      </c>
      <c r="C198" s="29">
        <f t="shared" si="77"/>
        <v>0</v>
      </c>
      <c r="D198" s="24">
        <f t="shared" si="71"/>
        <v>0</v>
      </c>
    </row>
    <row r="199" spans="1:4" ht="15" hidden="1">
      <c r="A199" s="2">
        <v>123</v>
      </c>
      <c r="B199" s="41">
        <f t="shared" si="72"/>
        <v>47835</v>
      </c>
      <c r="C199" s="29">
        <f t="shared" si="77"/>
        <v>0</v>
      </c>
      <c r="D199" s="24">
        <f t="shared" si="71"/>
        <v>0</v>
      </c>
    </row>
    <row r="200" spans="1:4" ht="15" hidden="1">
      <c r="A200" s="2">
        <v>124</v>
      </c>
      <c r="B200" s="41">
        <f t="shared" si="72"/>
        <v>47866</v>
      </c>
      <c r="C200" s="29">
        <f t="shared" si="77"/>
        <v>0</v>
      </c>
      <c r="D200" s="24">
        <f t="shared" si="71"/>
        <v>0</v>
      </c>
    </row>
    <row r="201" spans="1:4" ht="15" hidden="1">
      <c r="A201" s="2">
        <v>125</v>
      </c>
      <c r="B201" s="41">
        <f t="shared" si="72"/>
        <v>47897</v>
      </c>
      <c r="C201" s="29">
        <f t="shared" si="77"/>
        <v>0</v>
      </c>
      <c r="D201" s="24">
        <f t="shared" si="71"/>
        <v>0</v>
      </c>
    </row>
    <row r="202" spans="1:4" ht="15" hidden="1">
      <c r="A202" s="2">
        <v>126</v>
      </c>
      <c r="B202" s="41">
        <f t="shared" si="72"/>
        <v>47925</v>
      </c>
      <c r="C202" s="29">
        <f t="shared" si="77"/>
        <v>0</v>
      </c>
      <c r="D202" s="24">
        <f t="shared" si="71"/>
        <v>0</v>
      </c>
    </row>
    <row r="203" spans="1:4" ht="15" hidden="1">
      <c r="A203" s="2">
        <v>127</v>
      </c>
      <c r="B203" s="41">
        <f t="shared" si="72"/>
        <v>47956</v>
      </c>
      <c r="C203" s="29">
        <f t="shared" si="77"/>
        <v>0</v>
      </c>
      <c r="D203" s="24">
        <f t="shared" si="71"/>
        <v>0</v>
      </c>
    </row>
    <row r="204" spans="1:4" ht="15" hidden="1">
      <c r="A204" s="2">
        <v>128</v>
      </c>
      <c r="B204" s="41">
        <f t="shared" si="72"/>
        <v>47986</v>
      </c>
      <c r="C204" s="29">
        <f t="shared" si="77"/>
        <v>0</v>
      </c>
      <c r="D204" s="24">
        <f t="shared" si="71"/>
        <v>0</v>
      </c>
    </row>
    <row r="205" spans="1:4" ht="15" hidden="1">
      <c r="A205" s="2">
        <v>129</v>
      </c>
      <c r="B205" s="41">
        <f t="shared" si="72"/>
        <v>48017</v>
      </c>
      <c r="C205" s="29">
        <f t="shared" si="77"/>
        <v>0</v>
      </c>
      <c r="D205" s="24">
        <f t="shared" si="71"/>
        <v>0</v>
      </c>
    </row>
    <row r="206" spans="1:4" ht="15" hidden="1">
      <c r="A206" s="2">
        <v>130</v>
      </c>
      <c r="B206" s="41">
        <f t="shared" si="72"/>
        <v>48047</v>
      </c>
      <c r="C206" s="29">
        <f t="shared" si="77"/>
        <v>0</v>
      </c>
      <c r="D206" s="24">
        <f aca="true" t="shared" si="78" ref="D206:D269">C206-C207</f>
        <v>0</v>
      </c>
    </row>
    <row r="207" spans="1:4" ht="15" hidden="1">
      <c r="A207" s="2">
        <v>131</v>
      </c>
      <c r="B207" s="41">
        <f aca="true" t="shared" si="79" ref="B207:B270">_XLL.ДАТАМЕС(B206,1)</f>
        <v>48078</v>
      </c>
      <c r="C207" s="29">
        <f t="shared" si="77"/>
        <v>0</v>
      </c>
      <c r="D207" s="24">
        <f t="shared" si="78"/>
        <v>0</v>
      </c>
    </row>
    <row r="208" spans="1:4" ht="15" hidden="1">
      <c r="A208" s="2">
        <v>132</v>
      </c>
      <c r="B208" s="41">
        <f t="shared" si="79"/>
        <v>48109</v>
      </c>
      <c r="C208" s="29">
        <f t="shared" si="77"/>
        <v>0</v>
      </c>
      <c r="D208" s="24">
        <f t="shared" si="78"/>
        <v>0</v>
      </c>
    </row>
    <row r="209" spans="1:4" ht="15" hidden="1">
      <c r="A209" s="2">
        <v>133</v>
      </c>
      <c r="B209" s="41">
        <f t="shared" si="79"/>
        <v>48139</v>
      </c>
      <c r="C209" s="29">
        <f aca="true" t="shared" si="80" ref="C209:C220">P35</f>
        <v>0</v>
      </c>
      <c r="D209" s="24">
        <f t="shared" si="78"/>
        <v>0</v>
      </c>
    </row>
    <row r="210" spans="1:4" ht="15" hidden="1">
      <c r="A210" s="2">
        <v>134</v>
      </c>
      <c r="B210" s="41">
        <f t="shared" si="79"/>
        <v>48170</v>
      </c>
      <c r="C210" s="29">
        <f t="shared" si="80"/>
        <v>0</v>
      </c>
      <c r="D210" s="24">
        <f t="shared" si="78"/>
        <v>0</v>
      </c>
    </row>
    <row r="211" spans="1:4" ht="15" hidden="1">
      <c r="A211" s="2">
        <v>135</v>
      </c>
      <c r="B211" s="41">
        <f t="shared" si="79"/>
        <v>48200</v>
      </c>
      <c r="C211" s="29">
        <f t="shared" si="80"/>
        <v>0</v>
      </c>
      <c r="D211" s="24">
        <f t="shared" si="78"/>
        <v>0</v>
      </c>
    </row>
    <row r="212" spans="1:4" ht="15" hidden="1">
      <c r="A212" s="2">
        <v>136</v>
      </c>
      <c r="B212" s="41">
        <f t="shared" si="79"/>
        <v>48231</v>
      </c>
      <c r="C212" s="29">
        <f t="shared" si="80"/>
        <v>0</v>
      </c>
      <c r="D212" s="24">
        <f t="shared" si="78"/>
        <v>0</v>
      </c>
    </row>
    <row r="213" spans="1:4" ht="15" hidden="1">
      <c r="A213" s="2">
        <v>137</v>
      </c>
      <c r="B213" s="41">
        <f t="shared" si="79"/>
        <v>48262</v>
      </c>
      <c r="C213" s="29">
        <f t="shared" si="80"/>
        <v>0</v>
      </c>
      <c r="D213" s="24">
        <f t="shared" si="78"/>
        <v>0</v>
      </c>
    </row>
    <row r="214" spans="1:4" ht="15" hidden="1">
      <c r="A214" s="2">
        <v>138</v>
      </c>
      <c r="B214" s="41">
        <f t="shared" si="79"/>
        <v>48291</v>
      </c>
      <c r="C214" s="29">
        <f t="shared" si="80"/>
        <v>0</v>
      </c>
      <c r="D214" s="24">
        <f t="shared" si="78"/>
        <v>0</v>
      </c>
    </row>
    <row r="215" spans="1:4" ht="15" hidden="1">
      <c r="A215" s="2">
        <v>139</v>
      </c>
      <c r="B215" s="41">
        <f t="shared" si="79"/>
        <v>48322</v>
      </c>
      <c r="C215" s="29">
        <f t="shared" si="80"/>
        <v>0</v>
      </c>
      <c r="D215" s="24">
        <f t="shared" si="78"/>
        <v>0</v>
      </c>
    </row>
    <row r="216" spans="1:4" ht="15" hidden="1">
      <c r="A216" s="2">
        <v>140</v>
      </c>
      <c r="B216" s="41">
        <f t="shared" si="79"/>
        <v>48352</v>
      </c>
      <c r="C216" s="29">
        <f t="shared" si="80"/>
        <v>0</v>
      </c>
      <c r="D216" s="24">
        <f t="shared" si="78"/>
        <v>0</v>
      </c>
    </row>
    <row r="217" spans="1:4" ht="15" hidden="1">
      <c r="A217" s="2">
        <v>141</v>
      </c>
      <c r="B217" s="41">
        <f t="shared" si="79"/>
        <v>48383</v>
      </c>
      <c r="C217" s="29">
        <f t="shared" si="80"/>
        <v>0</v>
      </c>
      <c r="D217" s="24">
        <f t="shared" si="78"/>
        <v>0</v>
      </c>
    </row>
    <row r="218" spans="1:4" ht="15" hidden="1">
      <c r="A218" s="2">
        <v>142</v>
      </c>
      <c r="B218" s="41">
        <f t="shared" si="79"/>
        <v>48413</v>
      </c>
      <c r="C218" s="29">
        <f t="shared" si="80"/>
        <v>0</v>
      </c>
      <c r="D218" s="24">
        <f t="shared" si="78"/>
        <v>0</v>
      </c>
    </row>
    <row r="219" spans="1:4" ht="15" hidden="1">
      <c r="A219" s="2">
        <v>143</v>
      </c>
      <c r="B219" s="41">
        <f t="shared" si="79"/>
        <v>48444</v>
      </c>
      <c r="C219" s="29">
        <f t="shared" si="80"/>
        <v>0</v>
      </c>
      <c r="D219" s="24">
        <f t="shared" si="78"/>
        <v>0</v>
      </c>
    </row>
    <row r="220" spans="1:4" ht="15" hidden="1">
      <c r="A220" s="2">
        <v>144</v>
      </c>
      <c r="B220" s="41">
        <f t="shared" si="79"/>
        <v>48475</v>
      </c>
      <c r="C220" s="29">
        <f t="shared" si="80"/>
        <v>0</v>
      </c>
      <c r="D220" s="24">
        <f t="shared" si="78"/>
        <v>0</v>
      </c>
    </row>
    <row r="221" spans="1:4" ht="15" hidden="1">
      <c r="A221" s="2">
        <v>145</v>
      </c>
      <c r="B221" s="41">
        <f t="shared" si="79"/>
        <v>48505</v>
      </c>
      <c r="C221" s="29">
        <f aca="true" t="shared" si="81" ref="C221:C232">S35</f>
        <v>0</v>
      </c>
      <c r="D221" s="24">
        <f t="shared" si="78"/>
        <v>0</v>
      </c>
    </row>
    <row r="222" spans="1:4" ht="15" hidden="1">
      <c r="A222" s="2">
        <v>146</v>
      </c>
      <c r="B222" s="41">
        <f t="shared" si="79"/>
        <v>48536</v>
      </c>
      <c r="C222" s="29">
        <f t="shared" si="81"/>
        <v>0</v>
      </c>
      <c r="D222" s="24">
        <f t="shared" si="78"/>
        <v>0</v>
      </c>
    </row>
    <row r="223" spans="1:4" ht="15" hidden="1">
      <c r="A223" s="2">
        <v>147</v>
      </c>
      <c r="B223" s="41">
        <f t="shared" si="79"/>
        <v>48566</v>
      </c>
      <c r="C223" s="29">
        <f t="shared" si="81"/>
        <v>0</v>
      </c>
      <c r="D223" s="24">
        <f t="shared" si="78"/>
        <v>0</v>
      </c>
    </row>
    <row r="224" spans="1:4" ht="15" hidden="1">
      <c r="A224" s="2">
        <v>148</v>
      </c>
      <c r="B224" s="41">
        <f t="shared" si="79"/>
        <v>48597</v>
      </c>
      <c r="C224" s="29">
        <f t="shared" si="81"/>
        <v>0</v>
      </c>
      <c r="D224" s="24">
        <f t="shared" si="78"/>
        <v>0</v>
      </c>
    </row>
    <row r="225" spans="1:4" ht="15" hidden="1">
      <c r="A225" s="2">
        <v>149</v>
      </c>
      <c r="B225" s="41">
        <f t="shared" si="79"/>
        <v>48628</v>
      </c>
      <c r="C225" s="29">
        <f t="shared" si="81"/>
        <v>0</v>
      </c>
      <c r="D225" s="24">
        <f t="shared" si="78"/>
        <v>0</v>
      </c>
    </row>
    <row r="226" spans="1:4" ht="15" hidden="1">
      <c r="A226" s="2">
        <v>150</v>
      </c>
      <c r="B226" s="41">
        <f t="shared" si="79"/>
        <v>48656</v>
      </c>
      <c r="C226" s="29">
        <f t="shared" si="81"/>
        <v>0</v>
      </c>
      <c r="D226" s="24">
        <f t="shared" si="78"/>
        <v>0</v>
      </c>
    </row>
    <row r="227" spans="1:4" ht="15" hidden="1">
      <c r="A227" s="2">
        <v>151</v>
      </c>
      <c r="B227" s="41">
        <f t="shared" si="79"/>
        <v>48687</v>
      </c>
      <c r="C227" s="29">
        <f t="shared" si="81"/>
        <v>0</v>
      </c>
      <c r="D227" s="24">
        <f t="shared" si="78"/>
        <v>0</v>
      </c>
    </row>
    <row r="228" spans="1:4" ht="15" hidden="1">
      <c r="A228" s="2">
        <v>152</v>
      </c>
      <c r="B228" s="41">
        <f t="shared" si="79"/>
        <v>48717</v>
      </c>
      <c r="C228" s="29">
        <f t="shared" si="81"/>
        <v>0</v>
      </c>
      <c r="D228" s="24">
        <f t="shared" si="78"/>
        <v>0</v>
      </c>
    </row>
    <row r="229" spans="1:4" ht="15" hidden="1">
      <c r="A229" s="2">
        <v>153</v>
      </c>
      <c r="B229" s="41">
        <f t="shared" si="79"/>
        <v>48748</v>
      </c>
      <c r="C229" s="29">
        <f t="shared" si="81"/>
        <v>0</v>
      </c>
      <c r="D229" s="24">
        <f t="shared" si="78"/>
        <v>0</v>
      </c>
    </row>
    <row r="230" spans="1:4" ht="15" hidden="1">
      <c r="A230" s="2">
        <v>154</v>
      </c>
      <c r="B230" s="41">
        <f t="shared" si="79"/>
        <v>48778</v>
      </c>
      <c r="C230" s="29">
        <f t="shared" si="81"/>
        <v>0</v>
      </c>
      <c r="D230" s="24">
        <f t="shared" si="78"/>
        <v>0</v>
      </c>
    </row>
    <row r="231" spans="1:4" ht="15" hidden="1">
      <c r="A231" s="2">
        <v>155</v>
      </c>
      <c r="B231" s="41">
        <f t="shared" si="79"/>
        <v>48809</v>
      </c>
      <c r="C231" s="29">
        <f t="shared" si="81"/>
        <v>0</v>
      </c>
      <c r="D231" s="24">
        <f t="shared" si="78"/>
        <v>0</v>
      </c>
    </row>
    <row r="232" spans="1:4" ht="15" hidden="1">
      <c r="A232" s="2">
        <v>156</v>
      </c>
      <c r="B232" s="41">
        <f t="shared" si="79"/>
        <v>48840</v>
      </c>
      <c r="C232" s="29">
        <f t="shared" si="81"/>
        <v>0</v>
      </c>
      <c r="D232" s="24">
        <f t="shared" si="78"/>
        <v>0</v>
      </c>
    </row>
    <row r="233" spans="1:4" ht="15" hidden="1">
      <c r="A233" s="2">
        <v>157</v>
      </c>
      <c r="B233" s="41">
        <f t="shared" si="79"/>
        <v>48870</v>
      </c>
      <c r="C233" s="29">
        <f aca="true" t="shared" si="82" ref="C233:C244">V35</f>
        <v>0</v>
      </c>
      <c r="D233" s="24">
        <f t="shared" si="78"/>
        <v>0</v>
      </c>
    </row>
    <row r="234" spans="1:4" ht="15" hidden="1">
      <c r="A234" s="2">
        <v>158</v>
      </c>
      <c r="B234" s="41">
        <f t="shared" si="79"/>
        <v>48901</v>
      </c>
      <c r="C234" s="29">
        <f t="shared" si="82"/>
        <v>0</v>
      </c>
      <c r="D234" s="24">
        <f t="shared" si="78"/>
        <v>0</v>
      </c>
    </row>
    <row r="235" spans="1:4" ht="15" hidden="1">
      <c r="A235" s="2">
        <v>159</v>
      </c>
      <c r="B235" s="41">
        <f t="shared" si="79"/>
        <v>48931</v>
      </c>
      <c r="C235" s="29">
        <f t="shared" si="82"/>
        <v>0</v>
      </c>
      <c r="D235" s="24">
        <f t="shared" si="78"/>
        <v>0</v>
      </c>
    </row>
    <row r="236" spans="1:4" ht="15" hidden="1">
      <c r="A236" s="2">
        <v>160</v>
      </c>
      <c r="B236" s="41">
        <f t="shared" si="79"/>
        <v>48962</v>
      </c>
      <c r="C236" s="29">
        <f t="shared" si="82"/>
        <v>0</v>
      </c>
      <c r="D236" s="24">
        <f t="shared" si="78"/>
        <v>0</v>
      </c>
    </row>
    <row r="237" spans="1:4" ht="15" hidden="1">
      <c r="A237" s="2">
        <v>161</v>
      </c>
      <c r="B237" s="41">
        <f t="shared" si="79"/>
        <v>48993</v>
      </c>
      <c r="C237" s="29">
        <f t="shared" si="82"/>
        <v>0</v>
      </c>
      <c r="D237" s="24">
        <f t="shared" si="78"/>
        <v>0</v>
      </c>
    </row>
    <row r="238" spans="1:4" ht="15" hidden="1">
      <c r="A238" s="2">
        <v>162</v>
      </c>
      <c r="B238" s="41">
        <f t="shared" si="79"/>
        <v>49021</v>
      </c>
      <c r="C238" s="29">
        <f t="shared" si="82"/>
        <v>0</v>
      </c>
      <c r="D238" s="24">
        <f t="shared" si="78"/>
        <v>0</v>
      </c>
    </row>
    <row r="239" spans="1:4" ht="15" hidden="1">
      <c r="A239" s="2">
        <v>163</v>
      </c>
      <c r="B239" s="41">
        <f t="shared" si="79"/>
        <v>49052</v>
      </c>
      <c r="C239" s="29">
        <f t="shared" si="82"/>
        <v>0</v>
      </c>
      <c r="D239" s="24">
        <f t="shared" si="78"/>
        <v>0</v>
      </c>
    </row>
    <row r="240" spans="1:4" ht="15" hidden="1">
      <c r="A240" s="2">
        <v>164</v>
      </c>
      <c r="B240" s="41">
        <f t="shared" si="79"/>
        <v>49082</v>
      </c>
      <c r="C240" s="29">
        <f t="shared" si="82"/>
        <v>0</v>
      </c>
      <c r="D240" s="24">
        <f t="shared" si="78"/>
        <v>0</v>
      </c>
    </row>
    <row r="241" spans="1:4" ht="15" hidden="1">
      <c r="A241" s="2">
        <v>165</v>
      </c>
      <c r="B241" s="41">
        <f t="shared" si="79"/>
        <v>49113</v>
      </c>
      <c r="C241" s="29">
        <f t="shared" si="82"/>
        <v>0</v>
      </c>
      <c r="D241" s="24">
        <f t="shared" si="78"/>
        <v>0</v>
      </c>
    </row>
    <row r="242" spans="1:4" ht="15" hidden="1">
      <c r="A242" s="2">
        <v>166</v>
      </c>
      <c r="B242" s="41">
        <f t="shared" si="79"/>
        <v>49143</v>
      </c>
      <c r="C242" s="29">
        <f t="shared" si="82"/>
        <v>0</v>
      </c>
      <c r="D242" s="24">
        <f t="shared" si="78"/>
        <v>0</v>
      </c>
    </row>
    <row r="243" spans="1:4" ht="15" hidden="1">
      <c r="A243" s="2">
        <v>167</v>
      </c>
      <c r="B243" s="41">
        <f t="shared" si="79"/>
        <v>49174</v>
      </c>
      <c r="C243" s="29">
        <f t="shared" si="82"/>
        <v>0</v>
      </c>
      <c r="D243" s="24">
        <f t="shared" si="78"/>
        <v>0</v>
      </c>
    </row>
    <row r="244" spans="1:4" ht="15" hidden="1">
      <c r="A244" s="2">
        <v>168</v>
      </c>
      <c r="B244" s="41">
        <f t="shared" si="79"/>
        <v>49205</v>
      </c>
      <c r="C244" s="29">
        <f t="shared" si="82"/>
        <v>0</v>
      </c>
      <c r="D244" s="24">
        <f t="shared" si="78"/>
        <v>0</v>
      </c>
    </row>
    <row r="245" spans="1:4" ht="15" hidden="1">
      <c r="A245" s="2">
        <v>169</v>
      </c>
      <c r="B245" s="41">
        <f t="shared" si="79"/>
        <v>49235</v>
      </c>
      <c r="C245" s="29">
        <f aca="true" t="shared" si="83" ref="C245:C256">D50</f>
        <v>0</v>
      </c>
      <c r="D245" s="24">
        <f t="shared" si="78"/>
        <v>0</v>
      </c>
    </row>
    <row r="246" spans="1:4" ht="15" hidden="1">
      <c r="A246" s="2">
        <v>170</v>
      </c>
      <c r="B246" s="41">
        <f t="shared" si="79"/>
        <v>49266</v>
      </c>
      <c r="C246" s="29">
        <f t="shared" si="83"/>
        <v>0</v>
      </c>
      <c r="D246" s="24">
        <f t="shared" si="78"/>
        <v>0</v>
      </c>
    </row>
    <row r="247" spans="1:4" ht="15" hidden="1">
      <c r="A247" s="2">
        <v>171</v>
      </c>
      <c r="B247" s="41">
        <f t="shared" si="79"/>
        <v>49296</v>
      </c>
      <c r="C247" s="29">
        <f t="shared" si="83"/>
        <v>0</v>
      </c>
      <c r="D247" s="24">
        <f t="shared" si="78"/>
        <v>0</v>
      </c>
    </row>
    <row r="248" spans="1:4" ht="15" hidden="1">
      <c r="A248" s="2">
        <v>172</v>
      </c>
      <c r="B248" s="41">
        <f t="shared" si="79"/>
        <v>49327</v>
      </c>
      <c r="C248" s="29">
        <f t="shared" si="83"/>
        <v>0</v>
      </c>
      <c r="D248" s="24">
        <f t="shared" si="78"/>
        <v>0</v>
      </c>
    </row>
    <row r="249" spans="1:4" ht="15" hidden="1">
      <c r="A249" s="2">
        <v>173</v>
      </c>
      <c r="B249" s="41">
        <f t="shared" si="79"/>
        <v>49358</v>
      </c>
      <c r="C249" s="29">
        <f t="shared" si="83"/>
        <v>0</v>
      </c>
      <c r="D249" s="24">
        <f t="shared" si="78"/>
        <v>0</v>
      </c>
    </row>
    <row r="250" spans="1:4" ht="15" hidden="1">
      <c r="A250" s="2">
        <v>174</v>
      </c>
      <c r="B250" s="41">
        <f t="shared" si="79"/>
        <v>49386</v>
      </c>
      <c r="C250" s="29">
        <f t="shared" si="83"/>
        <v>0</v>
      </c>
      <c r="D250" s="24">
        <f t="shared" si="78"/>
        <v>0</v>
      </c>
    </row>
    <row r="251" spans="1:4" ht="15" hidden="1">
      <c r="A251" s="2">
        <v>175</v>
      </c>
      <c r="B251" s="41">
        <f t="shared" si="79"/>
        <v>49417</v>
      </c>
      <c r="C251" s="29">
        <f t="shared" si="83"/>
        <v>0</v>
      </c>
      <c r="D251" s="24">
        <f t="shared" si="78"/>
        <v>0</v>
      </c>
    </row>
    <row r="252" spans="1:4" ht="15" hidden="1">
      <c r="A252" s="2">
        <v>176</v>
      </c>
      <c r="B252" s="41">
        <f t="shared" si="79"/>
        <v>49447</v>
      </c>
      <c r="C252" s="29">
        <f t="shared" si="83"/>
        <v>0</v>
      </c>
      <c r="D252" s="24">
        <f t="shared" si="78"/>
        <v>0</v>
      </c>
    </row>
    <row r="253" spans="1:4" ht="15" hidden="1">
      <c r="A253" s="2">
        <v>177</v>
      </c>
      <c r="B253" s="41">
        <f t="shared" si="79"/>
        <v>49478</v>
      </c>
      <c r="C253" s="29">
        <f t="shared" si="83"/>
        <v>0</v>
      </c>
      <c r="D253" s="24">
        <f t="shared" si="78"/>
        <v>0</v>
      </c>
    </row>
    <row r="254" spans="1:4" ht="15" hidden="1">
      <c r="A254" s="2">
        <v>178</v>
      </c>
      <c r="B254" s="41">
        <f t="shared" si="79"/>
        <v>49508</v>
      </c>
      <c r="C254" s="29">
        <f t="shared" si="83"/>
        <v>0</v>
      </c>
      <c r="D254" s="24">
        <f t="shared" si="78"/>
        <v>0</v>
      </c>
    </row>
    <row r="255" spans="1:4" ht="15" hidden="1">
      <c r="A255" s="2">
        <v>179</v>
      </c>
      <c r="B255" s="41">
        <f t="shared" si="79"/>
        <v>49539</v>
      </c>
      <c r="C255" s="29">
        <f t="shared" si="83"/>
        <v>0</v>
      </c>
      <c r="D255" s="24">
        <f t="shared" si="78"/>
        <v>0</v>
      </c>
    </row>
    <row r="256" spans="1:4" ht="15" hidden="1">
      <c r="A256" s="2">
        <v>180</v>
      </c>
      <c r="B256" s="41">
        <f t="shared" si="79"/>
        <v>49570</v>
      </c>
      <c r="C256" s="29">
        <f t="shared" si="83"/>
        <v>0</v>
      </c>
      <c r="D256" s="24">
        <f t="shared" si="78"/>
        <v>0</v>
      </c>
    </row>
    <row r="257" spans="1:4" ht="15" hidden="1">
      <c r="A257" s="2">
        <v>181</v>
      </c>
      <c r="B257" s="41">
        <f t="shared" si="79"/>
        <v>49600</v>
      </c>
      <c r="C257" s="29">
        <f aca="true" t="shared" si="84" ref="C257:C268">G50</f>
        <v>0</v>
      </c>
      <c r="D257" s="24">
        <f t="shared" si="78"/>
        <v>0</v>
      </c>
    </row>
    <row r="258" spans="1:4" ht="15" hidden="1">
      <c r="A258" s="2">
        <v>182</v>
      </c>
      <c r="B258" s="41">
        <f t="shared" si="79"/>
        <v>49631</v>
      </c>
      <c r="C258" s="29">
        <f t="shared" si="84"/>
        <v>0</v>
      </c>
      <c r="D258" s="24">
        <f t="shared" si="78"/>
        <v>0</v>
      </c>
    </row>
    <row r="259" spans="1:4" ht="15" hidden="1">
      <c r="A259" s="2">
        <v>183</v>
      </c>
      <c r="B259" s="41">
        <f t="shared" si="79"/>
        <v>49661</v>
      </c>
      <c r="C259" s="29">
        <f t="shared" si="84"/>
        <v>0</v>
      </c>
      <c r="D259" s="24">
        <f t="shared" si="78"/>
        <v>0</v>
      </c>
    </row>
    <row r="260" spans="1:4" ht="15" hidden="1">
      <c r="A260" s="2">
        <v>184</v>
      </c>
      <c r="B260" s="41">
        <f t="shared" si="79"/>
        <v>49692</v>
      </c>
      <c r="C260" s="29">
        <f t="shared" si="84"/>
        <v>0</v>
      </c>
      <c r="D260" s="24">
        <f t="shared" si="78"/>
        <v>0</v>
      </c>
    </row>
    <row r="261" spans="1:4" ht="15" hidden="1">
      <c r="A261" s="2">
        <v>185</v>
      </c>
      <c r="B261" s="41">
        <f t="shared" si="79"/>
        <v>49723</v>
      </c>
      <c r="C261" s="29">
        <f t="shared" si="84"/>
        <v>0</v>
      </c>
      <c r="D261" s="24">
        <f t="shared" si="78"/>
        <v>0</v>
      </c>
    </row>
    <row r="262" spans="1:4" ht="15" hidden="1">
      <c r="A262" s="2">
        <v>186</v>
      </c>
      <c r="B262" s="41">
        <f t="shared" si="79"/>
        <v>49752</v>
      </c>
      <c r="C262" s="29">
        <f t="shared" si="84"/>
        <v>0</v>
      </c>
      <c r="D262" s="24">
        <f t="shared" si="78"/>
        <v>0</v>
      </c>
    </row>
    <row r="263" spans="1:4" ht="15" hidden="1">
      <c r="A263" s="2">
        <v>187</v>
      </c>
      <c r="B263" s="41">
        <f t="shared" si="79"/>
        <v>49783</v>
      </c>
      <c r="C263" s="29">
        <f t="shared" si="84"/>
        <v>0</v>
      </c>
      <c r="D263" s="24">
        <f t="shared" si="78"/>
        <v>0</v>
      </c>
    </row>
    <row r="264" spans="1:4" ht="15" hidden="1">
      <c r="A264" s="2">
        <v>188</v>
      </c>
      <c r="B264" s="41">
        <f t="shared" si="79"/>
        <v>49813</v>
      </c>
      <c r="C264" s="29">
        <f t="shared" si="84"/>
        <v>0</v>
      </c>
      <c r="D264" s="24">
        <f t="shared" si="78"/>
        <v>0</v>
      </c>
    </row>
    <row r="265" spans="1:4" ht="15" hidden="1">
      <c r="A265" s="2">
        <v>189</v>
      </c>
      <c r="B265" s="41">
        <f t="shared" si="79"/>
        <v>49844</v>
      </c>
      <c r="C265" s="29">
        <f t="shared" si="84"/>
        <v>0</v>
      </c>
      <c r="D265" s="24">
        <f t="shared" si="78"/>
        <v>0</v>
      </c>
    </row>
    <row r="266" spans="1:4" ht="15" hidden="1">
      <c r="A266" s="2">
        <v>190</v>
      </c>
      <c r="B266" s="41">
        <f t="shared" si="79"/>
        <v>49874</v>
      </c>
      <c r="C266" s="29">
        <f t="shared" si="84"/>
        <v>0</v>
      </c>
      <c r="D266" s="24">
        <f t="shared" si="78"/>
        <v>0</v>
      </c>
    </row>
    <row r="267" spans="1:4" ht="15" hidden="1">
      <c r="A267" s="2">
        <v>191</v>
      </c>
      <c r="B267" s="41">
        <f t="shared" si="79"/>
        <v>49905</v>
      </c>
      <c r="C267" s="29">
        <f t="shared" si="84"/>
        <v>0</v>
      </c>
      <c r="D267" s="24">
        <f t="shared" si="78"/>
        <v>0</v>
      </c>
    </row>
    <row r="268" spans="1:4" ht="15" hidden="1">
      <c r="A268" s="2">
        <v>192</v>
      </c>
      <c r="B268" s="41">
        <f t="shared" si="79"/>
        <v>49936</v>
      </c>
      <c r="C268" s="29">
        <f t="shared" si="84"/>
        <v>0</v>
      </c>
      <c r="D268" s="24">
        <f t="shared" si="78"/>
        <v>0</v>
      </c>
    </row>
    <row r="269" spans="1:4" ht="15" hidden="1">
      <c r="A269" s="2">
        <v>193</v>
      </c>
      <c r="B269" s="41">
        <f t="shared" si="79"/>
        <v>49966</v>
      </c>
      <c r="C269" s="29">
        <f aca="true" t="shared" si="85" ref="C269:C280">J50</f>
        <v>0</v>
      </c>
      <c r="D269" s="24">
        <f t="shared" si="78"/>
        <v>0</v>
      </c>
    </row>
    <row r="270" spans="1:4" ht="15" hidden="1">
      <c r="A270" s="2">
        <v>194</v>
      </c>
      <c r="B270" s="41">
        <f t="shared" si="79"/>
        <v>49997</v>
      </c>
      <c r="C270" s="29">
        <f t="shared" si="85"/>
        <v>0</v>
      </c>
      <c r="D270" s="24">
        <f aca="true" t="shared" si="86" ref="D270:D316">C270-C271</f>
        <v>0</v>
      </c>
    </row>
    <row r="271" spans="1:4" ht="15" hidden="1">
      <c r="A271" s="2">
        <v>195</v>
      </c>
      <c r="B271" s="41">
        <f aca="true" t="shared" si="87" ref="B271:B316">_XLL.ДАТАМЕС(B270,1)</f>
        <v>50027</v>
      </c>
      <c r="C271" s="29">
        <f t="shared" si="85"/>
        <v>0</v>
      </c>
      <c r="D271" s="24">
        <f t="shared" si="86"/>
        <v>0</v>
      </c>
    </row>
    <row r="272" spans="1:4" ht="15" hidden="1">
      <c r="A272" s="2">
        <v>196</v>
      </c>
      <c r="B272" s="41">
        <f t="shared" si="87"/>
        <v>50058</v>
      </c>
      <c r="C272" s="29">
        <f t="shared" si="85"/>
        <v>0</v>
      </c>
      <c r="D272" s="24">
        <f t="shared" si="86"/>
        <v>0</v>
      </c>
    </row>
    <row r="273" spans="1:4" ht="15" hidden="1">
      <c r="A273" s="2">
        <v>197</v>
      </c>
      <c r="B273" s="41">
        <f t="shared" si="87"/>
        <v>50089</v>
      </c>
      <c r="C273" s="29">
        <f t="shared" si="85"/>
        <v>0</v>
      </c>
      <c r="D273" s="24">
        <f t="shared" si="86"/>
        <v>0</v>
      </c>
    </row>
    <row r="274" spans="1:4" ht="15" hidden="1">
      <c r="A274" s="2">
        <v>198</v>
      </c>
      <c r="B274" s="41">
        <f t="shared" si="87"/>
        <v>50117</v>
      </c>
      <c r="C274" s="29">
        <f t="shared" si="85"/>
        <v>0</v>
      </c>
      <c r="D274" s="24">
        <f t="shared" si="86"/>
        <v>0</v>
      </c>
    </row>
    <row r="275" spans="1:4" ht="15" hidden="1">
      <c r="A275" s="2">
        <v>199</v>
      </c>
      <c r="B275" s="41">
        <f t="shared" si="87"/>
        <v>50148</v>
      </c>
      <c r="C275" s="29">
        <f t="shared" si="85"/>
        <v>0</v>
      </c>
      <c r="D275" s="24">
        <f t="shared" si="86"/>
        <v>0</v>
      </c>
    </row>
    <row r="276" spans="1:4" ht="15" hidden="1">
      <c r="A276" s="2">
        <v>200</v>
      </c>
      <c r="B276" s="41">
        <f t="shared" si="87"/>
        <v>50178</v>
      </c>
      <c r="C276" s="29">
        <f t="shared" si="85"/>
        <v>0</v>
      </c>
      <c r="D276" s="24">
        <f t="shared" si="86"/>
        <v>0</v>
      </c>
    </row>
    <row r="277" spans="1:4" ht="15" hidden="1">
      <c r="A277" s="2">
        <v>201</v>
      </c>
      <c r="B277" s="41">
        <f t="shared" si="87"/>
        <v>50209</v>
      </c>
      <c r="C277" s="29">
        <f t="shared" si="85"/>
        <v>0</v>
      </c>
      <c r="D277" s="24">
        <f t="shared" si="86"/>
        <v>0</v>
      </c>
    </row>
    <row r="278" spans="1:4" ht="15" hidden="1">
      <c r="A278" s="2">
        <v>202</v>
      </c>
      <c r="B278" s="41">
        <f t="shared" si="87"/>
        <v>50239</v>
      </c>
      <c r="C278" s="29">
        <f t="shared" si="85"/>
        <v>0</v>
      </c>
      <c r="D278" s="24">
        <f t="shared" si="86"/>
        <v>0</v>
      </c>
    </row>
    <row r="279" spans="1:4" ht="15" hidden="1">
      <c r="A279" s="2">
        <v>203</v>
      </c>
      <c r="B279" s="41">
        <f t="shared" si="87"/>
        <v>50270</v>
      </c>
      <c r="C279" s="29">
        <f t="shared" si="85"/>
        <v>0</v>
      </c>
      <c r="D279" s="24">
        <f t="shared" si="86"/>
        <v>0</v>
      </c>
    </row>
    <row r="280" spans="1:4" ht="15" hidden="1">
      <c r="A280" s="2">
        <v>204</v>
      </c>
      <c r="B280" s="41">
        <f t="shared" si="87"/>
        <v>50301</v>
      </c>
      <c r="C280" s="29">
        <f t="shared" si="85"/>
        <v>0</v>
      </c>
      <c r="D280" s="24">
        <f t="shared" si="86"/>
        <v>0</v>
      </c>
    </row>
    <row r="281" spans="1:4" ht="15" hidden="1">
      <c r="A281" s="2">
        <v>205</v>
      </c>
      <c r="B281" s="41">
        <f t="shared" si="87"/>
        <v>50331</v>
      </c>
      <c r="C281" s="29">
        <f>M50</f>
        <v>0</v>
      </c>
      <c r="D281" s="24">
        <f t="shared" si="86"/>
        <v>0</v>
      </c>
    </row>
    <row r="282" spans="1:4" ht="15" hidden="1">
      <c r="A282" s="2">
        <v>206</v>
      </c>
      <c r="B282" s="41">
        <f t="shared" si="87"/>
        <v>50362</v>
      </c>
      <c r="C282" s="29">
        <f aca="true" t="shared" si="88" ref="C282:C292">M51</f>
        <v>0</v>
      </c>
      <c r="D282" s="24">
        <f t="shared" si="86"/>
        <v>0</v>
      </c>
    </row>
    <row r="283" spans="1:4" ht="15" hidden="1">
      <c r="A283" s="2">
        <v>207</v>
      </c>
      <c r="B283" s="41">
        <f t="shared" si="87"/>
        <v>50392</v>
      </c>
      <c r="C283" s="29">
        <f t="shared" si="88"/>
        <v>0</v>
      </c>
      <c r="D283" s="24">
        <f t="shared" si="86"/>
        <v>0</v>
      </c>
    </row>
    <row r="284" spans="1:4" ht="15" hidden="1">
      <c r="A284" s="2">
        <v>208</v>
      </c>
      <c r="B284" s="41">
        <f t="shared" si="87"/>
        <v>50423</v>
      </c>
      <c r="C284" s="29">
        <f t="shared" si="88"/>
        <v>0</v>
      </c>
      <c r="D284" s="24">
        <f t="shared" si="86"/>
        <v>0</v>
      </c>
    </row>
    <row r="285" spans="1:4" ht="15" hidden="1">
      <c r="A285" s="2">
        <v>209</v>
      </c>
      <c r="B285" s="41">
        <f t="shared" si="87"/>
        <v>50454</v>
      </c>
      <c r="C285" s="29">
        <f t="shared" si="88"/>
        <v>0</v>
      </c>
      <c r="D285" s="24">
        <f t="shared" si="86"/>
        <v>0</v>
      </c>
    </row>
    <row r="286" spans="1:4" ht="15" hidden="1">
      <c r="A286" s="2">
        <v>210</v>
      </c>
      <c r="B286" s="41">
        <f t="shared" si="87"/>
        <v>50482</v>
      </c>
      <c r="C286" s="29">
        <f t="shared" si="88"/>
        <v>0</v>
      </c>
      <c r="D286" s="24">
        <f t="shared" si="86"/>
        <v>0</v>
      </c>
    </row>
    <row r="287" spans="1:4" ht="15" hidden="1">
      <c r="A287" s="2">
        <v>211</v>
      </c>
      <c r="B287" s="41">
        <f t="shared" si="87"/>
        <v>50513</v>
      </c>
      <c r="C287" s="29">
        <f t="shared" si="88"/>
        <v>0</v>
      </c>
      <c r="D287" s="24">
        <f t="shared" si="86"/>
        <v>0</v>
      </c>
    </row>
    <row r="288" spans="1:4" ht="15" hidden="1">
      <c r="A288" s="2">
        <v>212</v>
      </c>
      <c r="B288" s="41">
        <f t="shared" si="87"/>
        <v>50543</v>
      </c>
      <c r="C288" s="29">
        <f t="shared" si="88"/>
        <v>0</v>
      </c>
      <c r="D288" s="24">
        <f t="shared" si="86"/>
        <v>0</v>
      </c>
    </row>
    <row r="289" spans="1:4" ht="15" hidden="1">
      <c r="A289" s="2">
        <v>213</v>
      </c>
      <c r="B289" s="41">
        <f t="shared" si="87"/>
        <v>50574</v>
      </c>
      <c r="C289" s="29">
        <f t="shared" si="88"/>
        <v>0</v>
      </c>
      <c r="D289" s="24">
        <f t="shared" si="86"/>
        <v>0</v>
      </c>
    </row>
    <row r="290" spans="1:4" ht="15" hidden="1">
      <c r="A290" s="2">
        <v>214</v>
      </c>
      <c r="B290" s="41">
        <f t="shared" si="87"/>
        <v>50604</v>
      </c>
      <c r="C290" s="29">
        <f t="shared" si="88"/>
        <v>0</v>
      </c>
      <c r="D290" s="24">
        <f t="shared" si="86"/>
        <v>0</v>
      </c>
    </row>
    <row r="291" spans="1:4" ht="15" hidden="1">
      <c r="A291" s="2">
        <v>215</v>
      </c>
      <c r="B291" s="41">
        <f t="shared" si="87"/>
        <v>50635</v>
      </c>
      <c r="C291" s="29">
        <f t="shared" si="88"/>
        <v>0</v>
      </c>
      <c r="D291" s="24">
        <f t="shared" si="86"/>
        <v>0</v>
      </c>
    </row>
    <row r="292" spans="1:4" ht="15" hidden="1">
      <c r="A292" s="2">
        <v>216</v>
      </c>
      <c r="B292" s="41">
        <f t="shared" si="87"/>
        <v>50666</v>
      </c>
      <c r="C292" s="29">
        <f t="shared" si="88"/>
        <v>0</v>
      </c>
      <c r="D292" s="24">
        <f t="shared" si="86"/>
        <v>0</v>
      </c>
    </row>
    <row r="293" spans="1:4" ht="15" hidden="1">
      <c r="A293" s="2">
        <v>217</v>
      </c>
      <c r="B293" s="41">
        <f t="shared" si="87"/>
        <v>50696</v>
      </c>
      <c r="C293" s="24">
        <f>P50</f>
        <v>0</v>
      </c>
      <c r="D293" s="24">
        <f t="shared" si="86"/>
        <v>0</v>
      </c>
    </row>
    <row r="294" spans="1:4" ht="15" hidden="1">
      <c r="A294" s="2">
        <v>218</v>
      </c>
      <c r="B294" s="41">
        <f t="shared" si="87"/>
        <v>50727</v>
      </c>
      <c r="C294" s="24">
        <f aca="true" t="shared" si="89" ref="C294:C303">P51</f>
        <v>0</v>
      </c>
      <c r="D294" s="24">
        <f t="shared" si="86"/>
        <v>0</v>
      </c>
    </row>
    <row r="295" spans="1:4" ht="15" hidden="1">
      <c r="A295" s="2">
        <v>219</v>
      </c>
      <c r="B295" s="41">
        <f t="shared" si="87"/>
        <v>50757</v>
      </c>
      <c r="C295" s="24">
        <f t="shared" si="89"/>
        <v>0</v>
      </c>
      <c r="D295" s="24">
        <f t="shared" si="86"/>
        <v>0</v>
      </c>
    </row>
    <row r="296" spans="1:4" ht="15" hidden="1">
      <c r="A296" s="2">
        <v>220</v>
      </c>
      <c r="B296" s="41">
        <f t="shared" si="87"/>
        <v>50788</v>
      </c>
      <c r="C296" s="24">
        <f t="shared" si="89"/>
        <v>0</v>
      </c>
      <c r="D296" s="24">
        <f t="shared" si="86"/>
        <v>0</v>
      </c>
    </row>
    <row r="297" spans="1:4" ht="15" hidden="1">
      <c r="A297" s="2">
        <v>221</v>
      </c>
      <c r="B297" s="41">
        <f t="shared" si="87"/>
        <v>50819</v>
      </c>
      <c r="C297" s="24">
        <f t="shared" si="89"/>
        <v>0</v>
      </c>
      <c r="D297" s="24">
        <f t="shared" si="86"/>
        <v>0</v>
      </c>
    </row>
    <row r="298" spans="1:4" ht="15" hidden="1">
      <c r="A298" s="2">
        <v>222</v>
      </c>
      <c r="B298" s="41">
        <f t="shared" si="87"/>
        <v>50847</v>
      </c>
      <c r="C298" s="24">
        <f t="shared" si="89"/>
        <v>0</v>
      </c>
      <c r="D298" s="24">
        <f t="shared" si="86"/>
        <v>0</v>
      </c>
    </row>
    <row r="299" spans="1:4" ht="15" hidden="1">
      <c r="A299" s="2">
        <v>223</v>
      </c>
      <c r="B299" s="41">
        <f t="shared" si="87"/>
        <v>50878</v>
      </c>
      <c r="C299" s="24">
        <f t="shared" si="89"/>
        <v>0</v>
      </c>
      <c r="D299" s="24">
        <f t="shared" si="86"/>
        <v>0</v>
      </c>
    </row>
    <row r="300" spans="1:4" ht="15" hidden="1">
      <c r="A300" s="2">
        <v>224</v>
      </c>
      <c r="B300" s="41">
        <f t="shared" si="87"/>
        <v>50908</v>
      </c>
      <c r="C300" s="24">
        <f t="shared" si="89"/>
        <v>0</v>
      </c>
      <c r="D300" s="24">
        <f t="shared" si="86"/>
        <v>0</v>
      </c>
    </row>
    <row r="301" spans="1:4" ht="15" hidden="1">
      <c r="A301" s="2">
        <v>225</v>
      </c>
      <c r="B301" s="41">
        <f t="shared" si="87"/>
        <v>50939</v>
      </c>
      <c r="C301" s="24">
        <f t="shared" si="89"/>
        <v>0</v>
      </c>
      <c r="D301" s="24">
        <f t="shared" si="86"/>
        <v>0</v>
      </c>
    </row>
    <row r="302" spans="1:4" ht="15" hidden="1">
      <c r="A302" s="2">
        <v>226</v>
      </c>
      <c r="B302" s="41">
        <f t="shared" si="87"/>
        <v>50969</v>
      </c>
      <c r="C302" s="24">
        <f t="shared" si="89"/>
        <v>0</v>
      </c>
      <c r="D302" s="24">
        <f t="shared" si="86"/>
        <v>0</v>
      </c>
    </row>
    <row r="303" spans="1:4" ht="15" hidden="1">
      <c r="A303" s="2">
        <v>227</v>
      </c>
      <c r="B303" s="41">
        <f t="shared" si="87"/>
        <v>51000</v>
      </c>
      <c r="C303" s="24">
        <f t="shared" si="89"/>
        <v>0</v>
      </c>
      <c r="D303" s="24">
        <f t="shared" si="86"/>
        <v>0</v>
      </c>
    </row>
    <row r="304" spans="1:4" ht="15" hidden="1">
      <c r="A304" s="2">
        <v>228</v>
      </c>
      <c r="B304" s="41">
        <f t="shared" si="87"/>
        <v>51031</v>
      </c>
      <c r="C304" s="24">
        <f>P61</f>
        <v>0</v>
      </c>
      <c r="D304" s="24">
        <f t="shared" si="86"/>
        <v>0</v>
      </c>
    </row>
    <row r="305" spans="1:4" ht="15" hidden="1">
      <c r="A305" s="2">
        <v>229</v>
      </c>
      <c r="B305" s="41">
        <f t="shared" si="87"/>
        <v>51061</v>
      </c>
      <c r="C305" s="24">
        <f>S50</f>
        <v>0</v>
      </c>
      <c r="D305" s="24">
        <f t="shared" si="86"/>
        <v>0</v>
      </c>
    </row>
    <row r="306" spans="1:4" ht="15" hidden="1">
      <c r="A306" s="2">
        <v>230</v>
      </c>
      <c r="B306" s="41">
        <f t="shared" si="87"/>
        <v>51092</v>
      </c>
      <c r="C306" s="24">
        <f aca="true" t="shared" si="90" ref="C306:C316">S51</f>
        <v>0</v>
      </c>
      <c r="D306" s="24">
        <f t="shared" si="86"/>
        <v>0</v>
      </c>
    </row>
    <row r="307" spans="1:4" ht="15" hidden="1">
      <c r="A307" s="2">
        <v>231</v>
      </c>
      <c r="B307" s="41">
        <f t="shared" si="87"/>
        <v>51122</v>
      </c>
      <c r="C307" s="24">
        <f t="shared" si="90"/>
        <v>0</v>
      </c>
      <c r="D307" s="24">
        <f t="shared" si="86"/>
        <v>0</v>
      </c>
    </row>
    <row r="308" spans="1:4" ht="15" hidden="1">
      <c r="A308" s="2">
        <v>232</v>
      </c>
      <c r="B308" s="41">
        <f t="shared" si="87"/>
        <v>51153</v>
      </c>
      <c r="C308" s="24">
        <f t="shared" si="90"/>
        <v>0</v>
      </c>
      <c r="D308" s="24">
        <f t="shared" si="86"/>
        <v>0</v>
      </c>
    </row>
    <row r="309" spans="1:4" ht="15" hidden="1">
      <c r="A309" s="2">
        <v>233</v>
      </c>
      <c r="B309" s="41">
        <f t="shared" si="87"/>
        <v>51184</v>
      </c>
      <c r="C309" s="24">
        <f t="shared" si="90"/>
        <v>0</v>
      </c>
      <c r="D309" s="24">
        <f t="shared" si="86"/>
        <v>0</v>
      </c>
    </row>
    <row r="310" spans="1:4" ht="15" hidden="1">
      <c r="A310" s="2">
        <v>234</v>
      </c>
      <c r="B310" s="41">
        <f t="shared" si="87"/>
        <v>51213</v>
      </c>
      <c r="C310" s="24">
        <f t="shared" si="90"/>
        <v>0</v>
      </c>
      <c r="D310" s="24">
        <f t="shared" si="86"/>
        <v>0</v>
      </c>
    </row>
    <row r="311" spans="1:4" ht="15" hidden="1">
      <c r="A311" s="2">
        <v>235</v>
      </c>
      <c r="B311" s="41">
        <f t="shared" si="87"/>
        <v>51244</v>
      </c>
      <c r="C311" s="24">
        <f t="shared" si="90"/>
        <v>0</v>
      </c>
      <c r="D311" s="24">
        <f t="shared" si="86"/>
        <v>0</v>
      </c>
    </row>
    <row r="312" spans="1:4" ht="15" hidden="1">
      <c r="A312" s="2">
        <v>236</v>
      </c>
      <c r="B312" s="41">
        <f t="shared" si="87"/>
        <v>51274</v>
      </c>
      <c r="C312" s="24">
        <f t="shared" si="90"/>
        <v>0</v>
      </c>
      <c r="D312" s="24">
        <f t="shared" si="86"/>
        <v>0</v>
      </c>
    </row>
    <row r="313" spans="1:4" ht="15" hidden="1">
      <c r="A313" s="2">
        <v>237</v>
      </c>
      <c r="B313" s="41">
        <f t="shared" si="87"/>
        <v>51305</v>
      </c>
      <c r="C313" s="24">
        <f t="shared" si="90"/>
        <v>0</v>
      </c>
      <c r="D313" s="24">
        <f t="shared" si="86"/>
        <v>0</v>
      </c>
    </row>
    <row r="314" spans="1:4" ht="15" hidden="1">
      <c r="A314" s="2">
        <v>238</v>
      </c>
      <c r="B314" s="41">
        <f t="shared" si="87"/>
        <v>51335</v>
      </c>
      <c r="C314" s="24">
        <f t="shared" si="90"/>
        <v>0</v>
      </c>
      <c r="D314" s="24">
        <f t="shared" si="86"/>
        <v>0</v>
      </c>
    </row>
    <row r="315" spans="1:4" ht="15" hidden="1">
      <c r="A315" s="2">
        <v>239</v>
      </c>
      <c r="B315" s="41">
        <f t="shared" si="87"/>
        <v>51366</v>
      </c>
      <c r="C315" s="24">
        <f t="shared" si="90"/>
        <v>0</v>
      </c>
      <c r="D315" s="24">
        <f t="shared" si="86"/>
        <v>0</v>
      </c>
    </row>
    <row r="316" spans="1:4" ht="15" hidden="1">
      <c r="A316" s="2">
        <v>240</v>
      </c>
      <c r="B316" s="41">
        <f t="shared" si="87"/>
        <v>51397</v>
      </c>
      <c r="C316" s="24">
        <f t="shared" si="90"/>
        <v>0</v>
      </c>
      <c r="D316" s="24">
        <f t="shared" si="86"/>
        <v>0</v>
      </c>
    </row>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T33:V33"/>
    <mergeCell ref="A48:A49"/>
    <mergeCell ref="K48:M48"/>
    <mergeCell ref="N48:P48"/>
    <mergeCell ref="T48:V48"/>
    <mergeCell ref="B18:D18"/>
    <mergeCell ref="A68:K68"/>
    <mergeCell ref="A69:K69"/>
    <mergeCell ref="A65:H65"/>
    <mergeCell ref="C71:E71"/>
    <mergeCell ref="A71:B71"/>
    <mergeCell ref="A66:H66"/>
    <mergeCell ref="A67:K67"/>
    <mergeCell ref="C74:E74"/>
    <mergeCell ref="C73:E73"/>
    <mergeCell ref="A73:B74"/>
    <mergeCell ref="A1:I1"/>
    <mergeCell ref="K18:M18"/>
    <mergeCell ref="A5:I5"/>
    <mergeCell ref="A18:A19"/>
    <mergeCell ref="H9:I9"/>
    <mergeCell ref="L17:O17"/>
    <mergeCell ref="L13:N13"/>
    <mergeCell ref="H16:I16"/>
    <mergeCell ref="J14:O14"/>
    <mergeCell ref="J15:O15"/>
    <mergeCell ref="A4:I4"/>
    <mergeCell ref="A2:I2"/>
    <mergeCell ref="A6:G6"/>
    <mergeCell ref="A3:I3"/>
    <mergeCell ref="H7:I7"/>
    <mergeCell ref="H8:I8"/>
    <mergeCell ref="J16:O16"/>
    <mergeCell ref="E33:G33"/>
    <mergeCell ref="H12:I12"/>
    <mergeCell ref="A7:G7"/>
    <mergeCell ref="A8:G8"/>
    <mergeCell ref="A9:G9"/>
    <mergeCell ref="A10:G10"/>
    <mergeCell ref="A11:G11"/>
    <mergeCell ref="H11:I11"/>
    <mergeCell ref="H10:I10"/>
    <mergeCell ref="A14:G14"/>
    <mergeCell ref="H13:I13"/>
    <mergeCell ref="A13:F13"/>
    <mergeCell ref="A12:G12"/>
    <mergeCell ref="H14:I14"/>
    <mergeCell ref="B48:D48"/>
    <mergeCell ref="H18:J18"/>
    <mergeCell ref="A16:G16"/>
    <mergeCell ref="A15:G15"/>
    <mergeCell ref="J12:O12"/>
    <mergeCell ref="H33:J33"/>
    <mergeCell ref="K33:M33"/>
    <mergeCell ref="N33:P33"/>
    <mergeCell ref="E48:G48"/>
  </mergeCells>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rintOptions/>
  <pageMargins left="0.8267716535433072" right="0.6299212598425197" top="0.3937007874015748" bottom="0.3937007874015748" header="0.5118110236220472" footer="0.1968503937007874"/>
  <pageSetup fitToHeight="1" fitToWidth="1" horizontalDpi="1200" verticalDpi="1200" orientation="landscape" paperSize="9" scale="42" r:id="rId2"/>
  <legacyDrawing r:id="rId1"/>
</worksheet>
</file>

<file path=xl/worksheets/sheet3.xml><?xml version="1.0" encoding="utf-8"?>
<worksheet xmlns="http://schemas.openxmlformats.org/spreadsheetml/2006/main" xmlns:r="http://schemas.openxmlformats.org/officeDocument/2006/relationships">
  <sheetPr codeName="Лист1"/>
  <dimension ref="A1:IH75"/>
  <sheetViews>
    <sheetView showGridLines="0" tabSelected="1" view="pageBreakPreview" zoomScale="112" zoomScaleSheetLayoutView="112" zoomScalePageLayoutView="0" workbookViewId="0" topLeftCell="A4">
      <selection activeCell="Q15" sqref="Q15"/>
    </sheetView>
  </sheetViews>
  <sheetFormatPr defaultColWidth="9.125" defaultRowHeight="12.75"/>
  <cols>
    <col min="1" max="1" width="18.375" style="63" customWidth="1"/>
    <col min="2" max="2" width="13.75390625" style="63" customWidth="1"/>
    <col min="3" max="3" width="23.00390625" style="63" customWidth="1"/>
    <col min="4" max="4" width="22.625" style="63" customWidth="1"/>
    <col min="5" max="5" width="2.625" style="63" hidden="1" customWidth="1"/>
    <col min="6" max="8" width="12.375" style="63" hidden="1" customWidth="1"/>
    <col min="9" max="9" width="12.125" style="63" hidden="1" customWidth="1"/>
    <col min="10" max="10" width="11.00390625" style="63" hidden="1" customWidth="1"/>
    <col min="11" max="12" width="12.00390625" style="63" hidden="1" customWidth="1"/>
    <col min="13" max="13" width="13.00390625" style="63" hidden="1" customWidth="1"/>
    <col min="14" max="14" width="10.625" style="63" hidden="1" customWidth="1"/>
    <col min="15" max="15" width="11.625" style="63" hidden="1" customWidth="1"/>
    <col min="16" max="16" width="13.25390625" style="63" customWidth="1"/>
    <col min="17" max="17" width="12.625" style="63" customWidth="1"/>
    <col min="18" max="18" width="10.375" style="63" customWidth="1"/>
    <col min="19" max="20" width="12.75390625" style="63" customWidth="1"/>
    <col min="21" max="21" width="11.75390625" style="63" customWidth="1"/>
    <col min="22" max="22" width="11.125" style="63" customWidth="1"/>
    <col min="23" max="23" width="11.625" style="63" customWidth="1"/>
    <col min="24" max="24" width="11.875" style="63" customWidth="1"/>
    <col min="25" max="26" width="9.125" style="63" customWidth="1"/>
    <col min="27" max="27" width="16.75390625" style="116" customWidth="1"/>
    <col min="28" max="28" width="22.375" style="63" customWidth="1"/>
    <col min="29" max="29" width="25.875" style="63" customWidth="1"/>
    <col min="30" max="241" width="9.125" style="63" customWidth="1"/>
    <col min="242" max="242" width="13.75390625" style="63" customWidth="1"/>
    <col min="243" max="16384" width="9.125" style="63" customWidth="1"/>
  </cols>
  <sheetData>
    <row r="1" spans="1:27" ht="57" customHeight="1">
      <c r="A1" s="60"/>
      <c r="B1" s="185" t="s">
        <v>92</v>
      </c>
      <c r="C1" s="185"/>
      <c r="D1" s="185"/>
      <c r="E1" s="61"/>
      <c r="F1" s="61"/>
      <c r="G1" s="62"/>
      <c r="H1" s="62"/>
      <c r="I1" s="62"/>
      <c r="J1" s="62"/>
      <c r="K1" s="62"/>
      <c r="L1" s="62"/>
      <c r="M1" s="62"/>
      <c r="N1" s="62"/>
      <c r="O1" s="62"/>
      <c r="P1" s="62"/>
      <c r="Q1" s="62"/>
      <c r="R1" s="62"/>
      <c r="S1" s="62"/>
      <c r="T1" s="62"/>
      <c r="AA1" s="115"/>
    </row>
    <row r="2" spans="1:242" s="64" customFormat="1" ht="12.75" customHeight="1" thickBot="1">
      <c r="A2" s="65" t="s">
        <v>90</v>
      </c>
      <c r="B2" s="65"/>
      <c r="C2" s="65"/>
      <c r="D2" s="65"/>
      <c r="E2" s="62"/>
      <c r="F2" s="63"/>
      <c r="G2" s="63"/>
      <c r="H2" s="63"/>
      <c r="I2" s="62"/>
      <c r="J2" s="62"/>
      <c r="K2" s="62"/>
      <c r="L2" s="62"/>
      <c r="M2" s="62"/>
      <c r="N2" s="62"/>
      <c r="O2" s="62"/>
      <c r="P2" s="62"/>
      <c r="Q2" s="62"/>
      <c r="R2" s="62"/>
      <c r="S2" s="62"/>
      <c r="T2" s="62"/>
      <c r="U2" s="63"/>
      <c r="V2" s="63"/>
      <c r="W2" s="63"/>
      <c r="X2" s="63"/>
      <c r="Y2" s="63"/>
      <c r="Z2" s="63"/>
      <c r="AA2" s="118"/>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c r="CZ2" s="63"/>
      <c r="DA2" s="63"/>
      <c r="DB2" s="63"/>
      <c r="DC2" s="63"/>
      <c r="DD2" s="63"/>
      <c r="DE2" s="63"/>
      <c r="DF2" s="63"/>
      <c r="DG2" s="63"/>
      <c r="DH2" s="63"/>
      <c r="DI2" s="63"/>
      <c r="DJ2" s="63"/>
      <c r="DK2" s="63"/>
      <c r="DL2" s="63"/>
      <c r="DM2" s="63"/>
      <c r="DN2" s="63"/>
      <c r="DO2" s="63"/>
      <c r="DP2" s="63"/>
      <c r="DQ2" s="63"/>
      <c r="DR2" s="63"/>
      <c r="DS2" s="63"/>
      <c r="DT2" s="63"/>
      <c r="DU2" s="63"/>
      <c r="DV2" s="63"/>
      <c r="DW2" s="63"/>
      <c r="DX2" s="63"/>
      <c r="DY2" s="63"/>
      <c r="DZ2" s="63"/>
      <c r="EA2" s="63"/>
      <c r="EB2" s="63"/>
      <c r="EC2" s="63"/>
      <c r="ED2" s="63"/>
      <c r="EE2" s="63"/>
      <c r="EF2" s="63"/>
      <c r="EG2" s="63"/>
      <c r="EH2" s="63"/>
      <c r="EI2" s="63"/>
      <c r="EJ2" s="63"/>
      <c r="EK2" s="63"/>
      <c r="EL2" s="63"/>
      <c r="EM2" s="63"/>
      <c r="EN2" s="63"/>
      <c r="EO2" s="63"/>
      <c r="EP2" s="63"/>
      <c r="EQ2" s="63"/>
      <c r="ER2" s="63"/>
      <c r="ES2" s="63"/>
      <c r="ET2" s="63"/>
      <c r="EU2" s="63"/>
      <c r="EV2" s="63"/>
      <c r="EW2" s="63"/>
      <c r="EX2" s="63"/>
      <c r="EY2" s="63"/>
      <c r="EZ2" s="63"/>
      <c r="FA2" s="63"/>
      <c r="FB2" s="63"/>
      <c r="FC2" s="63"/>
      <c r="FD2" s="63"/>
      <c r="FE2" s="63"/>
      <c r="FF2" s="63"/>
      <c r="FG2" s="63"/>
      <c r="FH2" s="63"/>
      <c r="FI2" s="63"/>
      <c r="FJ2" s="63"/>
      <c r="FK2" s="63"/>
      <c r="FL2" s="63"/>
      <c r="FM2" s="63"/>
      <c r="FN2" s="63"/>
      <c r="FO2" s="63"/>
      <c r="FP2" s="63"/>
      <c r="FQ2" s="63"/>
      <c r="FR2" s="63"/>
      <c r="FS2" s="63"/>
      <c r="FT2" s="63"/>
      <c r="FU2" s="63"/>
      <c r="FV2" s="63"/>
      <c r="FW2" s="63"/>
      <c r="FX2" s="63"/>
      <c r="FY2" s="63"/>
      <c r="FZ2" s="63"/>
      <c r="GA2" s="63"/>
      <c r="GB2" s="63"/>
      <c r="GC2" s="63"/>
      <c r="GD2" s="63"/>
      <c r="GE2" s="63"/>
      <c r="GF2" s="63"/>
      <c r="GG2" s="63"/>
      <c r="GH2" s="63"/>
      <c r="GI2" s="63"/>
      <c r="GJ2" s="63"/>
      <c r="GK2" s="63"/>
      <c r="GL2" s="63"/>
      <c r="GM2" s="63"/>
      <c r="GN2" s="63"/>
      <c r="GO2" s="63"/>
      <c r="GP2" s="63"/>
      <c r="GQ2" s="63"/>
      <c r="GR2" s="63"/>
      <c r="GS2" s="63"/>
      <c r="GT2" s="63"/>
      <c r="GU2" s="63"/>
      <c r="GV2" s="63"/>
      <c r="GW2" s="63"/>
      <c r="GX2" s="63"/>
      <c r="GY2" s="63"/>
      <c r="GZ2" s="63"/>
      <c r="HA2" s="63"/>
      <c r="HB2" s="63"/>
      <c r="HC2" s="63"/>
      <c r="HD2" s="63"/>
      <c r="HE2" s="63"/>
      <c r="HF2" s="63"/>
      <c r="HG2" s="63"/>
      <c r="HH2" s="63"/>
      <c r="HI2" s="63"/>
      <c r="HJ2" s="63"/>
      <c r="HK2" s="63"/>
      <c r="HL2" s="63"/>
      <c r="HM2" s="63"/>
      <c r="HN2" s="63"/>
      <c r="HO2" s="63"/>
      <c r="HP2" s="63"/>
      <c r="HQ2" s="63"/>
      <c r="HR2" s="63"/>
      <c r="HS2" s="63"/>
      <c r="HT2" s="63"/>
      <c r="HU2" s="63"/>
      <c r="HV2" s="63"/>
      <c r="HW2" s="63"/>
      <c r="HX2" s="63"/>
      <c r="HY2" s="63"/>
      <c r="HZ2" s="63"/>
      <c r="IA2" s="63"/>
      <c r="IB2" s="63"/>
      <c r="IC2" s="63"/>
      <c r="ID2" s="63"/>
      <c r="IE2" s="63"/>
      <c r="IF2" s="63"/>
      <c r="IG2" s="63"/>
      <c r="IH2" s="63"/>
    </row>
    <row r="3" spans="1:242" s="64" customFormat="1" ht="20.25" customHeight="1" thickBot="1">
      <c r="A3" s="180" t="s">
        <v>81</v>
      </c>
      <c r="B3" s="181"/>
      <c r="C3" s="181"/>
      <c r="D3" s="66" t="s">
        <v>77</v>
      </c>
      <c r="E3" s="62"/>
      <c r="F3" s="63"/>
      <c r="G3" s="63"/>
      <c r="H3" s="63"/>
      <c r="I3" s="62"/>
      <c r="J3" s="62"/>
      <c r="K3" s="62"/>
      <c r="L3" s="62"/>
      <c r="M3" s="62"/>
      <c r="N3" s="62"/>
      <c r="O3" s="62"/>
      <c r="P3" s="62"/>
      <c r="Q3" s="62"/>
      <c r="R3" s="62"/>
      <c r="S3" s="62"/>
      <c r="T3" s="62"/>
      <c r="U3" s="63"/>
      <c r="V3" s="63"/>
      <c r="W3" s="63"/>
      <c r="X3" s="63"/>
      <c r="Y3" s="63"/>
      <c r="Z3" s="63"/>
      <c r="AA3" s="118" t="s">
        <v>77</v>
      </c>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row>
    <row r="4" spans="1:242" s="64" customFormat="1" ht="15.75">
      <c r="A4" s="193" t="s">
        <v>93</v>
      </c>
      <c r="B4" s="194"/>
      <c r="C4" s="195"/>
      <c r="D4" s="67">
        <v>100000</v>
      </c>
      <c r="E4" s="62"/>
      <c r="F4" s="63"/>
      <c r="G4" s="63"/>
      <c r="H4" s="63"/>
      <c r="I4" s="62"/>
      <c r="J4" s="62"/>
      <c r="K4" s="62"/>
      <c r="L4" s="62"/>
      <c r="M4" s="62"/>
      <c r="N4" s="62"/>
      <c r="O4" s="62"/>
      <c r="P4" s="62"/>
      <c r="Q4" s="62"/>
      <c r="R4" s="62"/>
      <c r="S4" s="62"/>
      <c r="T4" s="62"/>
      <c r="U4" s="63"/>
      <c r="V4" s="63"/>
      <c r="W4" s="63"/>
      <c r="X4" s="63"/>
      <c r="Y4" s="63"/>
      <c r="Z4" s="63"/>
      <c r="AA4" s="118" t="s">
        <v>82</v>
      </c>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row>
    <row r="5" spans="1:242" s="64" customFormat="1" ht="16.5" thickBot="1">
      <c r="A5" s="186" t="s">
        <v>84</v>
      </c>
      <c r="B5" s="187"/>
      <c r="C5" s="188"/>
      <c r="D5" s="68">
        <v>105</v>
      </c>
      <c r="E5" s="69"/>
      <c r="F5" s="63"/>
      <c r="G5" s="63"/>
      <c r="H5" s="63"/>
      <c r="I5" s="58">
        <f>IF(strok2&gt;730,25,IF(strok2&gt;=730,24,IF(strok2&gt;=549,18,IF(strok2&gt;=365,12,IF(strok2&gt;=275,9,IF(strok2&gt;=184,6,IF(strok2&gt;=93,3,)))))))</f>
        <v>3</v>
      </c>
      <c r="J5" s="62"/>
      <c r="K5" s="62"/>
      <c r="L5" s="62"/>
      <c r="M5" s="62"/>
      <c r="N5" s="62"/>
      <c r="O5" s="62"/>
      <c r="P5" s="62"/>
      <c r="Q5" s="62"/>
      <c r="R5" s="62"/>
      <c r="S5" s="62"/>
      <c r="T5" s="62"/>
      <c r="U5" s="63"/>
      <c r="V5" s="63"/>
      <c r="W5" s="63"/>
      <c r="X5" s="63"/>
      <c r="Y5" s="63"/>
      <c r="Z5" s="63"/>
      <c r="AA5" s="118" t="s">
        <v>80</v>
      </c>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row>
    <row r="6" spans="1:242" s="64" customFormat="1" ht="16.5" customHeight="1" thickBot="1">
      <c r="A6" s="70" t="s">
        <v>94</v>
      </c>
      <c r="B6" s="70"/>
      <c r="C6" s="70"/>
      <c r="D6" s="71">
        <f ca="1">TODAY()</f>
        <v>44092</v>
      </c>
      <c r="E6" s="69"/>
      <c r="F6" s="63"/>
      <c r="G6" s="63"/>
      <c r="H6" s="63"/>
      <c r="I6" s="62"/>
      <c r="J6" s="62"/>
      <c r="K6" s="62"/>
      <c r="L6" s="62"/>
      <c r="M6" s="62"/>
      <c r="N6" s="62"/>
      <c r="O6" s="62"/>
      <c r="P6" s="62"/>
      <c r="Q6" s="62"/>
      <c r="R6" s="62"/>
      <c r="S6" s="62"/>
      <c r="T6" s="62"/>
      <c r="U6" s="63"/>
      <c r="V6" s="63"/>
      <c r="W6" s="63"/>
      <c r="X6" s="63"/>
      <c r="Y6" s="63"/>
      <c r="Z6" s="63"/>
      <c r="AA6" s="118"/>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row>
    <row r="7" spans="1:242" s="64" customFormat="1" ht="32.25" customHeight="1">
      <c r="A7" s="199" t="s">
        <v>83</v>
      </c>
      <c r="B7" s="200"/>
      <c r="C7" s="201"/>
      <c r="D7" s="72">
        <f>IF(D3="гривня",VLOOKUP(I5,'.'!$A$1:$B$9,2,0),IF(D3="долари США",VLOOKUP(I5,'.'!A:D,3,0),IF(D3="євро",VLOOKUP(I5,'.'!A:D,4,0))))</f>
        <v>0.08</v>
      </c>
      <c r="E7" s="63"/>
      <c r="F7" s="63"/>
      <c r="G7" s="63"/>
      <c r="H7" s="63"/>
      <c r="I7" s="62"/>
      <c r="J7" s="62"/>
      <c r="K7" s="62"/>
      <c r="L7" s="62"/>
      <c r="M7" s="62"/>
      <c r="N7" s="62"/>
      <c r="O7" s="62"/>
      <c r="P7" s="62"/>
      <c r="Q7" s="62"/>
      <c r="R7" s="62"/>
      <c r="S7" s="62"/>
      <c r="T7" s="62"/>
      <c r="U7" s="63"/>
      <c r="V7" s="63"/>
      <c r="W7" s="63"/>
      <c r="X7" s="63"/>
      <c r="Y7" s="63"/>
      <c r="Z7" s="63"/>
      <c r="AA7" s="115"/>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row>
    <row r="8" spans="1:242" s="64" customFormat="1" ht="15" customHeight="1" hidden="1">
      <c r="A8" s="73"/>
      <c r="B8" s="74"/>
      <c r="C8" s="74"/>
      <c r="D8" s="75">
        <v>0</v>
      </c>
      <c r="E8" s="62"/>
      <c r="F8" s="63"/>
      <c r="G8" s="63"/>
      <c r="H8" s="63"/>
      <c r="I8" s="62"/>
      <c r="J8" s="62"/>
      <c r="K8" s="62"/>
      <c r="L8" s="62"/>
      <c r="M8" s="62"/>
      <c r="N8" s="62"/>
      <c r="O8" s="62"/>
      <c r="P8" s="62"/>
      <c r="Q8" s="62"/>
      <c r="R8" s="62"/>
      <c r="S8" s="62"/>
      <c r="T8" s="62"/>
      <c r="U8" s="63"/>
      <c r="V8" s="63"/>
      <c r="W8" s="63"/>
      <c r="X8" s="63"/>
      <c r="Y8" s="63"/>
      <c r="Z8" s="63"/>
      <c r="AA8" s="116"/>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row>
    <row r="9" spans="1:242" s="64" customFormat="1" ht="30.75" customHeight="1" hidden="1">
      <c r="A9" s="76" t="s">
        <v>85</v>
      </c>
      <c r="B9" s="77"/>
      <c r="C9" s="77"/>
      <c r="D9" s="78">
        <v>0.195</v>
      </c>
      <c r="E9" s="62"/>
      <c r="F9" s="63"/>
      <c r="G9" s="63"/>
      <c r="H9" s="63"/>
      <c r="I9" s="62"/>
      <c r="J9" s="62"/>
      <c r="K9" s="62"/>
      <c r="L9" s="62"/>
      <c r="M9" s="62"/>
      <c r="N9" s="62"/>
      <c r="O9" s="62"/>
      <c r="P9" s="62"/>
      <c r="Q9" s="62"/>
      <c r="R9" s="62"/>
      <c r="S9" s="62"/>
      <c r="T9" s="62"/>
      <c r="U9" s="63"/>
      <c r="V9" s="63"/>
      <c r="W9" s="63"/>
      <c r="X9" s="63"/>
      <c r="Y9" s="63"/>
      <c r="Z9" s="63"/>
      <c r="AA9" s="116"/>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row>
    <row r="10" spans="1:242" s="64" customFormat="1" ht="32.25" customHeight="1">
      <c r="A10" s="182" t="s">
        <v>95</v>
      </c>
      <c r="B10" s="183"/>
      <c r="C10" s="184"/>
      <c r="D10" s="78">
        <f>_XLL.ЧИСТВНДОХ(C51:C75,B51:B75)</f>
        <v>0.07544594705104829</v>
      </c>
      <c r="E10" s="62"/>
      <c r="F10" s="62"/>
      <c r="G10" s="62"/>
      <c r="H10" s="63"/>
      <c r="I10" s="62"/>
      <c r="J10" s="62"/>
      <c r="K10" s="62"/>
      <c r="L10" s="62"/>
      <c r="M10" s="62"/>
      <c r="N10" s="62"/>
      <c r="O10" s="62"/>
      <c r="P10" s="62"/>
      <c r="Q10" s="62"/>
      <c r="R10" s="62"/>
      <c r="S10" s="62"/>
      <c r="T10" s="62"/>
      <c r="U10" s="63"/>
      <c r="V10" s="63"/>
      <c r="W10" s="63"/>
      <c r="X10" s="63"/>
      <c r="Y10" s="63"/>
      <c r="Z10" s="63"/>
      <c r="AA10" s="116"/>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row>
    <row r="11" spans="1:242" s="64" customFormat="1" ht="32.25" customHeight="1">
      <c r="A11" s="182" t="s">
        <v>88</v>
      </c>
      <c r="B11" s="183"/>
      <c r="C11" s="184"/>
      <c r="D11" s="79">
        <f>sumkred2+C45</f>
        <v>102273.22404371585</v>
      </c>
      <c r="E11" s="62"/>
      <c r="F11" s="62"/>
      <c r="G11" s="63"/>
      <c r="H11" s="63"/>
      <c r="I11" s="62"/>
      <c r="J11" s="62"/>
      <c r="K11" s="62"/>
      <c r="L11" s="62"/>
      <c r="M11" s="62"/>
      <c r="N11" s="62"/>
      <c r="O11" s="62"/>
      <c r="P11" s="62"/>
      <c r="Q11" s="62"/>
      <c r="R11" s="62"/>
      <c r="S11" s="62"/>
      <c r="T11" s="62"/>
      <c r="U11" s="63"/>
      <c r="V11" s="63"/>
      <c r="W11" s="63"/>
      <c r="X11" s="63"/>
      <c r="Y11" s="63"/>
      <c r="Z11" s="63"/>
      <c r="AA11" s="116"/>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row>
    <row r="12" spans="1:242" s="64" customFormat="1" ht="15.75" customHeight="1">
      <c r="A12" s="182" t="s">
        <v>86</v>
      </c>
      <c r="B12" s="183"/>
      <c r="C12" s="184"/>
      <c r="D12" s="79">
        <f>C45*18%</f>
        <v>409.18032786885243</v>
      </c>
      <c r="E12" s="62"/>
      <c r="F12" s="62"/>
      <c r="G12" s="62"/>
      <c r="H12" s="63"/>
      <c r="I12" s="62"/>
      <c r="J12" s="62"/>
      <c r="K12" s="62"/>
      <c r="L12" s="62"/>
      <c r="M12" s="62"/>
      <c r="N12" s="62"/>
      <c r="O12" s="62"/>
      <c r="P12" s="62"/>
      <c r="Q12" s="62"/>
      <c r="R12" s="62"/>
      <c r="S12" s="62"/>
      <c r="T12" s="62"/>
      <c r="U12" s="63"/>
      <c r="V12" s="63"/>
      <c r="W12" s="63"/>
      <c r="X12" s="63"/>
      <c r="Y12" s="63"/>
      <c r="Z12" s="63"/>
      <c r="AA12" s="116"/>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row>
    <row r="13" spans="1:242" s="80" customFormat="1" ht="18" customHeight="1">
      <c r="A13" s="189" t="s">
        <v>87</v>
      </c>
      <c r="B13" s="190"/>
      <c r="C13" s="191"/>
      <c r="D13" s="79">
        <f>C45*1.5%</f>
        <v>34.09836065573771</v>
      </c>
      <c r="F13" s="81"/>
      <c r="G13" s="82"/>
      <c r="H13" s="63"/>
      <c r="I13" s="62"/>
      <c r="J13" s="62"/>
      <c r="K13" s="62"/>
      <c r="L13" s="62"/>
      <c r="M13" s="62"/>
      <c r="N13" s="62"/>
      <c r="O13" s="62"/>
      <c r="P13" s="62"/>
      <c r="Q13" s="62"/>
      <c r="R13" s="62"/>
      <c r="S13" s="62"/>
      <c r="T13" s="62"/>
      <c r="U13" s="63"/>
      <c r="V13" s="63"/>
      <c r="W13" s="63"/>
      <c r="X13" s="63"/>
      <c r="Y13" s="63"/>
      <c r="Z13" s="63"/>
      <c r="AA13" s="117"/>
      <c r="AB13" s="63"/>
      <c r="AC13" s="6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row>
    <row r="14" spans="1:242" s="80" customFormat="1" ht="33.75" customHeight="1">
      <c r="A14" s="196" t="s">
        <v>89</v>
      </c>
      <c r="B14" s="197"/>
      <c r="C14" s="198"/>
      <c r="D14" s="126">
        <f>E45</f>
        <v>101829.94535519126</v>
      </c>
      <c r="G14" s="62"/>
      <c r="H14" s="63"/>
      <c r="I14" s="62"/>
      <c r="J14" s="62"/>
      <c r="K14" s="62"/>
      <c r="L14" s="62"/>
      <c r="M14" s="62"/>
      <c r="N14" s="62"/>
      <c r="O14" s="62"/>
      <c r="P14" s="62"/>
      <c r="Q14" s="62"/>
      <c r="R14" s="62"/>
      <c r="S14" s="62"/>
      <c r="T14" s="62"/>
      <c r="U14" s="63"/>
      <c r="V14" s="63"/>
      <c r="W14" s="63"/>
      <c r="X14" s="63"/>
      <c r="Y14" s="63"/>
      <c r="Z14" s="63"/>
      <c r="AA14" s="117"/>
      <c r="AB14" s="63"/>
      <c r="AC14" s="6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row>
    <row r="15" spans="1:242" s="80" customFormat="1" ht="81" customHeight="1" thickBot="1">
      <c r="A15" s="202" t="s">
        <v>98</v>
      </c>
      <c r="B15" s="203"/>
      <c r="C15" s="204"/>
      <c r="D15" s="125">
        <v>0</v>
      </c>
      <c r="G15" s="62"/>
      <c r="H15" s="63"/>
      <c r="I15" s="62"/>
      <c r="J15" s="62"/>
      <c r="K15" s="62"/>
      <c r="L15" s="62"/>
      <c r="M15" s="62"/>
      <c r="N15" s="62"/>
      <c r="O15" s="62"/>
      <c r="P15" s="62"/>
      <c r="Q15" s="62"/>
      <c r="R15" s="62"/>
      <c r="S15" s="62"/>
      <c r="T15" s="62"/>
      <c r="U15" s="63"/>
      <c r="V15" s="63"/>
      <c r="W15" s="63"/>
      <c r="X15" s="63"/>
      <c r="Y15" s="63"/>
      <c r="Z15" s="63"/>
      <c r="AA15" s="117"/>
      <c r="AB15" s="63"/>
      <c r="AC15" s="6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row>
    <row r="16" spans="1:242" s="80" customFormat="1" ht="51.75" customHeight="1">
      <c r="A16" s="192" t="s">
        <v>96</v>
      </c>
      <c r="B16" s="192"/>
      <c r="C16" s="192"/>
      <c r="D16" s="192"/>
      <c r="G16" s="62"/>
      <c r="H16" s="62"/>
      <c r="I16" s="62"/>
      <c r="J16" s="62"/>
      <c r="K16" s="62"/>
      <c r="L16" s="62"/>
      <c r="M16" s="62"/>
      <c r="N16" s="62"/>
      <c r="O16" s="62"/>
      <c r="P16" s="62"/>
      <c r="Q16" s="62"/>
      <c r="R16" s="62"/>
      <c r="S16" s="62"/>
      <c r="T16" s="62"/>
      <c r="U16" s="63"/>
      <c r="V16" s="63"/>
      <c r="W16" s="63"/>
      <c r="X16" s="63"/>
      <c r="Y16" s="63"/>
      <c r="Z16" s="63"/>
      <c r="AA16" s="117"/>
      <c r="AB16" s="63"/>
      <c r="AC16" s="6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row>
    <row r="17" spans="1:242" s="80" customFormat="1" ht="48.75" customHeight="1">
      <c r="A17" s="192" t="s">
        <v>97</v>
      </c>
      <c r="B17" s="192"/>
      <c r="C17" s="192"/>
      <c r="D17" s="192"/>
      <c r="G17" s="62"/>
      <c r="H17" s="62"/>
      <c r="I17" s="62"/>
      <c r="J17" s="62"/>
      <c r="K17" s="62"/>
      <c r="L17" s="62"/>
      <c r="M17" s="62"/>
      <c r="N17" s="62"/>
      <c r="O17" s="62"/>
      <c r="P17" s="62"/>
      <c r="Q17" s="62"/>
      <c r="R17" s="62"/>
      <c r="S17" s="62"/>
      <c r="T17" s="62"/>
      <c r="U17" s="63"/>
      <c r="V17" s="63"/>
      <c r="W17" s="63"/>
      <c r="X17" s="63"/>
      <c r="Y17" s="63"/>
      <c r="Z17" s="63"/>
      <c r="AA17" s="117"/>
      <c r="AB17" s="63"/>
      <c r="AC17" s="6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row>
    <row r="18" spans="1:242" s="80" customFormat="1" ht="39.75" customHeight="1" hidden="1" thickBot="1">
      <c r="A18" s="57"/>
      <c r="B18" s="57"/>
      <c r="C18" s="57"/>
      <c r="D18" s="57"/>
      <c r="G18" s="62"/>
      <c r="H18" s="62"/>
      <c r="I18" s="62"/>
      <c r="J18" s="62"/>
      <c r="K18" s="62"/>
      <c r="L18" s="62"/>
      <c r="M18" s="62"/>
      <c r="N18" s="62"/>
      <c r="O18" s="62"/>
      <c r="P18" s="62"/>
      <c r="Q18" s="62"/>
      <c r="R18" s="62"/>
      <c r="S18" s="62"/>
      <c r="T18" s="62"/>
      <c r="U18" s="63"/>
      <c r="V18" s="63"/>
      <c r="W18" s="63"/>
      <c r="X18" s="63"/>
      <c r="Y18" s="63"/>
      <c r="Z18" s="63"/>
      <c r="AA18" s="117"/>
      <c r="AB18" s="63"/>
      <c r="AC18" s="6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row>
    <row r="19" spans="1:242" s="64" customFormat="1" ht="37.5" customHeight="1" hidden="1" thickBot="1">
      <c r="A19" s="84" t="s">
        <v>22</v>
      </c>
      <c r="B19" s="85" t="s">
        <v>71</v>
      </c>
      <c r="C19" s="86" t="s">
        <v>91</v>
      </c>
      <c r="D19" s="86"/>
      <c r="E19" s="87"/>
      <c r="F19" s="88"/>
      <c r="G19" s="88"/>
      <c r="H19" s="88"/>
      <c r="I19" s="89"/>
      <c r="J19" s="89"/>
      <c r="K19" s="89"/>
      <c r="L19" s="89"/>
      <c r="M19" s="89"/>
      <c r="N19" s="89"/>
      <c r="O19" s="89"/>
      <c r="P19" s="89"/>
      <c r="Q19" s="89"/>
      <c r="R19" s="89"/>
      <c r="S19" s="89"/>
      <c r="T19" s="89"/>
      <c r="U19" s="63"/>
      <c r="V19" s="63"/>
      <c r="W19" s="63"/>
      <c r="X19" s="63"/>
      <c r="Y19" s="63"/>
      <c r="Z19" s="63"/>
      <c r="AA19" s="116"/>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row>
    <row r="20" spans="1:242" s="64" customFormat="1" ht="48.75" customHeight="1" hidden="1" thickBot="1">
      <c r="A20" s="90"/>
      <c r="B20" s="85"/>
      <c r="C20" s="91" t="s">
        <v>72</v>
      </c>
      <c r="D20" s="92" t="s">
        <v>73</v>
      </c>
      <c r="E20" s="92" t="s">
        <v>76</v>
      </c>
      <c r="F20" s="93"/>
      <c r="G20" s="93"/>
      <c r="H20" s="93"/>
      <c r="I20" s="93"/>
      <c r="J20" s="93"/>
      <c r="K20" s="93"/>
      <c r="L20" s="93"/>
      <c r="M20" s="93"/>
      <c r="N20" s="93"/>
      <c r="O20" s="93"/>
      <c r="P20" s="93"/>
      <c r="Q20" s="93"/>
      <c r="R20" s="93"/>
      <c r="S20" s="93"/>
      <c r="T20" s="93"/>
      <c r="U20" s="63"/>
      <c r="V20" s="63"/>
      <c r="W20" s="63"/>
      <c r="X20" s="63"/>
      <c r="Y20" s="63"/>
      <c r="Z20" s="63"/>
      <c r="AA20" s="116"/>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row>
    <row r="21" spans="1:242" s="64" customFormat="1" ht="15.75" customHeight="1" hidden="1" thickTop="1">
      <c r="A21" s="94">
        <v>1</v>
      </c>
      <c r="B21" s="95">
        <f aca="true" t="shared" si="0" ref="B21:B44">IF(A21&gt;$I$5,0,sumkred2)</f>
        <v>100000</v>
      </c>
      <c r="C21" s="96">
        <f aca="true" t="shared" si="1" ref="C21:C44">IF(B22=0,B21*PROC2/366*(strok2-1),0)</f>
        <v>0</v>
      </c>
      <c r="D21" s="97">
        <f>IF(C21&gt;0,C21*(100%-$D$9),0)</f>
        <v>0</v>
      </c>
      <c r="E21" s="98">
        <f>IF(B22&gt;0,D21,B21+D21)</f>
        <v>0</v>
      </c>
      <c r="F21" s="99"/>
      <c r="G21" s="99"/>
      <c r="H21" s="99"/>
      <c r="I21" s="99"/>
      <c r="J21" s="99"/>
      <c r="K21" s="99"/>
      <c r="L21" s="99"/>
      <c r="M21" s="99"/>
      <c r="N21" s="99"/>
      <c r="O21" s="99"/>
      <c r="P21" s="99"/>
      <c r="Q21" s="99"/>
      <c r="R21" s="99"/>
      <c r="S21" s="99"/>
      <c r="T21" s="99"/>
      <c r="U21" s="63"/>
      <c r="V21" s="63"/>
      <c r="W21" s="63"/>
      <c r="X21" s="63"/>
      <c r="Y21" s="63"/>
      <c r="Z21" s="63"/>
      <c r="AA21" s="116"/>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row>
    <row r="22" spans="1:242" s="64" customFormat="1" ht="15" customHeight="1" hidden="1">
      <c r="A22" s="94">
        <v>2</v>
      </c>
      <c r="B22" s="95">
        <f t="shared" si="0"/>
        <v>100000</v>
      </c>
      <c r="C22" s="96">
        <f t="shared" si="1"/>
        <v>0</v>
      </c>
      <c r="D22" s="97">
        <f aca="true" t="shared" si="2" ref="D22:D44">IF(C22&gt;0,C22*(100%-$D$9),0)</f>
        <v>0</v>
      </c>
      <c r="E22" s="98">
        <f>IF(B23&gt;0,D22,B22+D22)</f>
        <v>0</v>
      </c>
      <c r="F22" s="99"/>
      <c r="G22" s="99"/>
      <c r="H22" s="99"/>
      <c r="I22" s="99"/>
      <c r="J22" s="99"/>
      <c r="K22" s="99"/>
      <c r="L22" s="99"/>
      <c r="M22" s="99"/>
      <c r="N22" s="99"/>
      <c r="O22" s="99"/>
      <c r="P22" s="99"/>
      <c r="Q22" s="99"/>
      <c r="R22" s="99"/>
      <c r="S22" s="99"/>
      <c r="T22" s="99"/>
      <c r="U22" s="63"/>
      <c r="V22" s="63"/>
      <c r="W22" s="63"/>
      <c r="X22" s="63"/>
      <c r="Y22" s="63"/>
      <c r="Z22" s="63"/>
      <c r="AA22" s="116"/>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row>
    <row r="23" spans="1:242" s="64" customFormat="1" ht="15" customHeight="1" hidden="1">
      <c r="A23" s="94">
        <v>3</v>
      </c>
      <c r="B23" s="95">
        <f t="shared" si="0"/>
        <v>100000</v>
      </c>
      <c r="C23" s="96">
        <f t="shared" si="1"/>
        <v>2273.224043715847</v>
      </c>
      <c r="D23" s="97">
        <f t="shared" si="2"/>
        <v>1829.9453551912568</v>
      </c>
      <c r="E23" s="98">
        <f>IF(B24&gt;0,D23,B23+D23)</f>
        <v>101829.94535519126</v>
      </c>
      <c r="F23" s="99"/>
      <c r="G23" s="99"/>
      <c r="H23" s="99"/>
      <c r="I23" s="99"/>
      <c r="J23" s="99"/>
      <c r="K23" s="99"/>
      <c r="L23" s="99"/>
      <c r="M23" s="99"/>
      <c r="N23" s="99"/>
      <c r="O23" s="99"/>
      <c r="P23" s="99"/>
      <c r="Q23" s="99"/>
      <c r="R23" s="99"/>
      <c r="S23" s="99"/>
      <c r="T23" s="99"/>
      <c r="U23" s="63"/>
      <c r="V23" s="63"/>
      <c r="W23" s="63"/>
      <c r="X23" s="63"/>
      <c r="Y23" s="63"/>
      <c r="Z23" s="63"/>
      <c r="AA23" s="116"/>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row>
    <row r="24" spans="1:242" s="64" customFormat="1" ht="15" customHeight="1" hidden="1">
      <c r="A24" s="94">
        <v>4</v>
      </c>
      <c r="B24" s="95">
        <f t="shared" si="0"/>
        <v>0</v>
      </c>
      <c r="C24" s="96">
        <f t="shared" si="1"/>
        <v>0</v>
      </c>
      <c r="D24" s="97">
        <f t="shared" si="2"/>
        <v>0</v>
      </c>
      <c r="E24" s="98">
        <f aca="true" t="shared" si="3" ref="E24:E44">IF(B25&gt;0,D24,B24+D24)</f>
        <v>0</v>
      </c>
      <c r="F24" s="99"/>
      <c r="G24" s="99"/>
      <c r="H24" s="99"/>
      <c r="I24" s="99"/>
      <c r="J24" s="99"/>
      <c r="K24" s="99"/>
      <c r="L24" s="99"/>
      <c r="M24" s="99"/>
      <c r="N24" s="99"/>
      <c r="O24" s="99"/>
      <c r="P24" s="99"/>
      <c r="Q24" s="99"/>
      <c r="R24" s="99"/>
      <c r="S24" s="99"/>
      <c r="T24" s="99"/>
      <c r="U24" s="63"/>
      <c r="V24" s="63"/>
      <c r="W24" s="63"/>
      <c r="X24" s="63"/>
      <c r="Y24" s="63"/>
      <c r="Z24" s="63"/>
      <c r="AA24" s="116"/>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row>
    <row r="25" spans="1:242" s="64" customFormat="1" ht="15" customHeight="1" hidden="1">
      <c r="A25" s="94">
        <v>5</v>
      </c>
      <c r="B25" s="95">
        <f t="shared" si="0"/>
        <v>0</v>
      </c>
      <c r="C25" s="96">
        <f t="shared" si="1"/>
        <v>0</v>
      </c>
      <c r="D25" s="97">
        <f t="shared" si="2"/>
        <v>0</v>
      </c>
      <c r="E25" s="98">
        <f t="shared" si="3"/>
        <v>0</v>
      </c>
      <c r="F25" s="99"/>
      <c r="G25" s="99"/>
      <c r="H25" s="99"/>
      <c r="I25" s="99"/>
      <c r="J25" s="99"/>
      <c r="K25" s="99"/>
      <c r="L25" s="99"/>
      <c r="M25" s="99"/>
      <c r="N25" s="99"/>
      <c r="O25" s="99"/>
      <c r="P25" s="99"/>
      <c r="Q25" s="99"/>
      <c r="R25" s="99"/>
      <c r="S25" s="99"/>
      <c r="T25" s="99"/>
      <c r="U25" s="63"/>
      <c r="V25" s="63"/>
      <c r="W25" s="63"/>
      <c r="X25" s="63"/>
      <c r="Y25" s="63"/>
      <c r="Z25" s="63"/>
      <c r="AA25" s="116"/>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row>
    <row r="26" spans="1:242" s="64" customFormat="1" ht="15" customHeight="1" hidden="1">
      <c r="A26" s="94">
        <v>6</v>
      </c>
      <c r="B26" s="95">
        <f t="shared" si="0"/>
        <v>0</v>
      </c>
      <c r="C26" s="96">
        <f t="shared" si="1"/>
        <v>0</v>
      </c>
      <c r="D26" s="97">
        <f t="shared" si="2"/>
        <v>0</v>
      </c>
      <c r="E26" s="98">
        <f t="shared" si="3"/>
        <v>0</v>
      </c>
      <c r="F26" s="99"/>
      <c r="G26" s="99"/>
      <c r="H26" s="99"/>
      <c r="I26" s="99"/>
      <c r="J26" s="99"/>
      <c r="K26" s="99"/>
      <c r="L26" s="99"/>
      <c r="M26" s="99"/>
      <c r="N26" s="99"/>
      <c r="O26" s="99"/>
      <c r="P26" s="99"/>
      <c r="Q26" s="99"/>
      <c r="R26" s="99"/>
      <c r="S26" s="99"/>
      <c r="T26" s="99"/>
      <c r="U26" s="63"/>
      <c r="V26" s="63"/>
      <c r="W26" s="63"/>
      <c r="X26" s="63"/>
      <c r="Y26" s="63"/>
      <c r="Z26" s="63"/>
      <c r="AA26" s="116"/>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row>
    <row r="27" spans="1:242" s="64" customFormat="1" ht="14.25" customHeight="1" hidden="1">
      <c r="A27" s="94">
        <v>7</v>
      </c>
      <c r="B27" s="95">
        <f t="shared" si="0"/>
        <v>0</v>
      </c>
      <c r="C27" s="96">
        <f t="shared" si="1"/>
        <v>0</v>
      </c>
      <c r="D27" s="97">
        <f t="shared" si="2"/>
        <v>0</v>
      </c>
      <c r="E27" s="98">
        <f t="shared" si="3"/>
        <v>0</v>
      </c>
      <c r="F27" s="99"/>
      <c r="G27" s="99"/>
      <c r="H27" s="99"/>
      <c r="I27" s="99"/>
      <c r="J27" s="99"/>
      <c r="K27" s="99"/>
      <c r="L27" s="99"/>
      <c r="M27" s="99"/>
      <c r="N27" s="99"/>
      <c r="O27" s="99"/>
      <c r="P27" s="99"/>
      <c r="Q27" s="99"/>
      <c r="R27" s="99"/>
      <c r="S27" s="99"/>
      <c r="T27" s="99"/>
      <c r="U27" s="63"/>
      <c r="V27" s="63"/>
      <c r="W27" s="63"/>
      <c r="X27" s="63"/>
      <c r="Y27" s="63"/>
      <c r="Z27" s="63"/>
      <c r="AA27" s="116"/>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row>
    <row r="28" spans="1:242" s="64" customFormat="1" ht="15" customHeight="1" hidden="1">
      <c r="A28" s="94">
        <v>8</v>
      </c>
      <c r="B28" s="95">
        <f t="shared" si="0"/>
        <v>0</v>
      </c>
      <c r="C28" s="96">
        <f t="shared" si="1"/>
        <v>0</v>
      </c>
      <c r="D28" s="97">
        <f t="shared" si="2"/>
        <v>0</v>
      </c>
      <c r="E28" s="98">
        <f t="shared" si="3"/>
        <v>0</v>
      </c>
      <c r="F28" s="99"/>
      <c r="G28" s="99"/>
      <c r="H28" s="99"/>
      <c r="I28" s="99"/>
      <c r="J28" s="99"/>
      <c r="K28" s="99"/>
      <c r="L28" s="99"/>
      <c r="M28" s="99"/>
      <c r="N28" s="99"/>
      <c r="O28" s="99"/>
      <c r="P28" s="99"/>
      <c r="Q28" s="99"/>
      <c r="R28" s="99"/>
      <c r="S28" s="99"/>
      <c r="T28" s="99"/>
      <c r="U28" s="63"/>
      <c r="V28" s="63"/>
      <c r="W28" s="63"/>
      <c r="X28" s="63"/>
      <c r="Y28" s="63"/>
      <c r="Z28" s="63"/>
      <c r="AA28" s="116"/>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row>
    <row r="29" spans="1:242" s="64" customFormat="1" ht="15" customHeight="1" hidden="1">
      <c r="A29" s="94">
        <v>9</v>
      </c>
      <c r="B29" s="95">
        <f t="shared" si="0"/>
        <v>0</v>
      </c>
      <c r="C29" s="96">
        <f t="shared" si="1"/>
        <v>0</v>
      </c>
      <c r="D29" s="97">
        <f t="shared" si="2"/>
        <v>0</v>
      </c>
      <c r="E29" s="98">
        <f>IF(B30&gt;0,D29,B29+D29)</f>
        <v>0</v>
      </c>
      <c r="F29" s="99"/>
      <c r="G29" s="99"/>
      <c r="H29" s="99"/>
      <c r="I29" s="99"/>
      <c r="J29" s="99"/>
      <c r="K29" s="99"/>
      <c r="L29" s="99"/>
      <c r="M29" s="99"/>
      <c r="N29" s="99"/>
      <c r="O29" s="99"/>
      <c r="P29" s="99"/>
      <c r="Q29" s="99"/>
      <c r="R29" s="99"/>
      <c r="S29" s="99"/>
      <c r="T29" s="99"/>
      <c r="U29" s="63"/>
      <c r="V29" s="63"/>
      <c r="W29" s="63"/>
      <c r="X29" s="63"/>
      <c r="Y29" s="63"/>
      <c r="Z29" s="63"/>
      <c r="AA29" s="116"/>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row>
    <row r="30" spans="1:242" s="64" customFormat="1" ht="15" customHeight="1" hidden="1">
      <c r="A30" s="94">
        <v>10</v>
      </c>
      <c r="B30" s="95">
        <f t="shared" si="0"/>
        <v>0</v>
      </c>
      <c r="C30" s="96">
        <f t="shared" si="1"/>
        <v>0</v>
      </c>
      <c r="D30" s="97">
        <f t="shared" si="2"/>
        <v>0</v>
      </c>
      <c r="E30" s="98">
        <f t="shared" si="3"/>
        <v>0</v>
      </c>
      <c r="F30" s="99"/>
      <c r="G30" s="99"/>
      <c r="H30" s="99"/>
      <c r="I30" s="99"/>
      <c r="J30" s="99"/>
      <c r="K30" s="99"/>
      <c r="L30" s="99"/>
      <c r="M30" s="99"/>
      <c r="N30" s="99"/>
      <c r="O30" s="99"/>
      <c r="P30" s="99"/>
      <c r="Q30" s="99"/>
      <c r="R30" s="99"/>
      <c r="S30" s="99"/>
      <c r="T30" s="99"/>
      <c r="U30" s="63"/>
      <c r="V30" s="63"/>
      <c r="W30" s="63"/>
      <c r="X30" s="63"/>
      <c r="Y30" s="63"/>
      <c r="Z30" s="63"/>
      <c r="AA30" s="116"/>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row>
    <row r="31" spans="1:242" s="64" customFormat="1" ht="15" customHeight="1" hidden="1">
      <c r="A31" s="94">
        <v>11</v>
      </c>
      <c r="B31" s="95">
        <f t="shared" si="0"/>
        <v>0</v>
      </c>
      <c r="C31" s="96">
        <f t="shared" si="1"/>
        <v>0</v>
      </c>
      <c r="D31" s="97">
        <f t="shared" si="2"/>
        <v>0</v>
      </c>
      <c r="E31" s="98">
        <f t="shared" si="3"/>
        <v>0</v>
      </c>
      <c r="F31" s="99"/>
      <c r="G31" s="99"/>
      <c r="H31" s="99"/>
      <c r="I31" s="99"/>
      <c r="J31" s="99"/>
      <c r="K31" s="99"/>
      <c r="L31" s="99"/>
      <c r="M31" s="99"/>
      <c r="N31" s="99"/>
      <c r="O31" s="99"/>
      <c r="P31" s="99"/>
      <c r="Q31" s="99"/>
      <c r="R31" s="99"/>
      <c r="S31" s="99"/>
      <c r="T31" s="99"/>
      <c r="U31" s="63"/>
      <c r="V31" s="63"/>
      <c r="W31" s="63"/>
      <c r="X31" s="63"/>
      <c r="Y31" s="63"/>
      <c r="Z31" s="63"/>
      <c r="AA31" s="116"/>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row>
    <row r="32" spans="1:242" s="64" customFormat="1" ht="15" customHeight="1" hidden="1">
      <c r="A32" s="100">
        <v>12</v>
      </c>
      <c r="B32" s="95">
        <f t="shared" si="0"/>
        <v>0</v>
      </c>
      <c r="C32" s="96">
        <f t="shared" si="1"/>
        <v>0</v>
      </c>
      <c r="D32" s="97">
        <f t="shared" si="2"/>
        <v>0</v>
      </c>
      <c r="E32" s="98">
        <f t="shared" si="3"/>
        <v>0</v>
      </c>
      <c r="F32" s="99"/>
      <c r="G32" s="99"/>
      <c r="H32" s="99"/>
      <c r="I32" s="99"/>
      <c r="J32" s="99"/>
      <c r="K32" s="99"/>
      <c r="L32" s="99"/>
      <c r="M32" s="99"/>
      <c r="N32" s="99"/>
      <c r="O32" s="99"/>
      <c r="P32" s="99"/>
      <c r="Q32" s="99"/>
      <c r="R32" s="99"/>
      <c r="S32" s="99"/>
      <c r="T32" s="99"/>
      <c r="U32" s="63"/>
      <c r="V32" s="63"/>
      <c r="W32" s="63"/>
      <c r="X32" s="63"/>
      <c r="Y32" s="63"/>
      <c r="Z32" s="63"/>
      <c r="AA32" s="116"/>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row>
    <row r="33" spans="1:242" s="64" customFormat="1" ht="15" customHeight="1" hidden="1">
      <c r="A33" s="100">
        <v>13</v>
      </c>
      <c r="B33" s="95">
        <f t="shared" si="0"/>
        <v>0</v>
      </c>
      <c r="C33" s="96">
        <f t="shared" si="1"/>
        <v>0</v>
      </c>
      <c r="D33" s="97">
        <f t="shared" si="2"/>
        <v>0</v>
      </c>
      <c r="E33" s="98">
        <f t="shared" si="3"/>
        <v>0</v>
      </c>
      <c r="F33" s="99"/>
      <c r="G33" s="99"/>
      <c r="H33" s="99"/>
      <c r="I33" s="99"/>
      <c r="J33" s="99"/>
      <c r="K33" s="99"/>
      <c r="L33" s="99"/>
      <c r="M33" s="99"/>
      <c r="N33" s="99"/>
      <c r="O33" s="99"/>
      <c r="P33" s="99"/>
      <c r="Q33" s="99"/>
      <c r="R33" s="99"/>
      <c r="S33" s="99"/>
      <c r="T33" s="99"/>
      <c r="U33" s="63"/>
      <c r="V33" s="63"/>
      <c r="W33" s="63"/>
      <c r="X33" s="63"/>
      <c r="Y33" s="63"/>
      <c r="Z33" s="63"/>
      <c r="AA33" s="116"/>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row>
    <row r="34" spans="1:242" s="64" customFormat="1" ht="15" customHeight="1" hidden="1">
      <c r="A34" s="100">
        <v>14</v>
      </c>
      <c r="B34" s="95">
        <f t="shared" si="0"/>
        <v>0</v>
      </c>
      <c r="C34" s="96">
        <f t="shared" si="1"/>
        <v>0</v>
      </c>
      <c r="D34" s="97">
        <f t="shared" si="2"/>
        <v>0</v>
      </c>
      <c r="E34" s="98">
        <f t="shared" si="3"/>
        <v>0</v>
      </c>
      <c r="F34" s="99"/>
      <c r="G34" s="99"/>
      <c r="H34" s="99"/>
      <c r="I34" s="99"/>
      <c r="J34" s="99"/>
      <c r="K34" s="99"/>
      <c r="L34" s="99"/>
      <c r="M34" s="99"/>
      <c r="N34" s="99"/>
      <c r="O34" s="99"/>
      <c r="P34" s="99"/>
      <c r="Q34" s="99"/>
      <c r="R34" s="99"/>
      <c r="S34" s="99"/>
      <c r="T34" s="99"/>
      <c r="U34" s="63"/>
      <c r="V34" s="63"/>
      <c r="W34" s="63"/>
      <c r="X34" s="63"/>
      <c r="Y34" s="63"/>
      <c r="Z34" s="63"/>
      <c r="AA34" s="116"/>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row>
    <row r="35" spans="1:242" s="64" customFormat="1" ht="15" customHeight="1" hidden="1">
      <c r="A35" s="100">
        <v>15</v>
      </c>
      <c r="B35" s="95">
        <f t="shared" si="0"/>
        <v>0</v>
      </c>
      <c r="C35" s="96">
        <f t="shared" si="1"/>
        <v>0</v>
      </c>
      <c r="D35" s="97">
        <f t="shared" si="2"/>
        <v>0</v>
      </c>
      <c r="E35" s="98">
        <f t="shared" si="3"/>
        <v>0</v>
      </c>
      <c r="F35" s="99"/>
      <c r="G35" s="99"/>
      <c r="H35" s="99"/>
      <c r="I35" s="99"/>
      <c r="J35" s="99"/>
      <c r="K35" s="99"/>
      <c r="L35" s="99"/>
      <c r="M35" s="99"/>
      <c r="N35" s="99"/>
      <c r="O35" s="99"/>
      <c r="P35" s="99"/>
      <c r="Q35" s="99"/>
      <c r="R35" s="99"/>
      <c r="S35" s="99"/>
      <c r="T35" s="99"/>
      <c r="U35" s="63"/>
      <c r="V35" s="63"/>
      <c r="W35" s="63"/>
      <c r="X35" s="63"/>
      <c r="Y35" s="63"/>
      <c r="Z35" s="63"/>
      <c r="AA35" s="116"/>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row>
    <row r="36" spans="1:242" s="64" customFormat="1" ht="15" customHeight="1" hidden="1">
      <c r="A36" s="100">
        <v>16</v>
      </c>
      <c r="B36" s="95">
        <f t="shared" si="0"/>
        <v>0</v>
      </c>
      <c r="C36" s="96">
        <f t="shared" si="1"/>
        <v>0</v>
      </c>
      <c r="D36" s="97">
        <f t="shared" si="2"/>
        <v>0</v>
      </c>
      <c r="E36" s="98">
        <f t="shared" si="3"/>
        <v>0</v>
      </c>
      <c r="F36" s="99"/>
      <c r="G36" s="99"/>
      <c r="H36" s="99"/>
      <c r="I36" s="99"/>
      <c r="J36" s="99"/>
      <c r="K36" s="99"/>
      <c r="L36" s="99"/>
      <c r="M36" s="99"/>
      <c r="N36" s="99"/>
      <c r="O36" s="99"/>
      <c r="P36" s="99"/>
      <c r="Q36" s="99"/>
      <c r="R36" s="99"/>
      <c r="S36" s="99"/>
      <c r="T36" s="99"/>
      <c r="U36" s="63"/>
      <c r="V36" s="63"/>
      <c r="W36" s="63"/>
      <c r="X36" s="63"/>
      <c r="Y36" s="63"/>
      <c r="Z36" s="63"/>
      <c r="AA36" s="116"/>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row>
    <row r="37" spans="1:242" s="64" customFormat="1" ht="15" customHeight="1" hidden="1">
      <c r="A37" s="100">
        <v>17</v>
      </c>
      <c r="B37" s="95">
        <f t="shared" si="0"/>
        <v>0</v>
      </c>
      <c r="C37" s="96">
        <f t="shared" si="1"/>
        <v>0</v>
      </c>
      <c r="D37" s="97">
        <f t="shared" si="2"/>
        <v>0</v>
      </c>
      <c r="E37" s="98">
        <f t="shared" si="3"/>
        <v>0</v>
      </c>
      <c r="F37" s="99"/>
      <c r="G37" s="99"/>
      <c r="H37" s="99"/>
      <c r="I37" s="99"/>
      <c r="J37" s="99"/>
      <c r="K37" s="99"/>
      <c r="L37" s="99"/>
      <c r="M37" s="99"/>
      <c r="N37" s="99"/>
      <c r="O37" s="99"/>
      <c r="P37" s="99"/>
      <c r="Q37" s="99"/>
      <c r="R37" s="99"/>
      <c r="S37" s="99"/>
      <c r="T37" s="99"/>
      <c r="U37" s="63"/>
      <c r="V37" s="63"/>
      <c r="W37" s="63"/>
      <c r="X37" s="63"/>
      <c r="Y37" s="63"/>
      <c r="Z37" s="63"/>
      <c r="AA37" s="116"/>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row>
    <row r="38" spans="1:242" s="64" customFormat="1" ht="15" customHeight="1" hidden="1">
      <c r="A38" s="100">
        <v>18</v>
      </c>
      <c r="B38" s="95">
        <f t="shared" si="0"/>
        <v>0</v>
      </c>
      <c r="C38" s="96">
        <f t="shared" si="1"/>
        <v>0</v>
      </c>
      <c r="D38" s="97">
        <f t="shared" si="2"/>
        <v>0</v>
      </c>
      <c r="E38" s="98">
        <f t="shared" si="3"/>
        <v>0</v>
      </c>
      <c r="F38" s="99"/>
      <c r="G38" s="99"/>
      <c r="H38" s="99"/>
      <c r="I38" s="99"/>
      <c r="J38" s="99"/>
      <c r="K38" s="99"/>
      <c r="L38" s="99"/>
      <c r="M38" s="99"/>
      <c r="N38" s="99"/>
      <c r="O38" s="99"/>
      <c r="P38" s="99"/>
      <c r="Q38" s="99"/>
      <c r="R38" s="99"/>
      <c r="S38" s="99"/>
      <c r="T38" s="99"/>
      <c r="U38" s="63"/>
      <c r="V38" s="63"/>
      <c r="W38" s="63"/>
      <c r="X38" s="63"/>
      <c r="Y38" s="63"/>
      <c r="Z38" s="63"/>
      <c r="AA38" s="116"/>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row>
    <row r="39" spans="1:242" s="64" customFormat="1" ht="15" customHeight="1" hidden="1">
      <c r="A39" s="100">
        <v>19</v>
      </c>
      <c r="B39" s="95">
        <f t="shared" si="0"/>
        <v>0</v>
      </c>
      <c r="C39" s="96">
        <f t="shared" si="1"/>
        <v>0</v>
      </c>
      <c r="D39" s="97">
        <f t="shared" si="2"/>
        <v>0</v>
      </c>
      <c r="E39" s="98">
        <f t="shared" si="3"/>
        <v>0</v>
      </c>
      <c r="F39" s="99"/>
      <c r="G39" s="99"/>
      <c r="H39" s="99"/>
      <c r="I39" s="99"/>
      <c r="J39" s="99"/>
      <c r="K39" s="99"/>
      <c r="L39" s="99"/>
      <c r="M39" s="99"/>
      <c r="N39" s="99"/>
      <c r="O39" s="99"/>
      <c r="P39" s="99"/>
      <c r="Q39" s="99"/>
      <c r="R39" s="99"/>
      <c r="S39" s="99"/>
      <c r="T39" s="99"/>
      <c r="U39" s="63"/>
      <c r="V39" s="63"/>
      <c r="W39" s="63"/>
      <c r="X39" s="63"/>
      <c r="Y39" s="63"/>
      <c r="Z39" s="63"/>
      <c r="AA39" s="116"/>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row>
    <row r="40" spans="1:242" s="64" customFormat="1" ht="15" customHeight="1" hidden="1">
      <c r="A40" s="100">
        <v>20</v>
      </c>
      <c r="B40" s="95">
        <f t="shared" si="0"/>
        <v>0</v>
      </c>
      <c r="C40" s="96">
        <f t="shared" si="1"/>
        <v>0</v>
      </c>
      <c r="D40" s="97">
        <f t="shared" si="2"/>
        <v>0</v>
      </c>
      <c r="E40" s="98">
        <f t="shared" si="3"/>
        <v>0</v>
      </c>
      <c r="F40" s="99"/>
      <c r="G40" s="99"/>
      <c r="H40" s="99"/>
      <c r="I40" s="99"/>
      <c r="J40" s="99"/>
      <c r="K40" s="99"/>
      <c r="L40" s="99"/>
      <c r="M40" s="99"/>
      <c r="N40" s="99"/>
      <c r="O40" s="99"/>
      <c r="P40" s="99"/>
      <c r="Q40" s="99"/>
      <c r="R40" s="99"/>
      <c r="S40" s="99"/>
      <c r="T40" s="99"/>
      <c r="U40" s="63"/>
      <c r="V40" s="63"/>
      <c r="W40" s="63"/>
      <c r="X40" s="63"/>
      <c r="Y40" s="63"/>
      <c r="Z40" s="63"/>
      <c r="AA40" s="116"/>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row>
    <row r="41" spans="1:242" s="64" customFormat="1" ht="15" customHeight="1" hidden="1">
      <c r="A41" s="100">
        <v>21</v>
      </c>
      <c r="B41" s="95">
        <f t="shared" si="0"/>
        <v>0</v>
      </c>
      <c r="C41" s="96">
        <f t="shared" si="1"/>
        <v>0</v>
      </c>
      <c r="D41" s="97">
        <f t="shared" si="2"/>
        <v>0</v>
      </c>
      <c r="E41" s="98">
        <f t="shared" si="3"/>
        <v>0</v>
      </c>
      <c r="F41" s="99"/>
      <c r="G41" s="99"/>
      <c r="H41" s="99"/>
      <c r="I41" s="99"/>
      <c r="J41" s="99"/>
      <c r="K41" s="99"/>
      <c r="L41" s="99"/>
      <c r="M41" s="99"/>
      <c r="N41" s="99"/>
      <c r="O41" s="99"/>
      <c r="P41" s="99"/>
      <c r="Q41" s="99"/>
      <c r="R41" s="99"/>
      <c r="S41" s="99"/>
      <c r="T41" s="99"/>
      <c r="U41" s="63"/>
      <c r="V41" s="63"/>
      <c r="W41" s="63"/>
      <c r="X41" s="63"/>
      <c r="Y41" s="63"/>
      <c r="Z41" s="63"/>
      <c r="AA41" s="116"/>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row>
    <row r="42" spans="1:242" s="64" customFormat="1" ht="15" customHeight="1" hidden="1">
      <c r="A42" s="100">
        <v>22</v>
      </c>
      <c r="B42" s="95">
        <f t="shared" si="0"/>
        <v>0</v>
      </c>
      <c r="C42" s="96">
        <f t="shared" si="1"/>
        <v>0</v>
      </c>
      <c r="D42" s="97">
        <f t="shared" si="2"/>
        <v>0</v>
      </c>
      <c r="E42" s="98">
        <f t="shared" si="3"/>
        <v>0</v>
      </c>
      <c r="F42" s="99"/>
      <c r="G42" s="99"/>
      <c r="H42" s="99"/>
      <c r="I42" s="99"/>
      <c r="J42" s="99"/>
      <c r="K42" s="99"/>
      <c r="L42" s="99"/>
      <c r="M42" s="99"/>
      <c r="N42" s="99"/>
      <c r="O42" s="99"/>
      <c r="P42" s="99"/>
      <c r="Q42" s="99"/>
      <c r="R42" s="99"/>
      <c r="S42" s="99"/>
      <c r="T42" s="99"/>
      <c r="U42" s="63"/>
      <c r="V42" s="63"/>
      <c r="W42" s="63"/>
      <c r="X42" s="63"/>
      <c r="Y42" s="63"/>
      <c r="Z42" s="63"/>
      <c r="AA42" s="116"/>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row>
    <row r="43" spans="1:242" s="64" customFormat="1" ht="15" customHeight="1" hidden="1">
      <c r="A43" s="100">
        <v>23</v>
      </c>
      <c r="B43" s="95">
        <f t="shared" si="0"/>
        <v>0</v>
      </c>
      <c r="C43" s="96">
        <f t="shared" si="1"/>
        <v>0</v>
      </c>
      <c r="D43" s="97">
        <f t="shared" si="2"/>
        <v>0</v>
      </c>
      <c r="E43" s="98">
        <f t="shared" si="3"/>
        <v>0</v>
      </c>
      <c r="F43" s="99"/>
      <c r="G43" s="99"/>
      <c r="H43" s="99"/>
      <c r="I43" s="99"/>
      <c r="J43" s="99"/>
      <c r="K43" s="99"/>
      <c r="L43" s="99"/>
      <c r="M43" s="99"/>
      <c r="N43" s="99"/>
      <c r="O43" s="99"/>
      <c r="P43" s="99"/>
      <c r="Q43" s="99"/>
      <c r="R43" s="99"/>
      <c r="S43" s="99"/>
      <c r="T43" s="99"/>
      <c r="U43" s="63"/>
      <c r="V43" s="63"/>
      <c r="W43" s="63"/>
      <c r="X43" s="63"/>
      <c r="Y43" s="63"/>
      <c r="Z43" s="63"/>
      <c r="AA43" s="116"/>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row>
    <row r="44" spans="1:242" s="64" customFormat="1" ht="15.75" customHeight="1" hidden="1" thickBot="1">
      <c r="A44" s="101">
        <v>24</v>
      </c>
      <c r="B44" s="102">
        <f t="shared" si="0"/>
        <v>0</v>
      </c>
      <c r="C44" s="96">
        <f t="shared" si="1"/>
        <v>0</v>
      </c>
      <c r="D44" s="103">
        <f t="shared" si="2"/>
        <v>0</v>
      </c>
      <c r="E44" s="104">
        <f t="shared" si="3"/>
        <v>0</v>
      </c>
      <c r="F44" s="99"/>
      <c r="G44" s="99"/>
      <c r="H44" s="99"/>
      <c r="I44" s="99"/>
      <c r="J44" s="99"/>
      <c r="K44" s="99"/>
      <c r="L44" s="99"/>
      <c r="M44" s="99"/>
      <c r="N44" s="99"/>
      <c r="O44" s="99"/>
      <c r="P44" s="99"/>
      <c r="Q44" s="99"/>
      <c r="R44" s="99"/>
      <c r="S44" s="99"/>
      <c r="T44" s="99"/>
      <c r="U44" s="63"/>
      <c r="V44" s="63"/>
      <c r="W44" s="63"/>
      <c r="X44" s="63"/>
      <c r="Y44" s="63"/>
      <c r="Z44" s="63"/>
      <c r="AA44" s="116"/>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row>
    <row r="45" spans="1:242" s="64" customFormat="1" ht="15.75" customHeight="1" hidden="1" thickBot="1">
      <c r="A45" s="105" t="s">
        <v>23</v>
      </c>
      <c r="B45" s="106"/>
      <c r="C45" s="107">
        <f>SUM(C21:C44)</f>
        <v>2273.224043715847</v>
      </c>
      <c r="D45" s="107">
        <f>SUM(D21:D44)</f>
        <v>1829.9453551912568</v>
      </c>
      <c r="E45" s="108">
        <f>SUM(E21:E44)</f>
        <v>101829.94535519126</v>
      </c>
      <c r="F45" s="109"/>
      <c r="G45" s="110"/>
      <c r="H45" s="110"/>
      <c r="I45" s="109"/>
      <c r="J45" s="109"/>
      <c r="K45" s="110"/>
      <c r="L45" s="110"/>
      <c r="M45" s="109"/>
      <c r="N45" s="109"/>
      <c r="O45" s="110"/>
      <c r="P45" s="110"/>
      <c r="Q45" s="109"/>
      <c r="R45" s="109"/>
      <c r="S45" s="110"/>
      <c r="T45" s="110"/>
      <c r="U45" s="63"/>
      <c r="V45" s="63"/>
      <c r="W45" s="63"/>
      <c r="X45" s="63"/>
      <c r="Y45" s="63"/>
      <c r="Z45" s="63"/>
      <c r="AA45" s="116"/>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row>
    <row r="46" spans="1:242" s="64" customFormat="1" ht="15" customHeight="1" hidden="1">
      <c r="A46" s="111"/>
      <c r="B46" s="109"/>
      <c r="C46" s="109"/>
      <c r="D46" s="109"/>
      <c r="E46" s="99"/>
      <c r="F46" s="109"/>
      <c r="G46" s="110"/>
      <c r="H46" s="110"/>
      <c r="I46" s="109"/>
      <c r="J46" s="109"/>
      <c r="K46" s="110"/>
      <c r="L46" s="110"/>
      <c r="M46" s="109"/>
      <c r="N46" s="109"/>
      <c r="O46" s="110"/>
      <c r="P46" s="110"/>
      <c r="Q46" s="109"/>
      <c r="R46" s="109"/>
      <c r="S46" s="110"/>
      <c r="T46" s="110"/>
      <c r="U46" s="63"/>
      <c r="V46" s="63"/>
      <c r="W46" s="63"/>
      <c r="X46" s="63"/>
      <c r="Y46" s="63"/>
      <c r="Z46" s="63"/>
      <c r="AA46" s="116"/>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row>
    <row r="47" spans="1:242" s="64" customFormat="1" ht="15" customHeight="1" hidden="1">
      <c r="A47" s="62"/>
      <c r="B47" s="62"/>
      <c r="C47" s="62"/>
      <c r="D47" s="62"/>
      <c r="E47" s="62"/>
      <c r="F47" s="62"/>
      <c r="G47" s="62"/>
      <c r="H47" s="62"/>
      <c r="I47" s="62"/>
      <c r="J47" s="62"/>
      <c r="K47" s="62"/>
      <c r="L47" s="62"/>
      <c r="M47" s="62"/>
      <c r="N47" s="62"/>
      <c r="O47" s="62"/>
      <c r="P47" s="62"/>
      <c r="Q47" s="62"/>
      <c r="R47" s="62"/>
      <c r="S47" s="62"/>
      <c r="T47" s="62"/>
      <c r="U47" s="63"/>
      <c r="V47" s="63"/>
      <c r="W47" s="63"/>
      <c r="X47" s="63"/>
      <c r="Y47" s="63"/>
      <c r="Z47" s="63"/>
      <c r="AA47" s="115"/>
      <c r="AB47" s="63"/>
      <c r="AC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row>
    <row r="48" spans="1:242" s="64" customFormat="1" ht="33.75" customHeight="1" hidden="1">
      <c r="A48" s="59" t="s">
        <v>9</v>
      </c>
      <c r="B48" s="59"/>
      <c r="C48" s="56">
        <f ca="1">TODAY()</f>
        <v>44092</v>
      </c>
      <c r="D48" s="56"/>
      <c r="E48" s="56"/>
      <c r="F48" s="62"/>
      <c r="G48" s="62"/>
      <c r="H48" s="62"/>
      <c r="I48" s="62"/>
      <c r="J48" s="62"/>
      <c r="K48" s="62"/>
      <c r="L48" s="62"/>
      <c r="M48" s="62"/>
      <c r="N48" s="62"/>
      <c r="O48" s="62"/>
      <c r="P48" s="62"/>
      <c r="Q48" s="62"/>
      <c r="R48" s="62"/>
      <c r="S48" s="62"/>
      <c r="T48" s="62"/>
      <c r="U48" s="63"/>
      <c r="V48" s="63"/>
      <c r="W48" s="63"/>
      <c r="X48" s="63"/>
      <c r="Y48" s="63"/>
      <c r="Z48" s="63"/>
      <c r="AA48" s="116"/>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row>
    <row r="49" spans="1:20" ht="15" customHeight="1" hidden="1">
      <c r="A49" s="62"/>
      <c r="B49" s="62"/>
      <c r="C49" s="62"/>
      <c r="D49" s="62"/>
      <c r="E49" s="62"/>
      <c r="F49" s="62"/>
      <c r="G49" s="62"/>
      <c r="H49" s="62"/>
      <c r="I49" s="62"/>
      <c r="J49" s="62"/>
      <c r="K49" s="62"/>
      <c r="L49" s="62"/>
      <c r="M49" s="62"/>
      <c r="N49" s="62"/>
      <c r="O49" s="62"/>
      <c r="P49" s="62"/>
      <c r="Q49" s="62"/>
      <c r="R49" s="62"/>
      <c r="S49" s="62"/>
      <c r="T49" s="62"/>
    </row>
    <row r="50" ht="12.75" customHeight="1" hidden="1"/>
    <row r="51" spans="1:242" s="64" customFormat="1" ht="15" customHeight="1" hidden="1">
      <c r="A51" s="112"/>
      <c r="B51" s="113">
        <f ca="1">TODAY()</f>
        <v>44092</v>
      </c>
      <c r="C51" s="114">
        <f>-sumkred2</f>
        <v>-100000</v>
      </c>
      <c r="D51" s="114"/>
      <c r="F51" s="63"/>
      <c r="G51" s="63"/>
      <c r="H51" s="63"/>
      <c r="I51" s="63"/>
      <c r="J51" s="63"/>
      <c r="K51" s="63"/>
      <c r="L51" s="63"/>
      <c r="M51" s="63"/>
      <c r="N51" s="63"/>
      <c r="O51" s="63"/>
      <c r="P51" s="63"/>
      <c r="Q51" s="63"/>
      <c r="R51" s="63"/>
      <c r="S51" s="63"/>
      <c r="T51" s="63"/>
      <c r="U51" s="63"/>
      <c r="V51" s="63"/>
      <c r="W51" s="63"/>
      <c r="X51" s="63"/>
      <c r="Y51" s="63"/>
      <c r="Z51" s="63"/>
      <c r="AA51" s="116"/>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row>
    <row r="52" spans="1:241" s="64" customFormat="1" ht="15" customHeight="1" hidden="1">
      <c r="A52" s="112">
        <v>1</v>
      </c>
      <c r="B52" s="113">
        <f>_XLL.ДАТАМЕС(B51,1)</f>
        <v>44122</v>
      </c>
      <c r="C52" s="114">
        <f aca="true" t="shared" si="4" ref="C52:C62">E21</f>
        <v>0</v>
      </c>
      <c r="D52" s="114"/>
      <c r="F52" s="63"/>
      <c r="G52" s="63"/>
      <c r="H52" s="63"/>
      <c r="I52" s="63"/>
      <c r="J52" s="63"/>
      <c r="K52" s="63"/>
      <c r="L52" s="63"/>
      <c r="M52" s="63"/>
      <c r="N52" s="63"/>
      <c r="O52" s="63"/>
      <c r="P52" s="63"/>
      <c r="Q52" s="63"/>
      <c r="R52" s="63"/>
      <c r="S52" s="63"/>
      <c r="T52" s="63"/>
      <c r="U52" s="63"/>
      <c r="V52" s="63"/>
      <c r="W52" s="63"/>
      <c r="X52" s="63"/>
      <c r="Y52" s="63"/>
      <c r="Z52" s="63"/>
      <c r="AA52" s="116"/>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row>
    <row r="53" spans="1:241" s="64" customFormat="1" ht="15" customHeight="1" hidden="1">
      <c r="A53" s="112">
        <v>2</v>
      </c>
      <c r="B53" s="113">
        <f>_XLL.ДАТАМЕС(B52,1)</f>
        <v>44153</v>
      </c>
      <c r="C53" s="114">
        <f t="shared" si="4"/>
        <v>0</v>
      </c>
      <c r="D53" s="114"/>
      <c r="F53" s="63"/>
      <c r="G53" s="63"/>
      <c r="H53" s="63"/>
      <c r="I53" s="63"/>
      <c r="J53" s="63"/>
      <c r="K53" s="63"/>
      <c r="L53" s="63"/>
      <c r="M53" s="63"/>
      <c r="N53" s="63"/>
      <c r="O53" s="63"/>
      <c r="P53" s="63"/>
      <c r="Q53" s="63"/>
      <c r="R53" s="63"/>
      <c r="S53" s="63"/>
      <c r="T53" s="63"/>
      <c r="U53" s="63"/>
      <c r="V53" s="63"/>
      <c r="W53" s="63"/>
      <c r="X53" s="63"/>
      <c r="Y53" s="63"/>
      <c r="Z53" s="63"/>
      <c r="AA53" s="116"/>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row>
    <row r="54" spans="1:241" s="64" customFormat="1" ht="15" customHeight="1" hidden="1">
      <c r="A54" s="112">
        <v>3</v>
      </c>
      <c r="B54" s="113">
        <f aca="true" t="shared" si="5" ref="B54:B75">_XLL.ДАТАМЕС(B53,1)</f>
        <v>44183</v>
      </c>
      <c r="C54" s="114">
        <f t="shared" si="4"/>
        <v>101829.94535519126</v>
      </c>
      <c r="D54" s="114"/>
      <c r="F54" s="63"/>
      <c r="G54" s="63"/>
      <c r="H54" s="63"/>
      <c r="I54" s="63"/>
      <c r="J54" s="63"/>
      <c r="K54" s="63"/>
      <c r="L54" s="63"/>
      <c r="M54" s="63"/>
      <c r="N54" s="63"/>
      <c r="O54" s="63"/>
      <c r="P54" s="63"/>
      <c r="Q54" s="63"/>
      <c r="R54" s="63"/>
      <c r="S54" s="63"/>
      <c r="T54" s="63"/>
      <c r="U54" s="63"/>
      <c r="V54" s="63"/>
      <c r="W54" s="63"/>
      <c r="X54" s="63"/>
      <c r="Y54" s="63"/>
      <c r="Z54" s="63"/>
      <c r="AA54" s="116"/>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row>
    <row r="55" spans="1:241" s="64" customFormat="1" ht="15" customHeight="1" hidden="1">
      <c r="A55" s="112">
        <v>4</v>
      </c>
      <c r="B55" s="113">
        <f t="shared" si="5"/>
        <v>44214</v>
      </c>
      <c r="C55" s="114">
        <f t="shared" si="4"/>
        <v>0</v>
      </c>
      <c r="D55" s="114"/>
      <c r="F55" s="63"/>
      <c r="G55" s="63"/>
      <c r="H55" s="63"/>
      <c r="I55" s="63"/>
      <c r="J55" s="63"/>
      <c r="K55" s="63"/>
      <c r="L55" s="63"/>
      <c r="M55" s="63"/>
      <c r="N55" s="63"/>
      <c r="O55" s="63"/>
      <c r="P55" s="63"/>
      <c r="Q55" s="63"/>
      <c r="R55" s="63"/>
      <c r="S55" s="63"/>
      <c r="T55" s="63"/>
      <c r="U55" s="63"/>
      <c r="V55" s="63"/>
      <c r="W55" s="63"/>
      <c r="X55" s="63"/>
      <c r="Y55" s="63"/>
      <c r="Z55" s="63"/>
      <c r="AA55" s="116"/>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row>
    <row r="56" spans="1:241" s="64" customFormat="1" ht="15" customHeight="1" hidden="1">
      <c r="A56" s="112">
        <v>5</v>
      </c>
      <c r="B56" s="113">
        <f t="shared" si="5"/>
        <v>44245</v>
      </c>
      <c r="C56" s="114">
        <f t="shared" si="4"/>
        <v>0</v>
      </c>
      <c r="D56" s="114"/>
      <c r="F56" s="63"/>
      <c r="G56" s="63"/>
      <c r="H56" s="63"/>
      <c r="I56" s="63"/>
      <c r="J56" s="63"/>
      <c r="K56" s="63"/>
      <c r="L56" s="63"/>
      <c r="M56" s="63"/>
      <c r="N56" s="63"/>
      <c r="O56" s="63"/>
      <c r="P56" s="63"/>
      <c r="Q56" s="63"/>
      <c r="R56" s="63"/>
      <c r="S56" s="63"/>
      <c r="T56" s="63"/>
      <c r="U56" s="63"/>
      <c r="V56" s="63"/>
      <c r="W56" s="63"/>
      <c r="X56" s="63"/>
      <c r="Y56" s="63"/>
      <c r="Z56" s="63"/>
      <c r="AA56" s="116"/>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row>
    <row r="57" spans="1:241" s="64" customFormat="1" ht="15" customHeight="1" hidden="1">
      <c r="A57" s="112">
        <v>6</v>
      </c>
      <c r="B57" s="113">
        <f t="shared" si="5"/>
        <v>44273</v>
      </c>
      <c r="C57" s="114">
        <f t="shared" si="4"/>
        <v>0</v>
      </c>
      <c r="D57" s="114"/>
      <c r="F57" s="63"/>
      <c r="G57" s="63"/>
      <c r="H57" s="63"/>
      <c r="I57" s="63"/>
      <c r="J57" s="63"/>
      <c r="K57" s="63"/>
      <c r="L57" s="63"/>
      <c r="M57" s="63"/>
      <c r="N57" s="63"/>
      <c r="O57" s="63"/>
      <c r="P57" s="63"/>
      <c r="Q57" s="63"/>
      <c r="R57" s="63"/>
      <c r="S57" s="63"/>
      <c r="T57" s="63"/>
      <c r="U57" s="63"/>
      <c r="V57" s="63"/>
      <c r="W57" s="63"/>
      <c r="X57" s="63"/>
      <c r="Y57" s="63"/>
      <c r="Z57" s="63"/>
      <c r="AA57" s="116"/>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row>
    <row r="58" spans="1:241" s="64" customFormat="1" ht="15" customHeight="1" hidden="1">
      <c r="A58" s="112">
        <v>7</v>
      </c>
      <c r="B58" s="113">
        <f t="shared" si="5"/>
        <v>44304</v>
      </c>
      <c r="C58" s="114">
        <f t="shared" si="4"/>
        <v>0</v>
      </c>
      <c r="D58" s="114"/>
      <c r="F58" s="63"/>
      <c r="G58" s="63"/>
      <c r="H58" s="63"/>
      <c r="I58" s="63"/>
      <c r="J58" s="63"/>
      <c r="K58" s="63"/>
      <c r="L58" s="63"/>
      <c r="M58" s="63"/>
      <c r="N58" s="63"/>
      <c r="O58" s="63"/>
      <c r="P58" s="63"/>
      <c r="Q58" s="63"/>
      <c r="R58" s="63"/>
      <c r="S58" s="63"/>
      <c r="T58" s="63"/>
      <c r="U58" s="63"/>
      <c r="V58" s="63"/>
      <c r="W58" s="63"/>
      <c r="X58" s="63"/>
      <c r="Y58" s="63"/>
      <c r="Z58" s="63"/>
      <c r="AA58" s="116"/>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row>
    <row r="59" spans="1:241" s="64" customFormat="1" ht="15" customHeight="1" hidden="1">
      <c r="A59" s="112">
        <v>8</v>
      </c>
      <c r="B59" s="113">
        <f t="shared" si="5"/>
        <v>44334</v>
      </c>
      <c r="C59" s="114">
        <f t="shared" si="4"/>
        <v>0</v>
      </c>
      <c r="D59" s="114"/>
      <c r="F59" s="63"/>
      <c r="G59" s="63"/>
      <c r="H59" s="63"/>
      <c r="I59" s="63"/>
      <c r="J59" s="63"/>
      <c r="K59" s="63"/>
      <c r="L59" s="63"/>
      <c r="M59" s="63"/>
      <c r="N59" s="63"/>
      <c r="O59" s="63"/>
      <c r="P59" s="63"/>
      <c r="Q59" s="63"/>
      <c r="R59" s="63"/>
      <c r="S59" s="63"/>
      <c r="T59" s="63"/>
      <c r="U59" s="63"/>
      <c r="V59" s="63"/>
      <c r="W59" s="63"/>
      <c r="X59" s="63"/>
      <c r="Y59" s="63"/>
      <c r="Z59" s="63"/>
      <c r="AA59" s="116"/>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row>
    <row r="60" spans="1:241" s="64" customFormat="1" ht="15" customHeight="1" hidden="1">
      <c r="A60" s="112">
        <v>9</v>
      </c>
      <c r="B60" s="113">
        <f t="shared" si="5"/>
        <v>44365</v>
      </c>
      <c r="C60" s="114">
        <f t="shared" si="4"/>
        <v>0</v>
      </c>
      <c r="D60" s="114"/>
      <c r="F60" s="63"/>
      <c r="G60" s="63"/>
      <c r="H60" s="63"/>
      <c r="I60" s="63"/>
      <c r="J60" s="63"/>
      <c r="K60" s="63"/>
      <c r="L60" s="63"/>
      <c r="M60" s="63"/>
      <c r="N60" s="63"/>
      <c r="O60" s="63"/>
      <c r="P60" s="63"/>
      <c r="Q60" s="63"/>
      <c r="R60" s="63"/>
      <c r="S60" s="63"/>
      <c r="T60" s="63"/>
      <c r="U60" s="63"/>
      <c r="V60" s="63"/>
      <c r="W60" s="63"/>
      <c r="X60" s="63"/>
      <c r="Y60" s="63"/>
      <c r="Z60" s="63"/>
      <c r="AA60" s="116"/>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row>
    <row r="61" spans="1:241" s="64" customFormat="1" ht="15" customHeight="1" hidden="1">
      <c r="A61" s="112">
        <v>10</v>
      </c>
      <c r="B61" s="113">
        <f t="shared" si="5"/>
        <v>44395</v>
      </c>
      <c r="C61" s="114">
        <f t="shared" si="4"/>
        <v>0</v>
      </c>
      <c r="D61" s="114"/>
      <c r="F61" s="63"/>
      <c r="G61" s="63"/>
      <c r="H61" s="63"/>
      <c r="I61" s="63"/>
      <c r="J61" s="63"/>
      <c r="K61" s="63"/>
      <c r="L61" s="63"/>
      <c r="M61" s="63"/>
      <c r="N61" s="63"/>
      <c r="O61" s="63"/>
      <c r="P61" s="63"/>
      <c r="Q61" s="63"/>
      <c r="R61" s="63"/>
      <c r="S61" s="63"/>
      <c r="T61" s="63"/>
      <c r="U61" s="63"/>
      <c r="V61" s="63"/>
      <c r="W61" s="63"/>
      <c r="X61" s="63"/>
      <c r="Y61" s="63"/>
      <c r="Z61" s="63"/>
      <c r="AA61" s="116"/>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row>
    <row r="62" spans="1:241" s="64" customFormat="1" ht="15" customHeight="1" hidden="1">
      <c r="A62" s="112">
        <v>11</v>
      </c>
      <c r="B62" s="113">
        <f t="shared" si="5"/>
        <v>44426</v>
      </c>
      <c r="C62" s="114">
        <f t="shared" si="4"/>
        <v>0</v>
      </c>
      <c r="D62" s="114"/>
      <c r="E62" s="63"/>
      <c r="F62" s="63"/>
      <c r="G62" s="63"/>
      <c r="H62" s="63"/>
      <c r="I62" s="63"/>
      <c r="J62" s="63"/>
      <c r="K62" s="63"/>
      <c r="L62" s="63"/>
      <c r="M62" s="63"/>
      <c r="N62" s="63"/>
      <c r="O62" s="63"/>
      <c r="P62" s="63"/>
      <c r="Q62" s="63"/>
      <c r="R62" s="63"/>
      <c r="S62" s="63"/>
      <c r="T62" s="63"/>
      <c r="U62" s="63"/>
      <c r="V62" s="63"/>
      <c r="W62" s="63"/>
      <c r="X62" s="63"/>
      <c r="Y62" s="63"/>
      <c r="Z62" s="63"/>
      <c r="AA62" s="116"/>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row>
    <row r="63" spans="1:241" s="64" customFormat="1" ht="15" customHeight="1" hidden="1">
      <c r="A63" s="112">
        <v>12</v>
      </c>
      <c r="B63" s="113">
        <f t="shared" si="5"/>
        <v>44457</v>
      </c>
      <c r="C63" s="114">
        <f aca="true" t="shared" si="6" ref="C63:C75">E32</f>
        <v>0</v>
      </c>
      <c r="D63" s="114"/>
      <c r="E63" s="63"/>
      <c r="F63" s="63"/>
      <c r="G63" s="63"/>
      <c r="H63" s="63"/>
      <c r="I63" s="63"/>
      <c r="J63" s="63"/>
      <c r="K63" s="63"/>
      <c r="L63" s="63"/>
      <c r="M63" s="63"/>
      <c r="N63" s="63"/>
      <c r="O63" s="63"/>
      <c r="P63" s="63"/>
      <c r="Q63" s="63"/>
      <c r="R63" s="63"/>
      <c r="S63" s="63"/>
      <c r="T63" s="63"/>
      <c r="U63" s="63"/>
      <c r="V63" s="63"/>
      <c r="W63" s="63"/>
      <c r="X63" s="63"/>
      <c r="Y63" s="63"/>
      <c r="Z63" s="63"/>
      <c r="AA63" s="116"/>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row>
    <row r="64" spans="1:242" s="64" customFormat="1" ht="15" customHeight="1" hidden="1">
      <c r="A64" s="112">
        <v>13</v>
      </c>
      <c r="B64" s="113">
        <f t="shared" si="5"/>
        <v>44487</v>
      </c>
      <c r="C64" s="114">
        <f t="shared" si="6"/>
        <v>0</v>
      </c>
      <c r="D64" s="114"/>
      <c r="F64" s="63"/>
      <c r="G64" s="63"/>
      <c r="H64" s="63"/>
      <c r="I64" s="63"/>
      <c r="J64" s="63"/>
      <c r="K64" s="63"/>
      <c r="L64" s="63"/>
      <c r="M64" s="63"/>
      <c r="N64" s="63"/>
      <c r="O64" s="63"/>
      <c r="P64" s="63"/>
      <c r="Q64" s="63"/>
      <c r="R64" s="63"/>
      <c r="S64" s="63"/>
      <c r="T64" s="63"/>
      <c r="U64" s="63"/>
      <c r="V64" s="63"/>
      <c r="W64" s="63"/>
      <c r="X64" s="63"/>
      <c r="Y64" s="63"/>
      <c r="Z64" s="63"/>
      <c r="AA64" s="116"/>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row>
    <row r="65" spans="1:4" ht="15" customHeight="1" hidden="1">
      <c r="A65" s="112">
        <v>14</v>
      </c>
      <c r="B65" s="113">
        <f t="shared" si="5"/>
        <v>44518</v>
      </c>
      <c r="C65" s="114">
        <f t="shared" si="6"/>
        <v>0</v>
      </c>
      <c r="D65" s="114"/>
    </row>
    <row r="66" spans="1:4" ht="15" customHeight="1" hidden="1">
      <c r="A66" s="112">
        <v>15</v>
      </c>
      <c r="B66" s="113">
        <f t="shared" si="5"/>
        <v>44548</v>
      </c>
      <c r="C66" s="114">
        <f t="shared" si="6"/>
        <v>0</v>
      </c>
      <c r="D66" s="114"/>
    </row>
    <row r="67" spans="1:4" ht="15" customHeight="1" hidden="1">
      <c r="A67" s="112">
        <v>16</v>
      </c>
      <c r="B67" s="113">
        <f t="shared" si="5"/>
        <v>44579</v>
      </c>
      <c r="C67" s="114">
        <f t="shared" si="6"/>
        <v>0</v>
      </c>
      <c r="D67" s="114"/>
    </row>
    <row r="68" spans="1:4" ht="15" customHeight="1" hidden="1">
      <c r="A68" s="112">
        <v>17</v>
      </c>
      <c r="B68" s="113">
        <f t="shared" si="5"/>
        <v>44610</v>
      </c>
      <c r="C68" s="114">
        <f t="shared" si="6"/>
        <v>0</v>
      </c>
      <c r="D68" s="114"/>
    </row>
    <row r="69" spans="1:4" ht="15" customHeight="1" hidden="1">
      <c r="A69" s="112">
        <v>18</v>
      </c>
      <c r="B69" s="113">
        <f t="shared" si="5"/>
        <v>44638</v>
      </c>
      <c r="C69" s="114">
        <f t="shared" si="6"/>
        <v>0</v>
      </c>
      <c r="D69" s="114"/>
    </row>
    <row r="70" spans="1:4" ht="15" customHeight="1" hidden="1">
      <c r="A70" s="112">
        <v>19</v>
      </c>
      <c r="B70" s="113">
        <f t="shared" si="5"/>
        <v>44669</v>
      </c>
      <c r="C70" s="114">
        <f t="shared" si="6"/>
        <v>0</v>
      </c>
      <c r="D70" s="114"/>
    </row>
    <row r="71" spans="1:4" ht="15" customHeight="1" hidden="1">
      <c r="A71" s="112">
        <v>20</v>
      </c>
      <c r="B71" s="113">
        <f t="shared" si="5"/>
        <v>44699</v>
      </c>
      <c r="C71" s="114">
        <f t="shared" si="6"/>
        <v>0</v>
      </c>
      <c r="D71" s="114"/>
    </row>
    <row r="72" spans="1:4" ht="15" customHeight="1" hidden="1">
      <c r="A72" s="112">
        <v>21</v>
      </c>
      <c r="B72" s="113">
        <f t="shared" si="5"/>
        <v>44730</v>
      </c>
      <c r="C72" s="114">
        <f t="shared" si="6"/>
        <v>0</v>
      </c>
      <c r="D72" s="114"/>
    </row>
    <row r="73" spans="1:4" ht="15" customHeight="1" hidden="1">
      <c r="A73" s="112">
        <v>22</v>
      </c>
      <c r="B73" s="113">
        <f t="shared" si="5"/>
        <v>44760</v>
      </c>
      <c r="C73" s="114">
        <f t="shared" si="6"/>
        <v>0</v>
      </c>
      <c r="D73" s="114"/>
    </row>
    <row r="74" spans="1:4" ht="15" customHeight="1" hidden="1">
      <c r="A74" s="112">
        <v>23</v>
      </c>
      <c r="B74" s="113">
        <f t="shared" si="5"/>
        <v>44791</v>
      </c>
      <c r="C74" s="114">
        <f t="shared" si="6"/>
        <v>0</v>
      </c>
      <c r="D74" s="114"/>
    </row>
    <row r="75" spans="1:4" ht="15" customHeight="1" hidden="1">
      <c r="A75" s="112">
        <v>24</v>
      </c>
      <c r="B75" s="113">
        <f t="shared" si="5"/>
        <v>44822</v>
      </c>
      <c r="C75" s="114">
        <f t="shared" si="6"/>
        <v>0</v>
      </c>
      <c r="D75" s="114"/>
    </row>
    <row r="76" ht="12.75" customHeight="1" hidden="1"/>
    <row r="77" ht="12.75" customHeight="1" hidden="1"/>
    <row r="78" ht="12.75" customHeight="1"/>
  </sheetData>
  <sheetProtection/>
  <mergeCells count="13">
    <mergeCell ref="A16:D16"/>
    <mergeCell ref="A17:D17"/>
    <mergeCell ref="A4:C4"/>
    <mergeCell ref="A10:C10"/>
    <mergeCell ref="A14:C14"/>
    <mergeCell ref="A7:C7"/>
    <mergeCell ref="A15:C15"/>
    <mergeCell ref="A3:C3"/>
    <mergeCell ref="A11:C11"/>
    <mergeCell ref="B1:D1"/>
    <mergeCell ref="A5:C5"/>
    <mergeCell ref="A13:C13"/>
    <mergeCell ref="A12:C12"/>
  </mergeCells>
  <printOptions/>
  <pageMargins left="0.11811023622047245" right="0.11811023622047245" top="0.15748031496062992" bottom="0.15748031496062992" header="0" footer="0"/>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Лист5"/>
  <dimension ref="A1:D11"/>
  <sheetViews>
    <sheetView zoomScalePageLayoutView="0" workbookViewId="0" topLeftCell="A1">
      <selection activeCell="I13" sqref="I13"/>
    </sheetView>
  </sheetViews>
  <sheetFormatPr defaultColWidth="9.00390625" defaultRowHeight="12.75"/>
  <cols>
    <col min="1" max="2" width="9.125" style="119" customWidth="1"/>
    <col min="3" max="3" width="12.00390625" style="119" customWidth="1"/>
    <col min="4" max="16384" width="9.125" style="119" customWidth="1"/>
  </cols>
  <sheetData>
    <row r="1" spans="1:2" ht="12.75">
      <c r="A1" s="119" t="s">
        <v>75</v>
      </c>
      <c r="B1" s="119" t="s">
        <v>74</v>
      </c>
    </row>
    <row r="2" spans="2:4" ht="12.75">
      <c r="B2" s="119" t="s">
        <v>77</v>
      </c>
      <c r="C2" s="119" t="s">
        <v>78</v>
      </c>
      <c r="D2" s="119" t="s">
        <v>79</v>
      </c>
    </row>
    <row r="3" spans="1:4" ht="12.75">
      <c r="A3" s="120">
        <v>1</v>
      </c>
      <c r="B3" s="123"/>
      <c r="C3" s="124">
        <v>0</v>
      </c>
      <c r="D3" s="124">
        <v>0</v>
      </c>
    </row>
    <row r="4" spans="1:4" ht="12.75">
      <c r="A4" s="120">
        <v>3</v>
      </c>
      <c r="B4" s="123">
        <v>0.08</v>
      </c>
      <c r="C4" s="124">
        <v>0.0125</v>
      </c>
      <c r="D4" s="124">
        <v>0.005</v>
      </c>
    </row>
    <row r="5" spans="1:4" ht="12.75">
      <c r="A5" s="120">
        <v>6</v>
      </c>
      <c r="B5" s="123">
        <v>0.08</v>
      </c>
      <c r="C5" s="124">
        <v>0.0125</v>
      </c>
      <c r="D5" s="124">
        <v>0.0075</v>
      </c>
    </row>
    <row r="6" spans="1:4" ht="12.75">
      <c r="A6" s="120">
        <v>9</v>
      </c>
      <c r="B6" s="123">
        <v>0.08</v>
      </c>
      <c r="C6" s="124">
        <v>0.02</v>
      </c>
      <c r="D6" s="124">
        <v>0.0125</v>
      </c>
    </row>
    <row r="7" spans="1:4" ht="12.75">
      <c r="A7" s="120">
        <v>12</v>
      </c>
      <c r="B7" s="123">
        <v>0.08</v>
      </c>
      <c r="C7" s="124">
        <v>0.0225</v>
      </c>
      <c r="D7" s="124">
        <v>0.015</v>
      </c>
    </row>
    <row r="8" spans="1:4" ht="12.75">
      <c r="A8" s="120">
        <v>18</v>
      </c>
      <c r="B8" s="123">
        <v>0.05</v>
      </c>
      <c r="C8" s="124">
        <v>0.0225</v>
      </c>
      <c r="D8" s="124">
        <v>0.0075</v>
      </c>
    </row>
    <row r="9" spans="1:4" ht="12.75">
      <c r="A9" s="120">
        <v>24</v>
      </c>
      <c r="B9" s="123">
        <v>0.05</v>
      </c>
      <c r="C9" s="124">
        <v>0.0225</v>
      </c>
      <c r="D9" s="124">
        <v>0.0075</v>
      </c>
    </row>
    <row r="10" spans="2:4" ht="12.75">
      <c r="B10" s="121"/>
      <c r="C10" s="122"/>
      <c r="D10" s="122"/>
    </row>
    <row r="11" spans="2:4" ht="12.75">
      <c r="B11" s="121"/>
      <c r="C11" s="122"/>
      <c r="D11" s="12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DZamotaev</dc:creator>
  <cp:keywords/>
  <dc:description/>
  <cp:lastModifiedBy>Воздвиженський Денис Ярославович</cp:lastModifiedBy>
  <cp:lastPrinted>2020-05-04T16:44:43Z</cp:lastPrinted>
  <dcterms:created xsi:type="dcterms:W3CDTF">2007-05-30T09:57:41Z</dcterms:created>
  <dcterms:modified xsi:type="dcterms:W3CDTF">2020-09-18T13:27:48Z</dcterms:modified>
  <cp:category/>
  <cp:version/>
  <cp:contentType/>
  <cp:contentStatus/>
</cp:coreProperties>
</file>