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M:\ДЕПАРТАМЕНТ РОЗДРIБНОГО БАНКIНГУ\Управлiння розвитку роздрiбного банкiнгу\Вiддiл кредитних продуктiв\РОБОЧА ПАПКА ГБ\Постанова 141\істотні характеристики\Рухоме майно\2021\2021_Авто 06.2021\"/>
    </mc:Choice>
  </mc:AlternateContent>
  <workbookProtection workbookPassword="C6DE" lockStructure="1"/>
  <bookViews>
    <workbookView xWindow="12990" yWindow="840" windowWidth="6210" windowHeight="5145"/>
  </bookViews>
  <sheets>
    <sheet name="Калькулятор" sheetId="9" r:id="rId1"/>
    <sheet name="Лист1" sheetId="10" state="hidden" r:id="rId2"/>
  </sheets>
  <externalReferences>
    <externalReference r:id="rId3"/>
  </externalReferences>
  <definedNames>
    <definedName name="avans2" localSheetId="0">Калькулятор!$J$8</definedName>
    <definedName name="avans2" localSheetId="1">'[1]Додаток до Паспорту '!$J$8</definedName>
    <definedName name="avans2">#REF!</definedName>
    <definedName name="data2" localSheetId="0">Калькулятор!$J$16</definedName>
    <definedName name="data2" localSheetId="1">'[1]Додаток до Паспорту '!$J$16</definedName>
    <definedName name="data2">#REF!</definedName>
    <definedName name="proc2" localSheetId="0">Калькулятор!$J$15</definedName>
    <definedName name="proc2" localSheetId="1">'[1]Додаток до Паспорту '!$J$15</definedName>
    <definedName name="proc2">#REF!</definedName>
    <definedName name="stoimost2" localSheetId="0">#REF!</definedName>
    <definedName name="stoimost2" localSheetId="1">#REF!</definedName>
    <definedName name="stoimost2">#REF!</definedName>
    <definedName name="strok2" localSheetId="0">Калькулятор!$J$14</definedName>
    <definedName name="strok2" localSheetId="1">'[1]Додаток до Паспорту '!$J$14</definedName>
    <definedName name="strok2">#REF!</definedName>
    <definedName name="sumcred2" localSheetId="0">Калькулятор!$J$9</definedName>
    <definedName name="sumcred2" localSheetId="1">'[1]Додаток до Паспорту '!$J$9</definedName>
    <definedName name="sumcred2">#REF!</definedName>
    <definedName name="sumkred2" localSheetId="0">#REF!</definedName>
    <definedName name="sumkred2" localSheetId="1">#REF!</definedName>
    <definedName name="sumkred2">#REF!</definedName>
    <definedName name="sumproplat2" localSheetId="0">Калькулятор!$J$17</definedName>
    <definedName name="sumproplat2" localSheetId="1">'[1]Додаток до Паспорту '!$J$17</definedName>
    <definedName name="sumproplat2">#REF!</definedName>
    <definedName name="_xlnm.Print_Area" localSheetId="0">Калькулятор!$A$1:$AC$90</definedName>
  </definedNames>
  <calcPr calcId="162913"/>
</workbook>
</file>

<file path=xl/calcChain.xml><?xml version="1.0" encoding="utf-8"?>
<calcChain xmlns="http://schemas.openxmlformats.org/spreadsheetml/2006/main">
  <c r="J9" i="9" l="1"/>
  <c r="E27" i="10" l="1"/>
  <c r="E28" i="10" s="1"/>
  <c r="E29" i="10" s="1"/>
  <c r="J29" i="9" s="1"/>
  <c r="J27" i="9" l="1"/>
  <c r="A11" i="10"/>
  <c r="C11" i="10"/>
  <c r="A10" i="10"/>
  <c r="C10" i="10"/>
  <c r="A9" i="10"/>
  <c r="C9" i="10"/>
  <c r="A8" i="10"/>
  <c r="C8" i="10"/>
  <c r="A7" i="10"/>
  <c r="C7" i="10"/>
  <c r="A6" i="10"/>
  <c r="C6" i="10"/>
  <c r="A5" i="10"/>
  <c r="C5" i="10"/>
  <c r="C4" i="10"/>
  <c r="D3" i="10"/>
  <c r="K1" i="10"/>
  <c r="K3" i="10"/>
  <c r="J1" i="10"/>
  <c r="J3" i="10"/>
  <c r="I1" i="10"/>
  <c r="I3" i="10"/>
  <c r="H1" i="10"/>
  <c r="H3" i="10"/>
  <c r="G1" i="10"/>
  <c r="G3" i="10"/>
  <c r="F1" i="10"/>
  <c r="E1" i="10"/>
  <c r="J15" i="9" a="1"/>
  <c r="J15" i="9" s="1"/>
  <c r="E3" i="10"/>
  <c r="C86" i="9"/>
  <c r="E343" i="9"/>
  <c r="E342" i="9"/>
  <c r="E341" i="9"/>
  <c r="E340" i="9"/>
  <c r="E339" i="9"/>
  <c r="E338" i="9"/>
  <c r="E337" i="9"/>
  <c r="E336" i="9"/>
  <c r="E335" i="9"/>
  <c r="E334" i="9"/>
  <c r="E333" i="9"/>
  <c r="E332" i="9"/>
  <c r="E331" i="9"/>
  <c r="E330" i="9"/>
  <c r="E329" i="9"/>
  <c r="E328" i="9"/>
  <c r="E327" i="9"/>
  <c r="E326" i="9"/>
  <c r="E325" i="9"/>
  <c r="E324" i="9"/>
  <c r="E323" i="9"/>
  <c r="E322" i="9"/>
  <c r="E321" i="9"/>
  <c r="E320" i="9"/>
  <c r="E319" i="9"/>
  <c r="E318" i="9"/>
  <c r="E317" i="9"/>
  <c r="E316" i="9"/>
  <c r="E315" i="9"/>
  <c r="E314" i="9"/>
  <c r="E313" i="9"/>
  <c r="E312" i="9"/>
  <c r="E311" i="9"/>
  <c r="E310" i="9"/>
  <c r="E309" i="9"/>
  <c r="E308" i="9"/>
  <c r="E307" i="9"/>
  <c r="E306" i="9"/>
  <c r="E305" i="9"/>
  <c r="E304" i="9"/>
  <c r="E303" i="9"/>
  <c r="E302" i="9"/>
  <c r="E301" i="9"/>
  <c r="E300" i="9"/>
  <c r="E299" i="9"/>
  <c r="E298" i="9"/>
  <c r="E297" i="9"/>
  <c r="E296" i="9"/>
  <c r="E295" i="9"/>
  <c r="E294" i="9"/>
  <c r="E293" i="9"/>
  <c r="E292" i="9"/>
  <c r="E291" i="9"/>
  <c r="E290" i="9"/>
  <c r="E289" i="9"/>
  <c r="E288" i="9"/>
  <c r="E287" i="9"/>
  <c r="E286" i="9"/>
  <c r="E285" i="9"/>
  <c r="E284" i="9"/>
  <c r="E283" i="9"/>
  <c r="E282" i="9"/>
  <c r="E281" i="9"/>
  <c r="E280" i="9"/>
  <c r="E279" i="9"/>
  <c r="E278" i="9"/>
  <c r="E277" i="9"/>
  <c r="E276" i="9"/>
  <c r="E275" i="9"/>
  <c r="E274" i="9"/>
  <c r="E273" i="9"/>
  <c r="E272" i="9"/>
  <c r="E271" i="9"/>
  <c r="E270" i="9"/>
  <c r="E269" i="9"/>
  <c r="E268" i="9"/>
  <c r="E267" i="9"/>
  <c r="E266" i="9"/>
  <c r="E265" i="9"/>
  <c r="E264" i="9"/>
  <c r="E263" i="9"/>
  <c r="E262" i="9"/>
  <c r="E261" i="9"/>
  <c r="E260" i="9"/>
  <c r="E259" i="9"/>
  <c r="E258" i="9"/>
  <c r="E257" i="9"/>
  <c r="E256" i="9"/>
  <c r="E255" i="9"/>
  <c r="E254" i="9"/>
  <c r="E253" i="9"/>
  <c r="E252" i="9"/>
  <c r="E251" i="9"/>
  <c r="E250" i="9"/>
  <c r="E249" i="9"/>
  <c r="E248" i="9"/>
  <c r="E247" i="9"/>
  <c r="E246" i="9"/>
  <c r="E245" i="9"/>
  <c r="E244" i="9"/>
  <c r="E243" i="9"/>
  <c r="E242" i="9"/>
  <c r="E241" i="9"/>
  <c r="E240" i="9"/>
  <c r="E239" i="9"/>
  <c r="E238" i="9"/>
  <c r="E237" i="9"/>
  <c r="E236" i="9"/>
  <c r="E235" i="9"/>
  <c r="E234" i="9"/>
  <c r="E233" i="9"/>
  <c r="E232" i="9"/>
  <c r="E231" i="9"/>
  <c r="E230" i="9"/>
  <c r="E229" i="9"/>
  <c r="E228" i="9"/>
  <c r="E227" i="9"/>
  <c r="E226" i="9"/>
  <c r="E225" i="9"/>
  <c r="E224" i="9"/>
  <c r="E223" i="9"/>
  <c r="E222" i="9"/>
  <c r="E221" i="9"/>
  <c r="E220" i="9"/>
  <c r="E219" i="9"/>
  <c r="E218" i="9"/>
  <c r="E217" i="9"/>
  <c r="E216" i="9"/>
  <c r="E215" i="9"/>
  <c r="E214" i="9"/>
  <c r="E213" i="9"/>
  <c r="E212" i="9"/>
  <c r="E211" i="9"/>
  <c r="E210" i="9"/>
  <c r="E209" i="9"/>
  <c r="E208" i="9"/>
  <c r="E207" i="9"/>
  <c r="E206" i="9"/>
  <c r="E205" i="9"/>
  <c r="E204" i="9"/>
  <c r="E203" i="9"/>
  <c r="E202" i="9"/>
  <c r="E201" i="9"/>
  <c r="E200" i="9"/>
  <c r="E199" i="9"/>
  <c r="E198" i="9"/>
  <c r="E197" i="9"/>
  <c r="E196" i="9"/>
  <c r="E195" i="9"/>
  <c r="E194" i="9"/>
  <c r="E193" i="9"/>
  <c r="E192" i="9"/>
  <c r="E191" i="9"/>
  <c r="E190" i="9"/>
  <c r="E189" i="9"/>
  <c r="E188" i="9"/>
  <c r="E187" i="9"/>
  <c r="E186" i="9"/>
  <c r="E185" i="9"/>
  <c r="E184" i="9"/>
  <c r="E183" i="9"/>
  <c r="E182" i="9"/>
  <c r="E181" i="9"/>
  <c r="E180" i="9"/>
  <c r="E179" i="9"/>
  <c r="E178" i="9"/>
  <c r="E177" i="9"/>
  <c r="E176" i="9"/>
  <c r="E175" i="9"/>
  <c r="E174" i="9"/>
  <c r="E173" i="9"/>
  <c r="E172" i="9"/>
  <c r="E171" i="9"/>
  <c r="E170" i="9"/>
  <c r="E169" i="9"/>
  <c r="E168" i="9"/>
  <c r="E167" i="9"/>
  <c r="E166" i="9"/>
  <c r="E165" i="9"/>
  <c r="E164" i="9"/>
  <c r="E163" i="9"/>
  <c r="E162" i="9"/>
  <c r="E161" i="9"/>
  <c r="E160" i="9"/>
  <c r="E159" i="9"/>
  <c r="E158" i="9"/>
  <c r="E157" i="9"/>
  <c r="E156" i="9"/>
  <c r="E155" i="9"/>
  <c r="E154" i="9"/>
  <c r="E153" i="9"/>
  <c r="E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B91" i="9"/>
  <c r="B92" i="9" s="1"/>
  <c r="B33" i="9"/>
  <c r="J19" i="9" a="1"/>
  <c r="J19" i="9" s="1"/>
  <c r="F3" i="10"/>
  <c r="D33" i="9" l="1"/>
  <c r="D45" i="9" s="1"/>
  <c r="J17" i="9"/>
  <c r="C33" i="9"/>
  <c r="B93" i="9"/>
  <c r="B94" i="9" s="1"/>
  <c r="B95" i="9" s="1"/>
  <c r="B96" i="9" s="1"/>
  <c r="B97" i="9" s="1"/>
  <c r="B98" i="9" s="1"/>
  <c r="B99" i="9" s="1"/>
  <c r="B100" i="9" s="1"/>
  <c r="B101" i="9" s="1"/>
  <c r="B102" i="9" s="1"/>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44" i="9" s="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B224" i="9" s="1"/>
  <c r="B225" i="9" s="1"/>
  <c r="B226" i="9" s="1"/>
  <c r="B227" i="9" s="1"/>
  <c r="B228" i="9" s="1"/>
  <c r="B229" i="9" s="1"/>
  <c r="B230" i="9" s="1"/>
  <c r="B231" i="9" s="1"/>
  <c r="B232" i="9" s="1"/>
  <c r="B233" i="9" s="1"/>
  <c r="B234" i="9" s="1"/>
  <c r="B235" i="9" s="1"/>
  <c r="B236" i="9" s="1"/>
  <c r="B237" i="9" s="1"/>
  <c r="B238" i="9" s="1"/>
  <c r="B239" i="9" s="1"/>
  <c r="B240" i="9" s="1"/>
  <c r="B241" i="9" s="1"/>
  <c r="B242" i="9" s="1"/>
  <c r="B243" i="9" s="1"/>
  <c r="B244" i="9" s="1"/>
  <c r="B245" i="9" s="1"/>
  <c r="B246" i="9" s="1"/>
  <c r="B247" i="9" s="1"/>
  <c r="B248" i="9" s="1"/>
  <c r="B249" i="9" s="1"/>
  <c r="B250" i="9" s="1"/>
  <c r="B251" i="9" s="1"/>
  <c r="B252" i="9" s="1"/>
  <c r="B253" i="9" s="1"/>
  <c r="B254" i="9" s="1"/>
  <c r="B255" i="9" s="1"/>
  <c r="B256" i="9" s="1"/>
  <c r="B257" i="9" s="1"/>
  <c r="B258" i="9" s="1"/>
  <c r="B259" i="9" s="1"/>
  <c r="B260" i="9" s="1"/>
  <c r="B261" i="9" s="1"/>
  <c r="B262" i="9" s="1"/>
  <c r="B263" i="9" s="1"/>
  <c r="B264" i="9" s="1"/>
  <c r="B265" i="9" s="1"/>
  <c r="B266" i="9" s="1"/>
  <c r="B267" i="9" s="1"/>
  <c r="B268" i="9" s="1"/>
  <c r="B269" i="9" s="1"/>
  <c r="B270" i="9" s="1"/>
  <c r="B271" i="9" s="1"/>
  <c r="B272" i="9" s="1"/>
  <c r="B273" i="9" s="1"/>
  <c r="B274" i="9" s="1"/>
  <c r="B275" i="9" s="1"/>
  <c r="B276" i="9" s="1"/>
  <c r="B277" i="9" s="1"/>
  <c r="B278" i="9" s="1"/>
  <c r="B279" i="9" s="1"/>
  <c r="B280" i="9" s="1"/>
  <c r="B281" i="9" s="1"/>
  <c r="B282" i="9" s="1"/>
  <c r="B283" i="9" s="1"/>
  <c r="B284" i="9" s="1"/>
  <c r="B285" i="9" s="1"/>
  <c r="B286" i="9" s="1"/>
  <c r="B287" i="9" s="1"/>
  <c r="B288" i="9" s="1"/>
  <c r="B289" i="9" s="1"/>
  <c r="B290" i="9" s="1"/>
  <c r="B291" i="9" s="1"/>
  <c r="B292" i="9" s="1"/>
  <c r="B293" i="9" s="1"/>
  <c r="B294" i="9" s="1"/>
  <c r="B295" i="9" s="1"/>
  <c r="B296" i="9" s="1"/>
  <c r="B297" i="9" s="1"/>
  <c r="B298" i="9" s="1"/>
  <c r="B299" i="9" s="1"/>
  <c r="B300" i="9" s="1"/>
  <c r="B301" i="9" s="1"/>
  <c r="B302" i="9" s="1"/>
  <c r="B303" i="9" s="1"/>
  <c r="B304" i="9" s="1"/>
  <c r="B305" i="9" s="1"/>
  <c r="B306" i="9" s="1"/>
  <c r="B307" i="9" s="1"/>
  <c r="B308" i="9" s="1"/>
  <c r="B309" i="9" s="1"/>
  <c r="B310" i="9" s="1"/>
  <c r="B311" i="9" s="1"/>
  <c r="B312" i="9" s="1"/>
  <c r="B313" i="9" s="1"/>
  <c r="B314" i="9" s="1"/>
  <c r="B315" i="9" s="1"/>
  <c r="B316" i="9" s="1"/>
  <c r="B317" i="9" s="1"/>
  <c r="B318" i="9" s="1"/>
  <c r="B319" i="9" s="1"/>
  <c r="B320" i="9" s="1"/>
  <c r="B321" i="9" s="1"/>
  <c r="B322" i="9" s="1"/>
  <c r="B323" i="9" s="1"/>
  <c r="B324" i="9" s="1"/>
  <c r="B325" i="9" s="1"/>
  <c r="B326" i="9" s="1"/>
  <c r="B327" i="9" s="1"/>
  <c r="B328" i="9" s="1"/>
  <c r="B329" i="9" s="1"/>
  <c r="B330" i="9" s="1"/>
  <c r="B331" i="9" s="1"/>
  <c r="B332" i="9" s="1"/>
  <c r="B333" i="9" s="1"/>
  <c r="B334" i="9" s="1"/>
  <c r="B335" i="9" s="1"/>
  <c r="B336" i="9" s="1"/>
  <c r="B337" i="9" s="1"/>
  <c r="B338" i="9" s="1"/>
  <c r="B339" i="9" s="1"/>
  <c r="B340" i="9" s="1"/>
  <c r="B341" i="9" s="1"/>
  <c r="B342" i="9" s="1"/>
  <c r="B343" i="9" s="1"/>
  <c r="C91" i="9" l="1"/>
  <c r="E33" i="9"/>
  <c r="B34" i="9" s="1"/>
  <c r="C34" i="9" s="1"/>
  <c r="C92" i="9" l="1"/>
  <c r="E34" i="9"/>
  <c r="C93" i="9" s="1"/>
  <c r="D92" i="9" l="1"/>
  <c r="B35" i="9"/>
  <c r="C35" i="9" s="1"/>
  <c r="E35" i="9" l="1"/>
  <c r="C94" i="9" s="1"/>
  <c r="D93" i="9" s="1"/>
  <c r="B36" i="9" l="1"/>
  <c r="C36" i="9" s="1"/>
  <c r="E36" i="9" l="1"/>
  <c r="C95" i="9" s="1"/>
  <c r="D94" i="9" s="1"/>
  <c r="B37" i="9" l="1"/>
  <c r="E37" i="9" s="1"/>
  <c r="C96" i="9" s="1"/>
  <c r="D95" i="9" s="1"/>
  <c r="C37" i="9" l="1"/>
  <c r="B38" i="9" s="1"/>
  <c r="C38" i="9" l="1"/>
  <c r="E38" i="9"/>
  <c r="C97" i="9" s="1"/>
  <c r="B39" i="9" l="1"/>
  <c r="E39" i="9" s="1"/>
  <c r="C98" i="9" s="1"/>
  <c r="D97" i="9" s="1"/>
  <c r="D96" i="9"/>
  <c r="C39" i="9" l="1"/>
  <c r="B40" i="9" s="1"/>
  <c r="E40" i="9" l="1"/>
  <c r="C99" i="9" s="1"/>
  <c r="D98" i="9" s="1"/>
  <c r="C40" i="9"/>
  <c r="B41" i="9" l="1"/>
  <c r="E41" i="9" s="1"/>
  <c r="C100" i="9" s="1"/>
  <c r="D99" i="9" s="1"/>
  <c r="C41" i="9" l="1"/>
  <c r="B42" i="9" s="1"/>
  <c r="E42" i="9" s="1"/>
  <c r="C101" i="9" s="1"/>
  <c r="D100" i="9" s="1"/>
  <c r="C42" i="9" l="1"/>
  <c r="B43" i="9" s="1"/>
  <c r="C43" i="9" l="1"/>
  <c r="E43" i="9"/>
  <c r="C102" i="9" s="1"/>
  <c r="D101" i="9" s="1"/>
  <c r="B44" i="9" l="1"/>
  <c r="C44" i="9" l="1"/>
  <c r="C45" i="9" s="1"/>
  <c r="E44" i="9" l="1"/>
  <c r="F33" i="9" s="1"/>
  <c r="H33" i="9" s="1"/>
  <c r="H45" i="9" s="1"/>
  <c r="E45" i="9" l="1"/>
  <c r="C103" i="9"/>
  <c r="D102" i="9" s="1"/>
  <c r="G33" i="9"/>
  <c r="I33" i="9" l="1"/>
  <c r="C104" i="9" s="1"/>
  <c r="D103" i="9" s="1"/>
  <c r="F34" i="9" l="1"/>
  <c r="G34" i="9" s="1"/>
  <c r="I34" i="9" l="1"/>
  <c r="C105" i="9" s="1"/>
  <c r="D104" i="9" s="1"/>
  <c r="F35" i="9"/>
  <c r="G35" i="9" l="1"/>
  <c r="I35" i="9" s="1"/>
  <c r="F36" i="9" l="1"/>
  <c r="C106" i="9"/>
  <c r="D105" i="9" l="1"/>
  <c r="G36" i="9"/>
  <c r="I36" i="9" s="1"/>
  <c r="C107" i="9" s="1"/>
  <c r="D106" i="9" s="1"/>
  <c r="F37" i="9" l="1"/>
  <c r="G37" i="9" l="1"/>
  <c r="I37" i="9" s="1"/>
  <c r="C108" i="9" s="1"/>
  <c r="D107" i="9" s="1"/>
  <c r="F38" i="9" l="1"/>
  <c r="G38" i="9" l="1"/>
  <c r="I38" i="9" s="1"/>
  <c r="C109" i="9" s="1"/>
  <c r="D108" i="9" s="1"/>
  <c r="F39" i="9" l="1"/>
  <c r="G39" i="9" s="1"/>
  <c r="I39" i="9" l="1"/>
  <c r="C110" i="9" s="1"/>
  <c r="D109" i="9" s="1"/>
  <c r="F40" i="9" l="1"/>
  <c r="G40" i="9" s="1"/>
  <c r="I40" i="9" l="1"/>
  <c r="C111" i="9" s="1"/>
  <c r="D110" i="9" s="1"/>
  <c r="F41" i="9" l="1"/>
  <c r="G41" i="9" s="1"/>
  <c r="I41" i="9" l="1"/>
  <c r="C112" i="9" s="1"/>
  <c r="D111" i="9" s="1"/>
  <c r="F42" i="9" l="1"/>
  <c r="G42" i="9" s="1"/>
  <c r="I42" i="9" s="1"/>
  <c r="C113" i="9" s="1"/>
  <c r="D112" i="9" s="1"/>
  <c r="F43" i="9" l="1"/>
  <c r="G43" i="9" s="1"/>
  <c r="I43" i="9" l="1"/>
  <c r="C114" i="9" s="1"/>
  <c r="D113" i="9" s="1"/>
  <c r="F44" i="9" l="1"/>
  <c r="G44" i="9" s="1"/>
  <c r="G45" i="9" s="1"/>
  <c r="I44" i="9" l="1"/>
  <c r="I45" i="9" s="1"/>
  <c r="J33" i="9"/>
  <c r="C115" i="9" l="1"/>
  <c r="D114" i="9" s="1"/>
  <c r="K33" i="9"/>
  <c r="L33" i="9"/>
  <c r="L45" i="9" s="1"/>
  <c r="M33" i="9" l="1"/>
  <c r="C116" i="9" s="1"/>
  <c r="J34" i="9" l="1"/>
  <c r="K34" i="9" s="1"/>
  <c r="M34" i="9" s="1"/>
  <c r="C117" i="9" s="1"/>
  <c r="D116" i="9" s="1"/>
  <c r="D115" i="9"/>
  <c r="J35" i="9" l="1"/>
  <c r="K35" i="9" s="1"/>
  <c r="M35" i="9" l="1"/>
  <c r="J36" i="9" s="1"/>
  <c r="C118" i="9" l="1"/>
  <c r="D117" i="9" s="1"/>
  <c r="K36" i="9"/>
  <c r="M36" i="9" s="1"/>
  <c r="C119" i="9" s="1"/>
  <c r="D118" i="9" s="1"/>
  <c r="J37" i="9" l="1"/>
  <c r="K37" i="9" l="1"/>
  <c r="M37" i="9" s="1"/>
  <c r="C120" i="9" s="1"/>
  <c r="D119" i="9" s="1"/>
  <c r="J38" i="9" l="1"/>
  <c r="K38" i="9" l="1"/>
  <c r="M38" i="9" s="1"/>
  <c r="J39" i="9" l="1"/>
  <c r="C121" i="9"/>
  <c r="D120" i="9" l="1"/>
  <c r="K39" i="9"/>
  <c r="M39" i="9" l="1"/>
  <c r="C122" i="9" s="1"/>
  <c r="D121" i="9" s="1"/>
  <c r="J40" i="9" l="1"/>
  <c r="K40" i="9" l="1"/>
  <c r="M40" i="9" l="1"/>
  <c r="C123" i="9" s="1"/>
  <c r="D122" i="9" s="1"/>
  <c r="J41" i="9" l="1"/>
  <c r="K41" i="9" s="1"/>
  <c r="M41" i="9" s="1"/>
  <c r="C124" i="9" s="1"/>
  <c r="D123" i="9" s="1"/>
  <c r="J42" i="9" l="1"/>
  <c r="K42" i="9" s="1"/>
  <c r="M42" i="9" s="1"/>
  <c r="C125" i="9" s="1"/>
  <c r="D124" i="9" s="1"/>
  <c r="J43" i="9" l="1"/>
  <c r="K43" i="9" s="1"/>
  <c r="M43" i="9" l="1"/>
  <c r="C126" i="9" s="1"/>
  <c r="D125" i="9" s="1"/>
  <c r="J44" i="9"/>
  <c r="K44" i="9" s="1"/>
  <c r="K45" i="9" l="1"/>
  <c r="M44" i="9"/>
  <c r="N33" i="9" s="1"/>
  <c r="M45" i="9" l="1"/>
  <c r="O33" i="9"/>
  <c r="P33" i="9"/>
  <c r="P45" i="9" s="1"/>
  <c r="C127" i="9"/>
  <c r="D126" i="9" s="1"/>
  <c r="Q33" i="9" l="1"/>
  <c r="C128" i="9" s="1"/>
  <c r="D127" i="9" s="1"/>
  <c r="N34" i="9" l="1"/>
  <c r="O34" i="9" l="1"/>
  <c r="Q34" i="9" s="1"/>
  <c r="C129" i="9" s="1"/>
  <c r="D128" i="9" s="1"/>
  <c r="N35" i="9" l="1"/>
  <c r="O35" i="9" s="1"/>
  <c r="Q35" i="9" l="1"/>
  <c r="C130" i="9" s="1"/>
  <c r="D129" i="9" s="1"/>
  <c r="N36" i="9" l="1"/>
  <c r="O36" i="9" l="1"/>
  <c r="Q36" i="9" l="1"/>
  <c r="C131" i="9" s="1"/>
  <c r="D130" i="9" s="1"/>
  <c r="N37" i="9" l="1"/>
  <c r="O37" i="9" s="1"/>
  <c r="Q37" i="9"/>
  <c r="C132" i="9" s="1"/>
  <c r="D131" i="9" s="1"/>
  <c r="N38" i="9" l="1"/>
  <c r="O38" i="9" l="1"/>
  <c r="Q38" i="9" s="1"/>
  <c r="C133" i="9" s="1"/>
  <c r="D132" i="9" s="1"/>
  <c r="N39" i="9" l="1"/>
  <c r="O39" i="9" s="1"/>
  <c r="Q39" i="9" s="1"/>
  <c r="C134" i="9" s="1"/>
  <c r="D133" i="9" s="1"/>
  <c r="N40" i="9" l="1"/>
  <c r="O40" i="9" s="1"/>
  <c r="Q40" i="9" s="1"/>
  <c r="C135" i="9" s="1"/>
  <c r="D134" i="9" s="1"/>
  <c r="N41" i="9" l="1"/>
  <c r="O41" i="9" s="1"/>
  <c r="Q41" i="9" s="1"/>
  <c r="C136" i="9" s="1"/>
  <c r="D135" i="9" s="1"/>
  <c r="N42" i="9" l="1"/>
  <c r="O42" i="9" s="1"/>
  <c r="Q42" i="9" s="1"/>
  <c r="C137" i="9" s="1"/>
  <c r="D136" i="9" s="1"/>
  <c r="N43" i="9" l="1"/>
  <c r="O43" i="9" l="1"/>
  <c r="Q43" i="9" s="1"/>
  <c r="N44" i="9" l="1"/>
  <c r="O44" i="9" s="1"/>
  <c r="O45" i="9" s="1"/>
  <c r="C138" i="9"/>
  <c r="D137" i="9" s="1"/>
  <c r="Q44" i="9" l="1"/>
  <c r="Q45" i="9" s="1"/>
  <c r="C139" i="9" l="1"/>
  <c r="D138" i="9" s="1"/>
  <c r="R33" i="9"/>
  <c r="T33" i="9" s="1"/>
  <c r="T45" i="9" s="1"/>
  <c r="S33" i="9" l="1"/>
  <c r="U33" i="9" s="1"/>
  <c r="C140" i="9" s="1"/>
  <c r="D139" i="9" s="1"/>
  <c r="R34" i="9" l="1"/>
  <c r="S34" i="9" l="1"/>
  <c r="U34" i="9" s="1"/>
  <c r="C141" i="9" s="1"/>
  <c r="D140" i="9" s="1"/>
  <c r="R35" i="9" l="1"/>
  <c r="S35" i="9" l="1"/>
  <c r="U35" i="9" s="1"/>
  <c r="C142" i="9" s="1"/>
  <c r="D141" i="9" s="1"/>
  <c r="R36" i="9" l="1"/>
  <c r="S36" i="9" l="1"/>
  <c r="U36" i="9" s="1"/>
  <c r="C143" i="9" s="1"/>
  <c r="D142" i="9" s="1"/>
  <c r="R37" i="9" l="1"/>
  <c r="S37" i="9" s="1"/>
  <c r="U37" i="9" s="1"/>
  <c r="C144" i="9" s="1"/>
  <c r="D143" i="9" s="1"/>
  <c r="R38" i="9" l="1"/>
  <c r="S38" i="9" s="1"/>
  <c r="U38" i="9" s="1"/>
  <c r="C145" i="9" s="1"/>
  <c r="D144" i="9" s="1"/>
  <c r="R39" i="9" l="1"/>
  <c r="S39" i="9" s="1"/>
  <c r="U39" i="9" s="1"/>
  <c r="C146" i="9" s="1"/>
  <c r="D145" i="9" s="1"/>
  <c r="R40" i="9" l="1"/>
  <c r="S40" i="9" s="1"/>
  <c r="U40" i="9" l="1"/>
  <c r="R41" i="9" s="1"/>
  <c r="S41" i="9" s="1"/>
  <c r="U41" i="9" s="1"/>
  <c r="C148" i="9" s="1"/>
  <c r="C147" i="9" l="1"/>
  <c r="D146" i="9" s="1"/>
  <c r="R42" i="9"/>
  <c r="S42" i="9" s="1"/>
  <c r="D147" i="9" l="1"/>
  <c r="U42" i="9"/>
  <c r="C149" i="9" s="1"/>
  <c r="D148" i="9" s="1"/>
  <c r="R43" i="9" l="1"/>
  <c r="S43" i="9" s="1"/>
  <c r="U43" i="9" l="1"/>
  <c r="C150" i="9" s="1"/>
  <c r="D149" i="9" s="1"/>
  <c r="R44" i="9" l="1"/>
  <c r="S44" i="9" l="1"/>
  <c r="S45" i="9" s="1"/>
  <c r="U44" i="9" l="1"/>
  <c r="U45" i="9" s="1"/>
  <c r="V33" i="9"/>
  <c r="C151" i="9" l="1"/>
  <c r="D150" i="9" s="1"/>
  <c r="X33" i="9"/>
  <c r="X45" i="9" s="1"/>
  <c r="W33" i="9"/>
  <c r="Y33" i="9" l="1"/>
  <c r="C152" i="9" s="1"/>
  <c r="D151" i="9" s="1"/>
  <c r="V34" i="9" l="1"/>
  <c r="W34" i="9" s="1"/>
  <c r="Y34" i="9" s="1"/>
  <c r="C153" i="9" s="1"/>
  <c r="D152" i="9" s="1"/>
  <c r="V35" i="9" l="1"/>
  <c r="W35" i="9" l="1"/>
  <c r="Y35" i="9" s="1"/>
  <c r="C154" i="9" s="1"/>
  <c r="D153" i="9" s="1"/>
  <c r="V36" i="9" l="1"/>
  <c r="W36" i="9" l="1"/>
  <c r="Y36" i="9" s="1"/>
  <c r="C155" i="9" s="1"/>
  <c r="D154" i="9" s="1"/>
  <c r="V37" i="9" l="1"/>
  <c r="W37" i="9" s="1"/>
  <c r="Y37" i="9" s="1"/>
  <c r="C156" i="9" s="1"/>
  <c r="D155" i="9" s="1"/>
  <c r="V38" i="9" l="1"/>
  <c r="W38" i="9" l="1"/>
  <c r="Y38" i="9" s="1"/>
  <c r="C157" i="9" s="1"/>
  <c r="D156" i="9" s="1"/>
  <c r="V39" i="9" l="1"/>
  <c r="W39" i="9" s="1"/>
  <c r="Y39" i="9" s="1"/>
  <c r="C158" i="9" s="1"/>
  <c r="D157" i="9" s="1"/>
  <c r="V40" i="9" l="1"/>
  <c r="W40" i="9" l="1"/>
  <c r="Y40" i="9" s="1"/>
  <c r="C159" i="9" s="1"/>
  <c r="D158" i="9" s="1"/>
  <c r="V41" i="9" l="1"/>
  <c r="W41" i="9" s="1"/>
  <c r="Y41" i="9" s="1"/>
  <c r="C160" i="9" s="1"/>
  <c r="D159" i="9" s="1"/>
  <c r="V42" i="9" l="1"/>
  <c r="W42" i="9" s="1"/>
  <c r="Y42" i="9" s="1"/>
  <c r="C161" i="9" s="1"/>
  <c r="D160" i="9" s="1"/>
  <c r="V43" i="9" l="1"/>
  <c r="W43" i="9" s="1"/>
  <c r="Y43" i="9" s="1"/>
  <c r="V44" i="9" s="1"/>
  <c r="W44" i="9" s="1"/>
  <c r="W45" i="9" s="1"/>
  <c r="C162" i="9" l="1"/>
  <c r="D161" i="9" s="1"/>
  <c r="Y44" i="9"/>
  <c r="Y45" i="9" s="1"/>
  <c r="Z33" i="9"/>
  <c r="C163" i="9" l="1"/>
  <c r="D162" i="9" s="1"/>
  <c r="AB33" i="9"/>
  <c r="AB45" i="9" s="1"/>
  <c r="AA33" i="9"/>
  <c r="AC33" i="9" l="1"/>
  <c r="C164" i="9" s="1"/>
  <c r="D163" i="9" s="1"/>
  <c r="Z34" i="9" l="1"/>
  <c r="AA34" i="9" s="1"/>
  <c r="AC34" i="9" s="1"/>
  <c r="C165" i="9" s="1"/>
  <c r="D164" i="9" s="1"/>
  <c r="Z35" i="9" l="1"/>
  <c r="AA35" i="9" l="1"/>
  <c r="AC35" i="9" s="1"/>
  <c r="C166" i="9" s="1"/>
  <c r="D165" i="9" s="1"/>
  <c r="Z36" i="9" l="1"/>
  <c r="AA36" i="9" l="1"/>
  <c r="AC36" i="9" l="1"/>
  <c r="C167" i="9" s="1"/>
  <c r="D166" i="9" s="1"/>
  <c r="Z37" i="9" l="1"/>
  <c r="AA37" i="9" s="1"/>
  <c r="AC37" i="9" s="1"/>
  <c r="C168" i="9" s="1"/>
  <c r="D167" i="9" s="1"/>
  <c r="Z38" i="9" l="1"/>
  <c r="AA38" i="9" s="1"/>
  <c r="AC38" i="9" s="1"/>
  <c r="C169" i="9" s="1"/>
  <c r="D168" i="9" s="1"/>
  <c r="Z39" i="9" l="1"/>
  <c r="AA39" i="9" s="1"/>
  <c r="AC39" i="9" l="1"/>
  <c r="C170" i="9" s="1"/>
  <c r="D169" i="9" s="1"/>
  <c r="Z40" i="9" l="1"/>
  <c r="AA40" i="9" s="1"/>
  <c r="AC40" i="9" s="1"/>
  <c r="C171" i="9" s="1"/>
  <c r="D170" i="9" s="1"/>
  <c r="Z41" i="9" l="1"/>
  <c r="AA41" i="9" s="1"/>
  <c r="AC41" i="9" l="1"/>
  <c r="Z42" i="9" s="1"/>
  <c r="AA42" i="9" l="1"/>
  <c r="C172" i="9"/>
  <c r="D171" i="9" s="1"/>
  <c r="AC42" i="9" l="1"/>
  <c r="C173" i="9" l="1"/>
  <c r="D172" i="9" s="1"/>
  <c r="Z43" i="9"/>
  <c r="AA43" i="9" l="1"/>
  <c r="AC43" i="9" s="1"/>
  <c r="Z44" i="9" l="1"/>
  <c r="C174" i="9"/>
  <c r="D173" i="9" s="1"/>
  <c r="AA44" i="9" l="1"/>
  <c r="AA45" i="9" s="1"/>
  <c r="AC44" i="9" l="1"/>
  <c r="B48" i="9" l="1"/>
  <c r="C175" i="9"/>
  <c r="D174" i="9" s="1"/>
  <c r="AC45" i="9"/>
  <c r="D48" i="9" l="1"/>
  <c r="D60" i="9" s="1"/>
  <c r="C48" i="9"/>
  <c r="E48" i="9" l="1"/>
  <c r="C176" i="9" s="1"/>
  <c r="D175" i="9" s="1"/>
  <c r="B49" i="9"/>
  <c r="C49" i="9" s="1"/>
  <c r="B50" i="9" s="1"/>
  <c r="E49" i="9" l="1"/>
  <c r="C177" i="9" s="1"/>
  <c r="C50" i="9"/>
  <c r="E50" i="9" s="1"/>
  <c r="C178" i="9" s="1"/>
  <c r="B51" i="9" l="1"/>
  <c r="C51" i="9" s="1"/>
  <c r="E51" i="9" s="1"/>
  <c r="C179" i="9" s="1"/>
  <c r="D177" i="9"/>
  <c r="D176" i="9"/>
  <c r="B52" i="9" l="1"/>
  <c r="D178" i="9"/>
  <c r="C52" i="9" l="1"/>
  <c r="E52" i="9" s="1"/>
  <c r="C180" i="9" s="1"/>
  <c r="D179" i="9" s="1"/>
  <c r="B53" i="9" l="1"/>
  <c r="C53" i="9" l="1"/>
  <c r="B54" i="9" s="1"/>
  <c r="E53" i="9" l="1"/>
  <c r="C181" i="9" s="1"/>
  <c r="C54" i="9"/>
  <c r="E54" i="9" s="1"/>
  <c r="C182" i="9" s="1"/>
  <c r="B55" i="9" l="1"/>
  <c r="C55" i="9" s="1"/>
  <c r="B56" i="9" s="1"/>
  <c r="D180" i="9"/>
  <c r="D181" i="9"/>
  <c r="E55" i="9" l="1"/>
  <c r="C183" i="9" s="1"/>
  <c r="D182" i="9" s="1"/>
  <c r="C56" i="9"/>
  <c r="E56" i="9" s="1"/>
  <c r="B57" i="9" l="1"/>
  <c r="C57" i="9" s="1"/>
  <c r="B58" i="9" s="1"/>
  <c r="C184" i="9"/>
  <c r="D183" i="9" s="1"/>
  <c r="E57" i="9" l="1"/>
  <c r="C185" i="9" s="1"/>
  <c r="D184" i="9" s="1"/>
  <c r="C58" i="9"/>
  <c r="E58" i="9" s="1"/>
  <c r="B59" i="9" l="1"/>
  <c r="C59" i="9" s="1"/>
  <c r="C60" i="9" s="1"/>
  <c r="C186" i="9"/>
  <c r="D185" i="9" s="1"/>
  <c r="F48" i="9" l="1"/>
  <c r="G48" i="9" s="1"/>
  <c r="E59" i="9"/>
  <c r="C187" i="9" s="1"/>
  <c r="D186" i="9" s="1"/>
  <c r="H48" i="9" l="1"/>
  <c r="H60" i="9" s="1"/>
  <c r="E60" i="9"/>
  <c r="F49" i="9" l="1"/>
  <c r="G49" i="9" s="1"/>
  <c r="I49" i="9" s="1"/>
  <c r="C189" i="9" s="1"/>
  <c r="I48" i="9"/>
  <c r="C188" i="9" s="1"/>
  <c r="D187" i="9" s="1"/>
  <c r="D188" i="9" l="1"/>
  <c r="F50" i="9"/>
  <c r="G50" i="9" s="1"/>
  <c r="F51" i="9" s="1"/>
  <c r="G51" i="9" s="1"/>
  <c r="I51" i="9" s="1"/>
  <c r="C191" i="9" s="1"/>
  <c r="I50" i="9" l="1"/>
  <c r="C190" i="9" s="1"/>
  <c r="D189" i="9" s="1"/>
  <c r="F52" i="9"/>
  <c r="G52" i="9" s="1"/>
  <c r="F53" i="9" s="1"/>
  <c r="D190" i="9" l="1"/>
  <c r="I52" i="9"/>
  <c r="C192" i="9" s="1"/>
  <c r="D191" i="9" s="1"/>
  <c r="G53" i="9"/>
  <c r="I53" i="9" s="1"/>
  <c r="C193" i="9" s="1"/>
  <c r="D192" i="9" l="1"/>
  <c r="F54" i="9"/>
  <c r="G54" i="9" s="1"/>
  <c r="F55" i="9" s="1"/>
  <c r="I54" i="9" l="1"/>
  <c r="C194" i="9" s="1"/>
  <c r="D193" i="9" s="1"/>
  <c r="G55" i="9"/>
  <c r="I55" i="9" s="1"/>
  <c r="C195" i="9" s="1"/>
  <c r="F56" i="9" l="1"/>
  <c r="G56" i="9" s="1"/>
  <c r="I56" i="9" s="1"/>
  <c r="D194" i="9"/>
  <c r="F57" i="9" l="1"/>
  <c r="G57" i="9" s="1"/>
  <c r="F58" i="9" s="1"/>
  <c r="C196" i="9"/>
  <c r="D195" i="9" s="1"/>
  <c r="I57" i="9" l="1"/>
  <c r="C197" i="9" s="1"/>
  <c r="D196" i="9" s="1"/>
  <c r="G58" i="9"/>
  <c r="F59" i="9" s="1"/>
  <c r="I58" i="9" l="1"/>
  <c r="C198" i="9" s="1"/>
  <c r="G59" i="9"/>
  <c r="G60" i="9" s="1"/>
  <c r="J48" i="9" l="1"/>
  <c r="L48" i="9" s="1"/>
  <c r="L60" i="9" s="1"/>
  <c r="I59" i="9"/>
  <c r="D197" i="9"/>
  <c r="K48" i="9" l="1"/>
  <c r="J49" i="9" s="1"/>
  <c r="K49" i="9" s="1"/>
  <c r="M49" i="9" s="1"/>
  <c r="C201" i="9" s="1"/>
  <c r="C199" i="9"/>
  <c r="I60" i="9"/>
  <c r="M48" i="9" l="1"/>
  <c r="C200" i="9" s="1"/>
  <c r="D200" i="9" s="1"/>
  <c r="J50" i="9"/>
  <c r="K50" i="9" s="1"/>
  <c r="J51" i="9" s="1"/>
  <c r="D198" i="9"/>
  <c r="D199" i="9" l="1"/>
  <c r="M50" i="9"/>
  <c r="C202" i="9" s="1"/>
  <c r="D201" i="9" s="1"/>
  <c r="K51" i="9"/>
  <c r="M51" i="9" s="1"/>
  <c r="C203" i="9" s="1"/>
  <c r="J52" i="9" l="1"/>
  <c r="K52" i="9" s="1"/>
  <c r="M52" i="9" s="1"/>
  <c r="C204" i="9" s="1"/>
  <c r="D203" i="9" s="1"/>
  <c r="D202" i="9"/>
  <c r="J53" i="9" l="1"/>
  <c r="K53" i="9" s="1"/>
  <c r="J54" i="9" s="1"/>
  <c r="M53" i="9" l="1"/>
  <c r="C205" i="9" s="1"/>
  <c r="D204" i="9" s="1"/>
  <c r="K54" i="9"/>
  <c r="J55" i="9" s="1"/>
  <c r="M54" i="9" l="1"/>
  <c r="C206" i="9" s="1"/>
  <c r="D205" i="9" s="1"/>
  <c r="K55" i="9"/>
  <c r="M55" i="9" s="1"/>
  <c r="C207" i="9" s="1"/>
  <c r="D206" i="9" l="1"/>
  <c r="J56" i="9"/>
  <c r="K56" i="9" l="1"/>
  <c r="M56" i="9" s="1"/>
  <c r="C208" i="9" s="1"/>
  <c r="D207" i="9" s="1"/>
  <c r="J57" i="9" l="1"/>
  <c r="K57" i="9" s="1"/>
  <c r="M57" i="9" s="1"/>
  <c r="C209" i="9" s="1"/>
  <c r="D208" i="9" s="1"/>
  <c r="J58" i="9" l="1"/>
  <c r="K58" i="9" l="1"/>
  <c r="J59" i="9" s="1"/>
  <c r="M58" i="9" l="1"/>
  <c r="C210" i="9" s="1"/>
  <c r="D209" i="9" s="1"/>
  <c r="K59" i="9"/>
  <c r="K60" i="9" s="1"/>
  <c r="N48" i="9" l="1"/>
  <c r="O48" i="9" s="1"/>
  <c r="M59" i="9"/>
  <c r="M60" i="9" s="1"/>
  <c r="C211" i="9" l="1"/>
  <c r="D210" i="9" s="1"/>
  <c r="P48" i="9"/>
  <c r="P60" i="9" s="1"/>
  <c r="Q48" i="9"/>
  <c r="C212" i="9" s="1"/>
  <c r="D211" i="9" s="1"/>
  <c r="N49" i="9" l="1"/>
  <c r="O49" i="9" s="1"/>
  <c r="N50" i="9" s="1"/>
  <c r="O50" i="9" s="1"/>
  <c r="Q50" i="9" s="1"/>
  <c r="C214" i="9" s="1"/>
  <c r="Q49" i="9" l="1"/>
  <c r="C213" i="9" s="1"/>
  <c r="D212" i="9" s="1"/>
  <c r="N51" i="9"/>
  <c r="D213" i="9" l="1"/>
  <c r="O51" i="9"/>
  <c r="Q51" i="9" s="1"/>
  <c r="C215" i="9" s="1"/>
  <c r="D214" i="9" s="1"/>
  <c r="N52" i="9" l="1"/>
  <c r="O52" i="9" s="1"/>
  <c r="N53" i="9" s="1"/>
  <c r="Q52" i="9" l="1"/>
  <c r="C216" i="9" s="1"/>
  <c r="D215" i="9" s="1"/>
  <c r="O53" i="9"/>
  <c r="N54" i="9" s="1"/>
  <c r="Q53" i="9" l="1"/>
  <c r="C217" i="9" s="1"/>
  <c r="D216" i="9" s="1"/>
  <c r="O54" i="9"/>
  <c r="Q54" i="9" s="1"/>
  <c r="C218" i="9" s="1"/>
  <c r="N55" i="9" l="1"/>
  <c r="O55" i="9" s="1"/>
  <c r="N56" i="9" s="1"/>
  <c r="D217" i="9"/>
  <c r="Q55" i="9" l="1"/>
  <c r="C219" i="9" s="1"/>
  <c r="D218" i="9" s="1"/>
  <c r="O56" i="9"/>
  <c r="N57" i="9" s="1"/>
  <c r="O57" i="9" l="1"/>
  <c r="N58" i="9" s="1"/>
  <c r="Q56" i="9"/>
  <c r="Q57" i="9" l="1"/>
  <c r="C221" i="9" s="1"/>
  <c r="C220" i="9"/>
  <c r="D219" i="9" s="1"/>
  <c r="O58" i="9"/>
  <c r="N59" i="9" s="1"/>
  <c r="O59" i="9" l="1"/>
  <c r="O60" i="9" s="1"/>
  <c r="Q58" i="9"/>
  <c r="D220" i="9"/>
  <c r="Q59" i="9" l="1"/>
  <c r="C223" i="9" s="1"/>
  <c r="R48" i="9"/>
  <c r="S48" i="9" s="1"/>
  <c r="C222" i="9"/>
  <c r="D221" i="9" s="1"/>
  <c r="Q60" i="9" l="1"/>
  <c r="D222" i="9"/>
  <c r="T48" i="9"/>
  <c r="T60" i="9" s="1"/>
  <c r="U48" i="9"/>
  <c r="C224" i="9" s="1"/>
  <c r="D223" i="9" s="1"/>
  <c r="R49" i="9" l="1"/>
  <c r="S49" i="9" s="1"/>
  <c r="U49" i="9" s="1"/>
  <c r="C225" i="9" s="1"/>
  <c r="D224" i="9" s="1"/>
  <c r="R50" i="9" l="1"/>
  <c r="S50" i="9" l="1"/>
  <c r="R51" i="9" s="1"/>
  <c r="U50" i="9" l="1"/>
  <c r="C226" i="9" s="1"/>
  <c r="D225" i="9" s="1"/>
  <c r="S51" i="9"/>
  <c r="R52" i="9" s="1"/>
  <c r="U51" i="9" l="1"/>
  <c r="C227" i="9" s="1"/>
  <c r="D226" i="9" s="1"/>
  <c r="S52" i="9"/>
  <c r="U52" i="9" s="1"/>
  <c r="C228" i="9" s="1"/>
  <c r="D227" i="9" l="1"/>
  <c r="R53" i="9"/>
  <c r="S53" i="9" l="1"/>
  <c r="U53" i="9" s="1"/>
  <c r="C229" i="9" s="1"/>
  <c r="D228" i="9" l="1"/>
  <c r="R54" i="9"/>
  <c r="S54" i="9" l="1"/>
  <c r="R55" i="9" s="1"/>
  <c r="U54" i="9" l="1"/>
  <c r="C230" i="9" s="1"/>
  <c r="D229" i="9" s="1"/>
  <c r="S55" i="9"/>
  <c r="U55" i="9" s="1"/>
  <c r="C231" i="9" s="1"/>
  <c r="R56" i="9" l="1"/>
  <c r="S56" i="9" s="1"/>
  <c r="R57" i="9" s="1"/>
  <c r="D230" i="9"/>
  <c r="S57" i="9" l="1"/>
  <c r="U57" i="9" s="1"/>
  <c r="C233" i="9" s="1"/>
  <c r="U56" i="9"/>
  <c r="R58" i="9" l="1"/>
  <c r="S58" i="9" s="1"/>
  <c r="U58" i="9" s="1"/>
  <c r="C234" i="9" s="1"/>
  <c r="D233" i="9" s="1"/>
  <c r="C232" i="9"/>
  <c r="R59" i="9" l="1"/>
  <c r="S59" i="9" s="1"/>
  <c r="S60" i="9" s="1"/>
  <c r="D232" i="9"/>
  <c r="D231" i="9"/>
  <c r="U59" i="9" l="1"/>
  <c r="C235" i="9" s="1"/>
  <c r="D234" i="9" s="1"/>
  <c r="V48" i="9"/>
  <c r="U60" i="9" l="1"/>
  <c r="X48" i="9"/>
  <c r="X60" i="9" s="1"/>
  <c r="W48" i="9"/>
  <c r="Y48" i="9" l="1"/>
  <c r="C236" i="9" s="1"/>
  <c r="D235" i="9" s="1"/>
  <c r="V49" i="9"/>
  <c r="W49" i="9" l="1"/>
  <c r="V50" i="9" s="1"/>
  <c r="Y49" i="9" l="1"/>
  <c r="C237" i="9" s="1"/>
  <c r="D236" i="9" s="1"/>
  <c r="W50" i="9"/>
  <c r="Y50" i="9" s="1"/>
  <c r="C238" i="9" s="1"/>
  <c r="D237" i="9" l="1"/>
  <c r="V51" i="9"/>
  <c r="W51" i="9" l="1"/>
  <c r="V52" i="9" s="1"/>
  <c r="W52" i="9" l="1"/>
  <c r="V53" i="9" s="1"/>
  <c r="Y51" i="9"/>
  <c r="C239" i="9" s="1"/>
  <c r="W53" i="9" l="1"/>
  <c r="Y53" i="9" s="1"/>
  <c r="C241" i="9" s="1"/>
  <c r="D238" i="9"/>
  <c r="Y52" i="9"/>
  <c r="C240" i="9" s="1"/>
  <c r="D239" i="9" s="1"/>
  <c r="V54" i="9" l="1"/>
  <c r="W54" i="9" s="1"/>
  <c r="V55" i="9" s="1"/>
  <c r="D240" i="9"/>
  <c r="Y54" i="9" l="1"/>
  <c r="C242" i="9" s="1"/>
  <c r="D241" i="9" s="1"/>
  <c r="W55" i="9"/>
  <c r="Y55" i="9" s="1"/>
  <c r="C243" i="9" l="1"/>
  <c r="V56" i="9"/>
  <c r="W56" i="9" l="1"/>
  <c r="Y56" i="9" s="1"/>
  <c r="D242" i="9"/>
  <c r="C244" i="9" l="1"/>
  <c r="D243" i="9" s="1"/>
  <c r="V57" i="9"/>
  <c r="W57" i="9" l="1"/>
  <c r="V58" i="9" s="1"/>
  <c r="Y57" i="9" l="1"/>
  <c r="C245" i="9" s="1"/>
  <c r="D244" i="9" s="1"/>
  <c r="W58" i="9"/>
  <c r="V59" i="9" s="1"/>
  <c r="W59" i="9" l="1"/>
  <c r="W60" i="9" s="1"/>
  <c r="Y58" i="9"/>
  <c r="Y59" i="9" l="1"/>
  <c r="C247" i="9" s="1"/>
  <c r="Z48" i="9"/>
  <c r="AB48" i="9" s="1"/>
  <c r="AB60" i="9" s="1"/>
  <c r="C246" i="9"/>
  <c r="Y60" i="9" l="1"/>
  <c r="AA48" i="9"/>
  <c r="AC48" i="9" s="1"/>
  <c r="C248" i="9" s="1"/>
  <c r="D247" i="9" s="1"/>
  <c r="D245" i="9"/>
  <c r="D246" i="9"/>
  <c r="Z49" i="9" l="1"/>
  <c r="AA49" i="9" s="1"/>
  <c r="AC49" i="9" s="1"/>
  <c r="C249" i="9" s="1"/>
  <c r="D248" i="9" s="1"/>
  <c r="Z50" i="9" l="1"/>
  <c r="AA50" i="9" l="1"/>
  <c r="AC50" i="9" s="1"/>
  <c r="C250" i="9" s="1"/>
  <c r="Z51" i="9" l="1"/>
  <c r="AA51" i="9" s="1"/>
  <c r="Z52" i="9" s="1"/>
  <c r="D249" i="9"/>
  <c r="AA52" i="9" l="1"/>
  <c r="Z53" i="9" s="1"/>
  <c r="AC51" i="9"/>
  <c r="AA53" i="9" l="1"/>
  <c r="AC53" i="9" s="1"/>
  <c r="C253" i="9" s="1"/>
  <c r="C251" i="9"/>
  <c r="AC52" i="9"/>
  <c r="C252" i="9" s="1"/>
  <c r="D252" i="9" l="1"/>
  <c r="D251" i="9"/>
  <c r="D250" i="9"/>
  <c r="Z54" i="9"/>
  <c r="AA54" i="9" l="1"/>
  <c r="Z55" i="9" s="1"/>
  <c r="AC54" i="9" l="1"/>
  <c r="C254" i="9" s="1"/>
  <c r="D253" i="9" s="1"/>
  <c r="AA55" i="9"/>
  <c r="Z56" i="9" s="1"/>
  <c r="AA56" i="9" l="1"/>
  <c r="Z57" i="9" s="1"/>
  <c r="AC55" i="9"/>
  <c r="AA57" i="9" l="1"/>
  <c r="AC57" i="9" s="1"/>
  <c r="C257" i="9" s="1"/>
  <c r="C255" i="9"/>
  <c r="AC56" i="9"/>
  <c r="C256" i="9" s="1"/>
  <c r="D256" i="9" l="1"/>
  <c r="D254" i="9"/>
  <c r="D255" i="9"/>
  <c r="Z58" i="9"/>
  <c r="AA58" i="9" l="1"/>
  <c r="AC58" i="9" s="1"/>
  <c r="C258" i="9" l="1"/>
  <c r="D257" i="9" s="1"/>
  <c r="Z59" i="9"/>
  <c r="AA59" i="9" l="1"/>
  <c r="AA60" i="9" s="1"/>
  <c r="B63" i="9" l="1"/>
  <c r="AC59" i="9"/>
  <c r="C259" i="9" l="1"/>
  <c r="D258" i="9" s="1"/>
  <c r="AC60" i="9"/>
  <c r="D63" i="9"/>
  <c r="D75" i="9" s="1"/>
  <c r="C63" i="9"/>
  <c r="E63" i="9" l="1"/>
  <c r="C260" i="9" s="1"/>
  <c r="D259" i="9" s="1"/>
  <c r="B64" i="9"/>
  <c r="C64" i="9" l="1"/>
  <c r="E64" i="9" s="1"/>
  <c r="B65" i="9" l="1"/>
  <c r="C65" i="9" s="1"/>
  <c r="B66" i="9" s="1"/>
  <c r="C261" i="9"/>
  <c r="E65" i="9" l="1"/>
  <c r="C262" i="9" s="1"/>
  <c r="D261" i="9" s="1"/>
  <c r="D260" i="9"/>
  <c r="C66" i="9"/>
  <c r="B67" i="9" s="1"/>
  <c r="E66" i="9" l="1"/>
  <c r="C263" i="9" s="1"/>
  <c r="C67" i="9"/>
  <c r="E67" i="9" s="1"/>
  <c r="C264" i="9" s="1"/>
  <c r="B68" i="9" l="1"/>
  <c r="D262" i="9"/>
  <c r="D263" i="9"/>
  <c r="C68" i="9" l="1"/>
  <c r="B69" i="9" s="1"/>
  <c r="E68" i="9" l="1"/>
  <c r="C265" i="9" s="1"/>
  <c r="D264" i="9" s="1"/>
  <c r="C69" i="9"/>
  <c r="B70" i="9" s="1"/>
  <c r="E69" i="9" l="1"/>
  <c r="C266" i="9" s="1"/>
  <c r="D265" i="9" s="1"/>
  <c r="C70" i="9"/>
  <c r="B71" i="9" s="1"/>
  <c r="C71" i="9" l="1"/>
  <c r="E71" i="9" s="1"/>
  <c r="C268" i="9" s="1"/>
  <c r="E70" i="9"/>
  <c r="C267" i="9" s="1"/>
  <c r="B72" i="9" l="1"/>
  <c r="C72" i="9" s="1"/>
  <c r="E72" i="9" s="1"/>
  <c r="C269" i="9" s="1"/>
  <c r="D268" i="9" s="1"/>
  <c r="D267" i="9"/>
  <c r="D266" i="9"/>
  <c r="B73" i="9" l="1"/>
  <c r="C73" i="9" s="1"/>
  <c r="E73" i="9" s="1"/>
  <c r="C270" i="9" s="1"/>
  <c r="D269" i="9" s="1"/>
  <c r="B74" i="9" l="1"/>
  <c r="C74" i="9" s="1"/>
  <c r="C75" i="9" s="1"/>
  <c r="F63" i="9" l="1"/>
  <c r="E74" i="9"/>
  <c r="C271" i="9" s="1"/>
  <c r="G63" i="9"/>
  <c r="H63" i="9"/>
  <c r="H75" i="9" s="1"/>
  <c r="E75" i="9" l="1"/>
  <c r="F64" i="9"/>
  <c r="G64" i="9" s="1"/>
  <c r="I64" i="9" s="1"/>
  <c r="C273" i="9" s="1"/>
  <c r="I63" i="9"/>
  <c r="C272" i="9" s="1"/>
  <c r="D271" i="9" s="1"/>
  <c r="D270" i="9"/>
  <c r="F65" i="9" l="1"/>
  <c r="G65" i="9" s="1"/>
  <c r="F66" i="9" s="1"/>
  <c r="D272" i="9"/>
  <c r="I65" i="9" l="1"/>
  <c r="C274" i="9" s="1"/>
  <c r="D273" i="9" s="1"/>
  <c r="G66" i="9"/>
  <c r="F67" i="9" s="1"/>
  <c r="I66" i="9" l="1"/>
  <c r="C275" i="9" s="1"/>
  <c r="D274" i="9" s="1"/>
  <c r="G67" i="9"/>
  <c r="I67" i="9" s="1"/>
  <c r="C276" i="9" s="1"/>
  <c r="D275" i="9" l="1"/>
  <c r="F68" i="9"/>
  <c r="G68" i="9" s="1"/>
  <c r="F69" i="9" s="1"/>
  <c r="I68" i="9" l="1"/>
  <c r="C277" i="9" s="1"/>
  <c r="D276" i="9" s="1"/>
  <c r="G69" i="9"/>
  <c r="F70" i="9" s="1"/>
  <c r="G70" i="9" l="1"/>
  <c r="I70" i="9" s="1"/>
  <c r="C279" i="9" s="1"/>
  <c r="I69" i="9"/>
  <c r="F71" i="9" l="1"/>
  <c r="G71" i="9" s="1"/>
  <c r="C278" i="9"/>
  <c r="I71" i="9" l="1"/>
  <c r="F72" i="9"/>
  <c r="D278" i="9"/>
  <c r="D277" i="9"/>
  <c r="G72" i="9" l="1"/>
  <c r="F73" i="9" s="1"/>
  <c r="C280" i="9"/>
  <c r="G73" i="9" l="1"/>
  <c r="I73" i="9" s="1"/>
  <c r="C282" i="9" s="1"/>
  <c r="D279" i="9"/>
  <c r="I72" i="9"/>
  <c r="F74" i="9" l="1"/>
  <c r="G74" i="9" s="1"/>
  <c r="C281" i="9"/>
  <c r="G75" i="9" l="1"/>
  <c r="I74" i="9"/>
  <c r="C283" i="9" s="1"/>
  <c r="D282" i="9" s="1"/>
  <c r="J63" i="9"/>
  <c r="K63" i="9" s="1"/>
  <c r="D281" i="9"/>
  <c r="D280" i="9"/>
  <c r="I75" i="9" l="1"/>
  <c r="L63" i="9"/>
  <c r="L75" i="9" s="1"/>
  <c r="M63" i="9"/>
  <c r="C284" i="9" s="1"/>
  <c r="D283" i="9" s="1"/>
  <c r="J64" i="9"/>
  <c r="K64" i="9" l="1"/>
  <c r="M64" i="9" s="1"/>
  <c r="C285" i="9" s="1"/>
  <c r="J65" i="9" l="1"/>
  <c r="K65" i="9" s="1"/>
  <c r="J66" i="9" s="1"/>
  <c r="D284" i="9"/>
  <c r="M65" i="9" l="1"/>
  <c r="C286" i="9" s="1"/>
  <c r="D285" i="9" s="1"/>
  <c r="K66" i="9"/>
  <c r="J67" i="9" s="1"/>
  <c r="M66" i="9" l="1"/>
  <c r="C287" i="9" s="1"/>
  <c r="D286" i="9" s="1"/>
  <c r="K67" i="9"/>
  <c r="M67" i="9" s="1"/>
  <c r="C288" i="9" s="1"/>
  <c r="J68" i="9" l="1"/>
  <c r="K68" i="9" s="1"/>
  <c r="M68" i="9" s="1"/>
  <c r="C289" i="9" s="1"/>
  <c r="D288" i="9" s="1"/>
  <c r="D287" i="9"/>
  <c r="J69" i="9" l="1"/>
  <c r="K69" i="9" s="1"/>
  <c r="J70" i="9" s="1"/>
  <c r="M69" i="9" l="1"/>
  <c r="C290" i="9" s="1"/>
  <c r="D289" i="9" s="1"/>
  <c r="K70" i="9"/>
  <c r="J71" i="9" s="1"/>
  <c r="K71" i="9" l="1"/>
  <c r="J72" i="9" s="1"/>
  <c r="M70" i="9"/>
  <c r="M71" i="9" l="1"/>
  <c r="C292" i="9" s="1"/>
  <c r="C291" i="9"/>
  <c r="D290" i="9" s="1"/>
  <c r="K72" i="9"/>
  <c r="M72" i="9" s="1"/>
  <c r="C293" i="9" s="1"/>
  <c r="D292" i="9" l="1"/>
  <c r="J73" i="9"/>
  <c r="K73" i="9" s="1"/>
  <c r="J74" i="9" s="1"/>
  <c r="D291" i="9"/>
  <c r="M73" i="9" l="1"/>
  <c r="C294" i="9" s="1"/>
  <c r="K74" i="9"/>
  <c r="K75" i="9" s="1"/>
  <c r="M74" i="9" l="1"/>
  <c r="N63" i="9"/>
  <c r="D293" i="9"/>
  <c r="O63" i="9" l="1"/>
  <c r="P63" i="9"/>
  <c r="P75" i="9" s="1"/>
  <c r="N64" i="9"/>
  <c r="Q63" i="9"/>
  <c r="C296" i="9" s="1"/>
  <c r="D295" i="9" s="1"/>
  <c r="C295" i="9"/>
  <c r="D294" i="9" s="1"/>
  <c r="M75" i="9"/>
  <c r="O64" i="9" l="1"/>
  <c r="N65" i="9" s="1"/>
  <c r="Q64" i="9" l="1"/>
  <c r="C297" i="9" s="1"/>
  <c r="D296" i="9" s="1"/>
  <c r="O65" i="9"/>
  <c r="N66" i="9" s="1"/>
  <c r="Q65" i="9" l="1"/>
  <c r="C298" i="9" s="1"/>
  <c r="D297" i="9" s="1"/>
  <c r="O66" i="9"/>
  <c r="Q66" i="9" s="1"/>
  <c r="C299" i="9" s="1"/>
  <c r="D298" i="9" l="1"/>
  <c r="N67" i="9"/>
  <c r="O67" i="9" s="1"/>
  <c r="N68" i="9" s="1"/>
  <c r="Q67" i="9" l="1"/>
  <c r="C300" i="9" s="1"/>
  <c r="D299" i="9" s="1"/>
  <c r="O68" i="9"/>
  <c r="Q68" i="9" s="1"/>
  <c r="C301" i="9" s="1"/>
  <c r="D300" i="9" l="1"/>
  <c r="N69" i="9"/>
  <c r="O69" i="9" l="1"/>
  <c r="Q69" i="9" s="1"/>
  <c r="C302" i="9" s="1"/>
  <c r="N70" i="9" l="1"/>
  <c r="O70" i="9" s="1"/>
  <c r="D301" i="9"/>
  <c r="N71" i="9" l="1"/>
  <c r="O71" i="9" s="1"/>
  <c r="Q70" i="9"/>
  <c r="C303" i="9" s="1"/>
  <c r="D302" i="9" s="1"/>
  <c r="N72" i="9" l="1"/>
  <c r="O72" i="9" s="1"/>
  <c r="N73" i="9" s="1"/>
  <c r="Q71" i="9"/>
  <c r="C304" i="9" s="1"/>
  <c r="D303" i="9" s="1"/>
  <c r="Q72" i="9" l="1"/>
  <c r="C305" i="9" s="1"/>
  <c r="D304" i="9" s="1"/>
  <c r="O73" i="9"/>
  <c r="N74" i="9" s="1"/>
  <c r="Q73" i="9" l="1"/>
  <c r="C306" i="9" s="1"/>
  <c r="D305" i="9" s="1"/>
  <c r="O74" i="9"/>
  <c r="O75" i="9" s="1"/>
  <c r="Q74" i="9" l="1"/>
  <c r="C307" i="9" s="1"/>
  <c r="D306" i="9" s="1"/>
  <c r="R63" i="9"/>
  <c r="Q75" i="9" l="1"/>
  <c r="S63" i="9"/>
  <c r="T63" i="9"/>
  <c r="T75" i="9" s="1"/>
  <c r="U63" i="9" l="1"/>
  <c r="C308" i="9" s="1"/>
  <c r="D307" i="9" s="1"/>
  <c r="R64" i="9"/>
  <c r="S64" i="9" s="1"/>
  <c r="U64" i="9" s="1"/>
  <c r="C309" i="9" s="1"/>
  <c r="D308" i="9" l="1"/>
  <c r="R65" i="9"/>
  <c r="S65" i="9" l="1"/>
  <c r="R66" i="9" s="1"/>
  <c r="U65" i="9" l="1"/>
  <c r="C310" i="9" s="1"/>
  <c r="D309" i="9" s="1"/>
  <c r="S66" i="9"/>
  <c r="R67" i="9" s="1"/>
  <c r="U66" i="9" l="1"/>
  <c r="C311" i="9" s="1"/>
  <c r="D310" i="9" s="1"/>
  <c r="S67" i="9"/>
  <c r="R68" i="9" s="1"/>
  <c r="U67" i="9" l="1"/>
  <c r="C312" i="9" s="1"/>
  <c r="D311" i="9" s="1"/>
  <c r="S68" i="9"/>
  <c r="R69" i="9" s="1"/>
  <c r="U68" i="9" l="1"/>
  <c r="C313" i="9" s="1"/>
  <c r="D312" i="9" s="1"/>
  <c r="S69" i="9"/>
  <c r="U69" i="9" s="1"/>
  <c r="C314" i="9" s="1"/>
  <c r="R70" i="9" l="1"/>
  <c r="D313" i="9"/>
  <c r="S70" i="9" l="1"/>
  <c r="U70" i="9" s="1"/>
  <c r="R71" i="9" l="1"/>
  <c r="S71" i="9" s="1"/>
  <c r="C315" i="9"/>
  <c r="U71" i="9" l="1"/>
  <c r="C316" i="9" s="1"/>
  <c r="D315" i="9" s="1"/>
  <c r="R72" i="9"/>
  <c r="S72" i="9" s="1"/>
  <c r="U72" i="9" s="1"/>
  <c r="D314" i="9"/>
  <c r="C317" i="9" l="1"/>
  <c r="D316" i="9" s="1"/>
  <c r="R73" i="9"/>
  <c r="S73" i="9" l="1"/>
  <c r="R74" i="9" s="1"/>
  <c r="U73" i="9" l="1"/>
  <c r="C318" i="9" s="1"/>
  <c r="D317" i="9" s="1"/>
  <c r="S74" i="9"/>
  <c r="S75" i="9" s="1"/>
  <c r="U74" i="9" l="1"/>
  <c r="C319" i="9" s="1"/>
  <c r="D318" i="9" s="1"/>
  <c r="V63" i="9"/>
  <c r="U75" i="9" l="1"/>
  <c r="W63" i="9"/>
  <c r="X63" i="9"/>
  <c r="X75" i="9" s="1"/>
  <c r="V64" i="9" l="1"/>
  <c r="W64" i="9" s="1"/>
  <c r="Y64" i="9" s="1"/>
  <c r="C321" i="9" s="1"/>
  <c r="Y63" i="9"/>
  <c r="C320" i="9" s="1"/>
  <c r="D319" i="9" s="1"/>
  <c r="D320" i="9" l="1"/>
  <c r="V65" i="9"/>
  <c r="W65" i="9" s="1"/>
  <c r="V66" i="9" s="1"/>
  <c r="Y65" i="9" l="1"/>
  <c r="C322" i="9" s="1"/>
  <c r="D321" i="9" s="1"/>
  <c r="W66" i="9"/>
  <c r="Y66" i="9" s="1"/>
  <c r="C323" i="9" s="1"/>
  <c r="V67" i="9" l="1"/>
  <c r="D322" i="9"/>
  <c r="W67" i="9" l="1"/>
  <c r="V68" i="9" s="1"/>
  <c r="Y67" i="9" l="1"/>
  <c r="C324" i="9" s="1"/>
  <c r="D323" i="9" s="1"/>
  <c r="W68" i="9"/>
  <c r="Y68" i="9" s="1"/>
  <c r="C325" i="9" s="1"/>
  <c r="D324" i="9" l="1"/>
  <c r="V69" i="9"/>
  <c r="W69" i="9" s="1"/>
  <c r="V70" i="9" s="1"/>
  <c r="Y69" i="9" l="1"/>
  <c r="C326" i="9" s="1"/>
  <c r="D325" i="9" s="1"/>
  <c r="W70" i="9"/>
  <c r="Y70" i="9" s="1"/>
  <c r="C327" i="9" s="1"/>
  <c r="V71" i="9" l="1"/>
  <c r="W71" i="9" s="1"/>
  <c r="Y71" i="9" s="1"/>
  <c r="C328" i="9" s="1"/>
  <c r="D326" i="9"/>
  <c r="V72" i="9" l="1"/>
  <c r="W72" i="9" s="1"/>
  <c r="V73" i="9" s="1"/>
  <c r="D327" i="9"/>
  <c r="Y72" i="9" l="1"/>
  <c r="C329" i="9" s="1"/>
  <c r="W73" i="9"/>
  <c r="V74" i="9" s="1"/>
  <c r="Y73" i="9" l="1"/>
  <c r="C330" i="9" s="1"/>
  <c r="D329" i="9" s="1"/>
  <c r="W74" i="9"/>
  <c r="W75" i="9" s="1"/>
  <c r="D328" i="9"/>
  <c r="Z63" i="9" l="1"/>
  <c r="Y74" i="9"/>
  <c r="C331" i="9" l="1"/>
  <c r="D330" i="9" s="1"/>
  <c r="Y75" i="9"/>
  <c r="AA63" i="9"/>
  <c r="AB63" i="9"/>
  <c r="AB75" i="9" s="1"/>
  <c r="K79" i="9" s="1"/>
  <c r="AC63" i="9" l="1"/>
  <c r="C332" i="9" s="1"/>
  <c r="D331" i="9" s="1"/>
  <c r="Z64" i="9"/>
  <c r="AA64" i="9" l="1"/>
  <c r="Z65" i="9" s="1"/>
  <c r="AC64" i="9" l="1"/>
  <c r="C333" i="9" s="1"/>
  <c r="D332" i="9" s="1"/>
  <c r="AA65" i="9"/>
  <c r="AC65" i="9" s="1"/>
  <c r="C334" i="9" s="1"/>
  <c r="D333" i="9" l="1"/>
  <c r="Z66" i="9"/>
  <c r="AA66" i="9" s="1"/>
  <c r="AC66" i="9" s="1"/>
  <c r="C335" i="9" s="1"/>
  <c r="D334" i="9" s="1"/>
  <c r="Z67" i="9" l="1"/>
  <c r="AA67" i="9" s="1"/>
  <c r="AC67" i="9" s="1"/>
  <c r="C336" i="9" s="1"/>
  <c r="D335" i="9" s="1"/>
  <c r="Z68" i="9" l="1"/>
  <c r="AA68" i="9" s="1"/>
  <c r="Z69" i="9" s="1"/>
  <c r="AC68" i="9" l="1"/>
  <c r="C337" i="9" s="1"/>
  <c r="D336" i="9" s="1"/>
  <c r="AA69" i="9"/>
  <c r="Z70" i="9" s="1"/>
  <c r="AC69" i="9" l="1"/>
  <c r="C338" i="9" s="1"/>
  <c r="D337" i="9" s="1"/>
  <c r="AA70" i="9"/>
  <c r="Z71" i="9" s="1"/>
  <c r="AC70" i="9" l="1"/>
  <c r="C339" i="9" s="1"/>
  <c r="D338" i="9" s="1"/>
  <c r="AA71" i="9"/>
  <c r="Z72" i="9" s="1"/>
  <c r="AC71" i="9" l="1"/>
  <c r="C340" i="9" s="1"/>
  <c r="D339" i="9" s="1"/>
  <c r="AA72" i="9"/>
  <c r="AC72" i="9" s="1"/>
  <c r="C341" i="9" s="1"/>
  <c r="D340" i="9" l="1"/>
  <c r="Z73" i="9"/>
  <c r="AA73" i="9" l="1"/>
  <c r="AC73" i="9" s="1"/>
  <c r="Z74" i="9" l="1"/>
  <c r="AA74" i="9" s="1"/>
  <c r="AA75" i="9" s="1"/>
  <c r="K78" i="9" s="1"/>
  <c r="K77" i="9" s="1"/>
  <c r="C342" i="9"/>
  <c r="AC74" i="9" l="1"/>
  <c r="C343" i="9" s="1"/>
  <c r="D343" i="9" s="1"/>
  <c r="D341" i="9"/>
  <c r="K81" i="9"/>
  <c r="D342" i="9" l="1"/>
  <c r="AC75" i="9"/>
  <c r="K80" i="9" s="1"/>
</calcChain>
</file>

<file path=xl/sharedStrings.xml><?xml version="1.0" encoding="utf-8"?>
<sst xmlns="http://schemas.openxmlformats.org/spreadsheetml/2006/main" count="209" uniqueCount="99">
  <si>
    <t>Есть</t>
  </si>
  <si>
    <t>Нет</t>
  </si>
  <si>
    <t>Класика</t>
  </si>
  <si>
    <t xml:space="preserve">ТИПОВА ФОРМА </t>
  </si>
  <si>
    <t>Орієнтовна загальна вартість кредиту для споживача за весь строк користування кредитом (у т.ч. тіло кредиту, відсотки, комісії та інші платежі), грн.</t>
  </si>
  <si>
    <t>Дата надання інформації:</t>
  </si>
  <si>
    <t>Підпис споживача:</t>
  </si>
  <si>
    <t>Строк кредитування, міс.</t>
  </si>
  <si>
    <t>Схема погашення кредиту</t>
  </si>
  <si>
    <t>Ануїтет</t>
  </si>
  <si>
    <t xml:space="preserve">Власний платіж (внесок), %  </t>
  </si>
  <si>
    <t>Обрані споживачем умови кредитування</t>
  </si>
  <si>
    <t>Місяць</t>
  </si>
  <si>
    <t>Усього</t>
  </si>
  <si>
    <t>1 - й рік</t>
  </si>
  <si>
    <t>2 - й рік</t>
  </si>
  <si>
    <t>3 - й рік</t>
  </si>
  <si>
    <t>4 - й рік</t>
  </si>
  <si>
    <t>5 - й рік</t>
  </si>
  <si>
    <t>6 - й рік</t>
  </si>
  <si>
    <t>7 - й рік</t>
  </si>
  <si>
    <t>8 - й рік</t>
  </si>
  <si>
    <t>9 - й рік</t>
  </si>
  <si>
    <t>10 - й рік</t>
  </si>
  <si>
    <t>11 - й рік</t>
  </si>
  <si>
    <t>12 - й рік</t>
  </si>
  <si>
    <t>13 - й рік</t>
  </si>
  <si>
    <t>14 - й рік</t>
  </si>
  <si>
    <t>15 - й рік</t>
  </si>
  <si>
    <t>16 - й рік</t>
  </si>
  <si>
    <t>17 - й рік</t>
  </si>
  <si>
    <t>18 - й рік</t>
  </si>
  <si>
    <t>19 - й рік</t>
  </si>
  <si>
    <t>20 - й рік</t>
  </si>
  <si>
    <t>21 - й рік</t>
  </si>
  <si>
    <t>Залишок по кредиту</t>
  </si>
  <si>
    <t>Проценти до сплати</t>
  </si>
  <si>
    <t>Загальний платіж</t>
  </si>
  <si>
    <t>ПІБ, підпис.</t>
  </si>
  <si>
    <t>Значення у цій колонці зазначається  департаментом роздрібного банкінгу  згідно умов програми/продукту кредитування та можуть корегуватися (додаватися або вилучатися )</t>
  </si>
  <si>
    <t>Значення у цій колонці зазначається підрозділом Банку, до якого звернувся споживач</t>
  </si>
  <si>
    <t>Процентна ставка (номінальна), % річних</t>
  </si>
  <si>
    <t>1 міс.</t>
  </si>
  <si>
    <t>2.міс</t>
  </si>
  <si>
    <t>3 міс.</t>
  </si>
  <si>
    <t>Комісія за внесення запису про реєстрацію обтяження предмету застави в Державному реєстрі обтяжень рухомого майна (далі - ДРОРМ)</t>
  </si>
  <si>
    <t>Відкриття поточного рахунку, операції за яким здійснюються з використанням електронних платіжних засобів ("ЕКО-кредитка")</t>
  </si>
  <si>
    <t>окремо плата не стягується</t>
  </si>
  <si>
    <t>Вартість забезпечення, грн.</t>
  </si>
  <si>
    <t>Сума кредиту, грн.</t>
  </si>
  <si>
    <t>на придбання АВТО</t>
  </si>
  <si>
    <t xml:space="preserve"> </t>
  </si>
  <si>
    <t>оплату Комісії за надання кредиту</t>
  </si>
  <si>
    <t>оплату страхового платежу за перший рік страхування за договором страхування життя або від нещасного випадку</t>
  </si>
  <si>
    <t>оплату страхового платежу за перший рік страхування за договором страхування транспортного засобу (КАСКО)</t>
  </si>
  <si>
    <t xml:space="preserve">Месячный платеж по кредиту, </t>
  </si>
  <si>
    <t>Комісія за надання кредиту, %  від суми кредиту, без ПДВ</t>
  </si>
  <si>
    <t>Додаткові платежі на користь Банку/третіх осіб</t>
  </si>
  <si>
    <t>4. міс.</t>
  </si>
  <si>
    <t>5.міс</t>
  </si>
  <si>
    <t>6.міс.</t>
  </si>
  <si>
    <t>7.міс.</t>
  </si>
  <si>
    <t>8.міс</t>
  </si>
  <si>
    <t>9.міс.</t>
  </si>
  <si>
    <t>10.міс.</t>
  </si>
  <si>
    <t>11.міс</t>
  </si>
  <si>
    <t>12 міс.</t>
  </si>
  <si>
    <t>Орієнтовна реальна річна процентна ставка, % річних</t>
  </si>
  <si>
    <t>Застереження: наведені обчислення орієнтовної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</si>
  <si>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Орієнтовна 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 
Орієнтовна реальна річна процентна ставка обчислена з використанням фінансової функції ЧИСТВНДОХ програмного продукту Microsoft Excel.</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</si>
  <si>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орієнтовної реальної річної процентної ставки та орієнтовної загальної вартості кредиту для споживача.</t>
  </si>
  <si>
    <t>Додаток 6.1. до протоколу Кредитної Ради АБ "УКРГАЗБАНК" від 14.01.2020 №9/5</t>
  </si>
  <si>
    <t>страхування особисто позичальника, % від суми залишку заборгованості по кредиту (щорічно)</t>
  </si>
  <si>
    <t>державне мито за посвідчення договору забезпечення, % від вартості забезпечення</t>
  </si>
  <si>
    <t>Процентні ставки</t>
  </si>
  <si>
    <t>від 10% до 19,99%</t>
  </si>
  <si>
    <t>від 20% до 29,99%</t>
  </si>
  <si>
    <t>від 30% до 39,99%</t>
  </si>
  <si>
    <t>від 40% до 49,99%</t>
  </si>
  <si>
    <t>від 50% до 59,99%</t>
  </si>
  <si>
    <t>від 60% до 69,99%</t>
  </si>
  <si>
    <t>від 70% і більше</t>
  </si>
  <si>
    <t>Так</t>
  </si>
  <si>
    <t>Ні</t>
  </si>
  <si>
    <t>Нотаріальне посвідчення договору застави</t>
  </si>
  <si>
    <t>Збори на обов'язкове державне пенсійне страхування</t>
  </si>
  <si>
    <t>прожитковий мінімуму для працездатних осіб, встановленого законом на 1 січня звітного року</t>
  </si>
  <si>
    <t>Стоимость</t>
  </si>
  <si>
    <t>НДС</t>
  </si>
  <si>
    <t>Стоимость без НДС</t>
  </si>
  <si>
    <t>заповлюється Клієнтов виходячі з обраних умов кредитування</t>
  </si>
  <si>
    <t>страхування предмету забезпечення, % від вартості забезпечення (щорічно), орієнтовно</t>
  </si>
  <si>
    <t>послуги нотаріуса (орієнтовно), грн.</t>
  </si>
  <si>
    <t>Калькулятор
Авто в кредит все включено «Імпортерська_06.2021»</t>
  </si>
  <si>
    <t>Платежі за супровідні послуги кредитодавця, обов'язкові для укладання договору (оплачується в грн.):</t>
  </si>
  <si>
    <t>Платежі за супровідні послуги третіх осіб, обов'язкові для укладення договору/отримання, обслуговування та повернення кредиту (оплачуються у грн.), орієнтовно:</t>
  </si>
  <si>
    <t>Загальні витрати за кредитом (проценти за користуваннґ кредитом, комісії та інші обов'язкові платежі за супровідні послуги кредитодавця,кредитного посередника (за наявності) та третії осіб, пов'язані з отриманням, обслуговуванням та поверненням кредиту), грн., з них:</t>
  </si>
  <si>
    <t xml:space="preserve"> - Платежі за супровідні послуги кредитодавця, пов'язані з отриманням, обслуговуванням та поверненням кредиту, грн.</t>
  </si>
  <si>
    <t xml:space="preserve"> - Платежі за супровідні послуги третіх осіб, пов'язані з отриманням, обслуговуванням та поверненням кредиту), 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</si>
</sst>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mm"/>
    <numFmt numFmtId="165" formatCode="#,##0.0000000000"/>
  </numFmts>
  <fonts count="19" x14ac:knownFonts="1">
    <font>
      <sz val="10"/>
      <name val="Arial Cyr"/>
      <charset val="204"/>
    </font>
    <font>
      <u/>
      <sz val="10"/>
      <color indexed="12"/>
      <name val="Arial Cyr"/>
      <charset val="204"/>
    </font>
    <font>
      <sz val="10"/>
      <name val="Arial Cyr"/>
      <charset val="204"/>
    </font>
    <font>
      <sz val="11"/>
      <name val="Times New Roman"/>
      <family val="1"/>
      <charset val="204"/>
    </font>
    <font>
      <u/>
      <sz val="11"/>
      <name val="Times New Roman"/>
      <family val="1"/>
      <charset val="204"/>
    </font>
    <font>
      <i/>
      <sz val="10"/>
      <name val="Arial Cyr"/>
      <charset val="204"/>
    </font>
    <font>
      <b/>
      <sz val="14"/>
      <name val="Times New Roman"/>
      <family val="1"/>
      <charset val="204"/>
    </font>
    <font>
      <i/>
      <sz val="11"/>
      <name val="Times New Roman"/>
      <family val="1"/>
      <charset val="204"/>
    </font>
    <font>
      <sz val="10.5"/>
      <name val="Times New Roman"/>
      <family val="1"/>
      <charset val="204"/>
    </font>
    <font>
      <u/>
      <sz val="10.5"/>
      <name val="Times New Roman"/>
      <family val="1"/>
      <charset val="204"/>
    </font>
    <font>
      <b/>
      <sz val="9"/>
      <name val="Times New Roman"/>
      <family val="1"/>
      <charset val="204"/>
    </font>
    <font>
      <sz val="10"/>
      <name val="Times New Roman"/>
      <family val="1"/>
      <charset val="204"/>
    </font>
    <font>
      <sz val="11"/>
      <color theme="1"/>
      <name val="Calibri"/>
      <family val="2"/>
      <scheme val="minor"/>
    </font>
    <font>
      <sz val="11"/>
      <color theme="1"/>
      <name val="Times New Roman"/>
      <family val="1"/>
      <charset val="204"/>
    </font>
    <font>
      <sz val="11"/>
      <color rgb="FFFF0000"/>
      <name val="Times New Roman"/>
      <family val="1"/>
      <charset val="204"/>
    </font>
    <font>
      <sz val="11"/>
      <color rgb="FF0070C0"/>
      <name val="Times New Roman"/>
      <family val="1"/>
      <charset val="204"/>
    </font>
    <font>
      <sz val="11"/>
      <color theme="1" tint="0.499984740745262"/>
      <name val="Times New Roman"/>
      <family val="1"/>
      <charset val="204"/>
    </font>
    <font>
      <i/>
      <sz val="11"/>
      <color rgb="FFFF0000"/>
      <name val="Times New Roman"/>
      <family val="1"/>
      <charset val="204"/>
    </font>
    <font>
      <sz val="10"/>
      <color rgb="FF0070C0"/>
      <name val="Arial Cyr"/>
      <charset val="204"/>
    </font>
  </fonts>
  <fills count="8">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00B0F0"/>
        <bgColor indexed="64"/>
      </patternFill>
    </fill>
  </fills>
  <borders count="29">
    <border>
      <left/>
      <right/>
      <top/>
      <bottom/>
      <diagonal/>
    </border>
    <border>
      <left style="medium">
        <color indexed="64"/>
      </left>
      <right/>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1" fillId="0" borderId="0" applyNumberFormat="0" applyFill="0" applyBorder="0" applyAlignment="0" applyProtection="0">
      <alignment vertical="top"/>
      <protection locked="0"/>
    </xf>
    <xf numFmtId="0" fontId="12" fillId="0" borderId="0"/>
    <xf numFmtId="9" fontId="2" fillId="0" borderId="0" applyFont="0" applyFill="0" applyBorder="0" applyAlignment="0" applyProtection="0"/>
  </cellStyleXfs>
  <cellXfs count="137">
    <xf numFmtId="0" fontId="0" fillId="0" borderId="0" xfId="0"/>
    <xf numFmtId="0" fontId="3" fillId="0" borderId="0" xfId="0" applyFont="1" applyFill="1" applyProtection="1">
      <protection hidden="1"/>
    </xf>
    <xf numFmtId="0" fontId="3" fillId="0" borderId="0" xfId="0" applyFont="1" applyProtection="1">
      <protection hidden="1"/>
    </xf>
    <xf numFmtId="4" fontId="3" fillId="0" borderId="0" xfId="0" applyNumberFormat="1" applyFont="1" applyFill="1" applyBorder="1" applyAlignment="1" applyProtection="1">
      <protection hidden="1"/>
    </xf>
    <xf numFmtId="4" fontId="3" fillId="0" borderId="0" xfId="0" applyNumberFormat="1" applyFont="1" applyProtection="1">
      <protection hidden="1"/>
    </xf>
    <xf numFmtId="0" fontId="3" fillId="2" borderId="1" xfId="0" applyFont="1" applyFill="1" applyBorder="1" applyAlignment="1" applyProtection="1">
      <alignment horizontal="left" vertical="center"/>
      <protection hidden="1"/>
    </xf>
    <xf numFmtId="4" fontId="3" fillId="0" borderId="2" xfId="0" applyNumberFormat="1" applyFont="1" applyFill="1" applyBorder="1" applyAlignment="1" applyProtection="1">
      <alignment shrinkToFit="1"/>
      <protection hidden="1"/>
    </xf>
    <xf numFmtId="14" fontId="0" fillId="0" borderId="0" xfId="0" applyNumberFormat="1" applyProtection="1">
      <protection hidden="1"/>
    </xf>
    <xf numFmtId="0" fontId="3" fillId="0" borderId="3" xfId="0" applyFont="1" applyFill="1" applyBorder="1" applyAlignment="1" applyProtection="1">
      <alignment horizontal="left" shrinkToFit="1"/>
      <protection hidden="1"/>
    </xf>
    <xf numFmtId="4" fontId="3" fillId="3" borderId="4" xfId="0" applyNumberFormat="1" applyFont="1" applyFill="1" applyBorder="1" applyAlignment="1" applyProtection="1">
      <protection hidden="1"/>
    </xf>
    <xf numFmtId="0" fontId="3" fillId="3" borderId="0" xfId="0" applyFont="1" applyFill="1" applyAlignment="1" applyProtection="1">
      <protection hidden="1"/>
    </xf>
    <xf numFmtId="0" fontId="0" fillId="0" borderId="6" xfId="0" applyBorder="1" applyAlignment="1">
      <alignment horizontal="right"/>
    </xf>
    <xf numFmtId="0" fontId="3" fillId="2" borderId="0" xfId="0" applyFont="1" applyFill="1" applyBorder="1" applyAlignment="1" applyProtection="1">
      <alignment horizontal="left" vertical="center"/>
      <protection hidden="1"/>
    </xf>
    <xf numFmtId="0" fontId="0" fillId="0" borderId="6" xfId="0" applyBorder="1" applyAlignment="1">
      <alignment horizontal="right" wrapText="1"/>
    </xf>
    <xf numFmtId="0" fontId="3" fillId="0" borderId="7" xfId="0" applyFont="1" applyFill="1" applyBorder="1" applyAlignment="1" applyProtection="1">
      <alignment horizontal="left" shrinkToFit="1"/>
      <protection hidden="1"/>
    </xf>
    <xf numFmtId="0" fontId="0" fillId="0" borderId="0" xfId="0" applyFill="1"/>
    <xf numFmtId="0" fontId="4" fillId="0" borderId="8" xfId="0" applyFont="1" applyFill="1" applyBorder="1" applyAlignment="1" applyProtection="1">
      <alignment horizontal="center" vertical="center" wrapText="1"/>
      <protection hidden="1"/>
    </xf>
    <xf numFmtId="0" fontId="3" fillId="0" borderId="9" xfId="0" applyFont="1" applyFill="1" applyBorder="1" applyAlignment="1" applyProtection="1">
      <alignment horizontal="center" vertical="center" wrapText="1" shrinkToFit="1"/>
      <protection hidden="1"/>
    </xf>
    <xf numFmtId="0" fontId="3" fillId="0" borderId="10" xfId="0" applyFont="1" applyFill="1" applyBorder="1" applyAlignment="1" applyProtection="1">
      <alignment horizontal="center" vertical="center" wrapText="1" shrinkToFit="1"/>
      <protection hidden="1"/>
    </xf>
    <xf numFmtId="164" fontId="3" fillId="0" borderId="11" xfId="0" applyNumberFormat="1" applyFont="1" applyFill="1" applyBorder="1" applyAlignment="1" applyProtection="1">
      <alignment horizontal="left" shrinkToFit="1"/>
      <protection hidden="1"/>
    </xf>
    <xf numFmtId="4" fontId="3" fillId="0" borderId="12" xfId="0" applyNumberFormat="1" applyFont="1" applyFill="1" applyBorder="1" applyAlignment="1" applyProtection="1">
      <alignment shrinkToFit="1"/>
      <protection hidden="1"/>
    </xf>
    <xf numFmtId="4" fontId="3" fillId="0" borderId="5" xfId="0" applyNumberFormat="1" applyFont="1" applyFill="1" applyBorder="1" applyAlignment="1" applyProtection="1">
      <alignment shrinkToFit="1"/>
      <protection hidden="1"/>
    </xf>
    <xf numFmtId="0" fontId="4" fillId="0" borderId="13" xfId="0" applyFont="1" applyFill="1" applyBorder="1" applyAlignment="1" applyProtection="1">
      <alignment vertical="top"/>
      <protection hidden="1"/>
    </xf>
    <xf numFmtId="4" fontId="3" fillId="0" borderId="14" xfId="0" applyNumberFormat="1" applyFont="1" applyFill="1" applyBorder="1" applyProtection="1">
      <protection hidden="1"/>
    </xf>
    <xf numFmtId="4" fontId="3" fillId="0" borderId="15" xfId="0" applyNumberFormat="1" applyFont="1" applyFill="1" applyBorder="1" applyProtection="1">
      <protection hidden="1"/>
    </xf>
    <xf numFmtId="4" fontId="3" fillId="0" borderId="15" xfId="0" applyNumberFormat="1" applyFont="1" applyFill="1" applyBorder="1" applyAlignment="1" applyProtection="1">
      <protection hidden="1"/>
    </xf>
    <xf numFmtId="0" fontId="14" fillId="0" borderId="10" xfId="0" applyFont="1" applyFill="1" applyBorder="1" applyAlignment="1" applyProtection="1">
      <alignment horizontal="center" vertical="center" wrapText="1" shrinkToFit="1"/>
      <protection hidden="1"/>
    </xf>
    <xf numFmtId="10" fontId="3" fillId="3" borderId="16" xfId="3" applyNumberFormat="1" applyFont="1" applyFill="1" applyBorder="1" applyAlignment="1" applyProtection="1">
      <protection hidden="1"/>
    </xf>
    <xf numFmtId="4" fontId="3" fillId="0" borderId="0" xfId="0" applyNumberFormat="1" applyFont="1" applyFill="1" applyProtection="1">
      <protection hidden="1"/>
    </xf>
    <xf numFmtId="0" fontId="8" fillId="0" borderId="9" xfId="0" applyFont="1" applyFill="1" applyBorder="1" applyAlignment="1" applyProtection="1">
      <alignment horizontal="center" vertical="center" wrapText="1" shrinkToFit="1"/>
      <protection hidden="1"/>
    </xf>
    <xf numFmtId="0" fontId="8" fillId="0" borderId="10" xfId="0" applyFont="1" applyFill="1" applyBorder="1" applyAlignment="1" applyProtection="1">
      <alignment horizontal="center" vertical="center" wrapText="1" shrinkToFit="1"/>
      <protection hidden="1"/>
    </xf>
    <xf numFmtId="164" fontId="8" fillId="0" borderId="11" xfId="0" applyNumberFormat="1" applyFont="1" applyFill="1" applyBorder="1" applyAlignment="1" applyProtection="1">
      <alignment horizontal="left" shrinkToFit="1"/>
      <protection hidden="1"/>
    </xf>
    <xf numFmtId="4" fontId="8" fillId="0" borderId="12" xfId="0" applyNumberFormat="1" applyFont="1" applyFill="1" applyBorder="1" applyAlignment="1" applyProtection="1">
      <alignment shrinkToFit="1"/>
      <protection hidden="1"/>
    </xf>
    <xf numFmtId="4" fontId="8" fillId="0" borderId="2" xfId="0" applyNumberFormat="1" applyFont="1" applyFill="1" applyBorder="1" applyAlignment="1" applyProtection="1">
      <alignment shrinkToFit="1"/>
      <protection hidden="1"/>
    </xf>
    <xf numFmtId="4" fontId="8" fillId="0" borderId="5" xfId="0" applyNumberFormat="1" applyFont="1" applyFill="1" applyBorder="1" applyAlignment="1" applyProtection="1">
      <alignment shrinkToFit="1"/>
      <protection hidden="1"/>
    </xf>
    <xf numFmtId="0" fontId="9" fillId="0" borderId="13" xfId="0" applyFont="1" applyFill="1" applyBorder="1" applyAlignment="1" applyProtection="1">
      <alignment vertical="top"/>
      <protection hidden="1"/>
    </xf>
    <xf numFmtId="4" fontId="8" fillId="0" borderId="14" xfId="0" applyNumberFormat="1" applyFont="1" applyFill="1" applyBorder="1" applyProtection="1">
      <protection hidden="1"/>
    </xf>
    <xf numFmtId="4" fontId="8" fillId="0" borderId="15" xfId="0" applyNumberFormat="1" applyFont="1" applyFill="1" applyBorder="1" applyProtection="1">
      <protection hidden="1"/>
    </xf>
    <xf numFmtId="4" fontId="8" fillId="0" borderId="15" xfId="0" applyNumberFormat="1" applyFont="1" applyFill="1" applyBorder="1" applyAlignment="1" applyProtection="1">
      <protection hidden="1"/>
    </xf>
    <xf numFmtId="10" fontId="0" fillId="0" borderId="0" xfId="0" applyNumberFormat="1"/>
    <xf numFmtId="9" fontId="0" fillId="0" borderId="0" xfId="0" applyNumberFormat="1"/>
    <xf numFmtId="10" fontId="0" fillId="0" borderId="0" xfId="3" applyNumberFormat="1" applyFont="1"/>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1" xfId="0" applyFont="1" applyFill="1" applyBorder="1" applyAlignment="1">
      <alignment horizontal="center" vertical="center" wrapText="1"/>
    </xf>
    <xf numFmtId="4" fontId="0" fillId="0" borderId="0" xfId="0" applyNumberFormat="1"/>
    <xf numFmtId="165" fontId="0" fillId="0" borderId="0" xfId="0" applyNumberFormat="1"/>
    <xf numFmtId="0" fontId="3" fillId="4" borderId="0" xfId="0" applyFont="1" applyFill="1" applyAlignment="1" applyProtection="1">
      <alignment vertical="center"/>
      <protection hidden="1"/>
    </xf>
    <xf numFmtId="0" fontId="3" fillId="3" borderId="0" xfId="0" applyFont="1" applyFill="1" applyAlignment="1" applyProtection="1">
      <alignment vertical="center"/>
      <protection hidden="1"/>
    </xf>
    <xf numFmtId="10" fontId="18" fillId="0" borderId="0" xfId="0" applyNumberFormat="1" applyFont="1"/>
    <xf numFmtId="0" fontId="3" fillId="3" borderId="4" xfId="2" applyFont="1" applyFill="1" applyBorder="1" applyAlignment="1">
      <alignment horizontal="left" vertical="center" wrapText="1"/>
    </xf>
    <xf numFmtId="0" fontId="13" fillId="3" borderId="4" xfId="2" applyFont="1" applyFill="1" applyBorder="1" applyAlignment="1">
      <alignment horizontal="center" vertical="center" wrapText="1"/>
    </xf>
    <xf numFmtId="14" fontId="13" fillId="3" borderId="4" xfId="2" applyNumberFormat="1" applyFont="1" applyFill="1" applyBorder="1" applyAlignment="1" applyProtection="1">
      <alignment horizontal="center" vertical="center" wrapText="1"/>
    </xf>
    <xf numFmtId="0" fontId="13" fillId="0" borderId="4" xfId="2" applyFont="1" applyBorder="1" applyAlignment="1">
      <alignment horizontal="center" vertical="center" wrapText="1"/>
    </xf>
    <xf numFmtId="0" fontId="13" fillId="4" borderId="4" xfId="2" applyFont="1" applyFill="1" applyBorder="1" applyAlignment="1" applyProtection="1">
      <alignment horizontal="center" vertical="center" wrapText="1"/>
      <protection locked="0"/>
    </xf>
    <xf numFmtId="0" fontId="2" fillId="3" borderId="4" xfId="0" applyFont="1" applyFill="1" applyBorder="1" applyAlignment="1">
      <alignment horizontal="left"/>
    </xf>
    <xf numFmtId="0" fontId="4" fillId="0" borderId="22"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textRotation="45"/>
      <protection hidden="1"/>
    </xf>
    <xf numFmtId="0" fontId="3" fillId="0" borderId="24" xfId="0" applyFont="1" applyFill="1" applyBorder="1" applyAlignment="1" applyProtection="1">
      <alignment horizontal="center" vertical="center" textRotation="45"/>
      <protection hidden="1"/>
    </xf>
    <xf numFmtId="0" fontId="3" fillId="3" borderId="16" xfId="2" applyFont="1" applyFill="1" applyBorder="1" applyAlignment="1">
      <alignment horizontal="left" vertical="center" wrapText="1"/>
    </xf>
    <xf numFmtId="0" fontId="9" fillId="0" borderId="22" xfId="0" applyFont="1" applyFill="1" applyBorder="1" applyAlignment="1" applyProtection="1">
      <alignment horizontal="center" vertical="center" wrapText="1"/>
      <protection hidden="1"/>
    </xf>
    <xf numFmtId="0" fontId="9" fillId="0" borderId="8" xfId="0" applyFont="1" applyFill="1" applyBorder="1" applyAlignment="1" applyProtection="1">
      <alignment horizontal="center" vertical="center" wrapText="1"/>
      <protection hidden="1"/>
    </xf>
    <xf numFmtId="0" fontId="9" fillId="0" borderId="20" xfId="0" applyFont="1" applyFill="1" applyBorder="1" applyAlignment="1" applyProtection="1">
      <alignment horizontal="center" vertical="center" wrapText="1"/>
      <protection hidden="1"/>
    </xf>
    <xf numFmtId="0" fontId="3" fillId="0" borderId="25" xfId="0" applyFont="1" applyFill="1" applyBorder="1" applyAlignment="1" applyProtection="1">
      <alignment horizontal="left" vertical="center" wrapText="1"/>
      <protection hidden="1"/>
    </xf>
    <xf numFmtId="0" fontId="3" fillId="0" borderId="17" xfId="0" applyFont="1" applyFill="1" applyBorder="1" applyAlignment="1" applyProtection="1">
      <alignment horizontal="left" vertical="center" wrapText="1"/>
      <protection hidden="1"/>
    </xf>
    <xf numFmtId="0" fontId="3" fillId="0" borderId="6" xfId="0" applyFont="1" applyFill="1" applyBorder="1" applyAlignment="1" applyProtection="1">
      <alignment horizontal="left" vertical="center" wrapText="1"/>
      <protection hidden="1"/>
    </xf>
    <xf numFmtId="10" fontId="3" fillId="0" borderId="4" xfId="3" applyNumberFormat="1" applyFont="1" applyFill="1" applyBorder="1" applyAlignment="1" applyProtection="1">
      <alignment horizontal="right"/>
      <protection hidden="1"/>
    </xf>
    <xf numFmtId="0" fontId="14" fillId="0" borderId="25" xfId="0" applyFont="1" applyFill="1" applyBorder="1" applyAlignment="1" applyProtection="1">
      <alignment horizontal="left" vertical="center" shrinkToFit="1"/>
      <protection hidden="1"/>
    </xf>
    <xf numFmtId="0" fontId="14" fillId="0" borderId="17" xfId="0" applyFont="1" applyFill="1" applyBorder="1" applyAlignment="1" applyProtection="1">
      <alignment horizontal="left" vertical="center" shrinkToFit="1"/>
      <protection hidden="1"/>
    </xf>
    <xf numFmtId="0" fontId="14" fillId="0" borderId="6" xfId="0" applyFont="1" applyFill="1" applyBorder="1" applyAlignment="1" applyProtection="1">
      <alignment horizontal="left" vertical="center" shrinkToFit="1"/>
      <protection hidden="1"/>
    </xf>
    <xf numFmtId="2" fontId="14" fillId="0" borderId="25" xfId="3" applyNumberFormat="1" applyFont="1" applyFill="1" applyBorder="1" applyAlignment="1" applyProtection="1">
      <alignment horizontal="right"/>
      <protection hidden="1"/>
    </xf>
    <xf numFmtId="2" fontId="14" fillId="0" borderId="6" xfId="3" applyNumberFormat="1" applyFont="1" applyFill="1" applyBorder="1" applyAlignment="1" applyProtection="1">
      <alignment horizontal="right"/>
      <protection hidden="1"/>
    </xf>
    <xf numFmtId="0" fontId="8" fillId="0" borderId="23" xfId="0" applyFont="1" applyFill="1" applyBorder="1" applyAlignment="1" applyProtection="1">
      <alignment horizontal="center" vertical="center" textRotation="45"/>
      <protection hidden="1"/>
    </xf>
    <xf numFmtId="0" fontId="8" fillId="0" borderId="24" xfId="0" applyFont="1" applyFill="1" applyBorder="1" applyAlignment="1" applyProtection="1">
      <alignment horizontal="center" vertical="center" textRotation="45"/>
      <protection hidden="1"/>
    </xf>
    <xf numFmtId="0" fontId="14" fillId="0" borderId="25" xfId="0" applyFont="1" applyFill="1" applyBorder="1" applyAlignment="1" applyProtection="1">
      <alignment horizontal="left" vertical="center" wrapText="1"/>
      <protection hidden="1"/>
    </xf>
    <xf numFmtId="0" fontId="14" fillId="0" borderId="17" xfId="0" applyFont="1" applyFill="1" applyBorder="1" applyAlignment="1" applyProtection="1">
      <alignment horizontal="left" vertical="center" wrapText="1"/>
      <protection hidden="1"/>
    </xf>
    <xf numFmtId="0" fontId="14" fillId="0" borderId="6" xfId="0" applyFont="1" applyFill="1" applyBorder="1" applyAlignment="1" applyProtection="1">
      <alignment horizontal="left" vertical="center" wrapText="1"/>
      <protection hidden="1"/>
    </xf>
    <xf numFmtId="4" fontId="14" fillId="0" borderId="4" xfId="0" applyNumberFormat="1" applyFont="1" applyFill="1" applyBorder="1" applyAlignment="1" applyProtection="1">
      <alignment horizontal="right"/>
      <protection hidden="1"/>
    </xf>
    <xf numFmtId="0" fontId="3" fillId="3" borderId="25" xfId="0" applyFont="1" applyFill="1" applyBorder="1" applyAlignment="1" applyProtection="1">
      <alignment horizontal="left" vertical="center" wrapText="1"/>
      <protection hidden="1"/>
    </xf>
    <xf numFmtId="0" fontId="3" fillId="3" borderId="17" xfId="0" applyFont="1" applyFill="1" applyBorder="1" applyAlignment="1" applyProtection="1">
      <alignment horizontal="left" vertical="center" wrapText="1"/>
      <protection hidden="1"/>
    </xf>
    <xf numFmtId="0" fontId="3" fillId="3" borderId="6" xfId="0" applyFont="1" applyFill="1" applyBorder="1" applyAlignment="1" applyProtection="1">
      <alignment horizontal="left" vertical="center" wrapText="1"/>
      <protection hidden="1"/>
    </xf>
    <xf numFmtId="4" fontId="3" fillId="3" borderId="4" xfId="0" applyNumberFormat="1" applyFont="1" applyFill="1" applyBorder="1" applyAlignment="1" applyProtection="1">
      <alignment horizontal="right"/>
      <protection hidden="1"/>
    </xf>
    <xf numFmtId="0" fontId="3" fillId="0" borderId="25" xfId="0" applyFont="1" applyFill="1" applyBorder="1" applyAlignment="1" applyProtection="1">
      <alignment horizontal="left" vertical="top" wrapText="1"/>
      <protection hidden="1"/>
    </xf>
    <xf numFmtId="0" fontId="3" fillId="0" borderId="17" xfId="0" applyFont="1" applyFill="1" applyBorder="1" applyAlignment="1" applyProtection="1">
      <alignment horizontal="left" vertical="top" wrapText="1"/>
      <protection hidden="1"/>
    </xf>
    <xf numFmtId="0" fontId="3" fillId="0" borderId="6" xfId="0" applyFont="1" applyFill="1" applyBorder="1" applyAlignment="1" applyProtection="1">
      <alignment horizontal="left" vertical="top" wrapText="1"/>
      <protection hidden="1"/>
    </xf>
    <xf numFmtId="4" fontId="3" fillId="0" borderId="25" xfId="0" applyNumberFormat="1" applyFont="1" applyFill="1" applyBorder="1" applyAlignment="1" applyProtection="1">
      <alignment horizontal="center" wrapText="1"/>
      <protection hidden="1"/>
    </xf>
    <xf numFmtId="4" fontId="3" fillId="0" borderId="6" xfId="0" applyNumberFormat="1" applyFont="1" applyFill="1" applyBorder="1" applyAlignment="1" applyProtection="1">
      <alignment horizontal="center" wrapText="1"/>
      <protection hidden="1"/>
    </xf>
    <xf numFmtId="4" fontId="3" fillId="0" borderId="4" xfId="0" applyNumberFormat="1" applyFont="1" applyFill="1" applyBorder="1" applyAlignment="1" applyProtection="1">
      <alignment horizontal="right"/>
      <protection hidden="1"/>
    </xf>
    <xf numFmtId="0" fontId="3" fillId="0" borderId="4" xfId="0" applyFont="1" applyFill="1" applyBorder="1" applyAlignment="1" applyProtection="1">
      <alignment vertical="top" wrapText="1"/>
      <protection hidden="1"/>
    </xf>
    <xf numFmtId="0" fontId="3" fillId="4" borderId="25" xfId="0" applyFont="1" applyFill="1" applyBorder="1" applyAlignment="1" applyProtection="1">
      <alignment horizontal="center" vertical="top" wrapText="1"/>
      <protection locked="0" hidden="1"/>
    </xf>
    <xf numFmtId="0" fontId="3" fillId="4" borderId="6" xfId="0" applyFont="1" applyFill="1" applyBorder="1" applyAlignment="1" applyProtection="1">
      <alignment horizontal="center" vertical="top" wrapText="1"/>
      <protection locked="0" hidden="1"/>
    </xf>
    <xf numFmtId="0" fontId="3" fillId="0" borderId="25" xfId="0" applyFont="1" applyFill="1" applyBorder="1" applyAlignment="1" applyProtection="1">
      <alignment horizontal="left" shrinkToFit="1"/>
      <protection hidden="1"/>
    </xf>
    <xf numFmtId="0" fontId="3" fillId="0" borderId="17" xfId="0" applyFont="1" applyFill="1" applyBorder="1" applyAlignment="1" applyProtection="1">
      <alignment horizontal="left" shrinkToFit="1"/>
      <protection hidden="1"/>
    </xf>
    <xf numFmtId="4" fontId="3" fillId="6" borderId="26" xfId="0" applyNumberFormat="1" applyFont="1" applyFill="1" applyBorder="1" applyAlignment="1" applyProtection="1">
      <alignment horizontal="right"/>
      <protection locked="0" hidden="1"/>
    </xf>
    <xf numFmtId="4" fontId="3" fillId="6" borderId="3" xfId="0" applyNumberFormat="1" applyFont="1" applyFill="1" applyBorder="1" applyAlignment="1" applyProtection="1">
      <alignment horizontal="right"/>
      <protection locked="0" hidden="1"/>
    </xf>
    <xf numFmtId="0" fontId="3" fillId="0" borderId="25" xfId="0" applyFont="1" applyFill="1" applyBorder="1" applyAlignment="1" applyProtection="1">
      <alignment horizontal="left" vertical="center"/>
      <protection hidden="1"/>
    </xf>
    <xf numFmtId="0" fontId="3" fillId="0" borderId="17" xfId="0" applyFont="1" applyFill="1" applyBorder="1" applyAlignment="1" applyProtection="1">
      <alignment horizontal="left" vertical="center"/>
      <protection hidden="1"/>
    </xf>
    <xf numFmtId="4" fontId="3" fillId="0" borderId="27" xfId="0" applyNumberFormat="1" applyFont="1" applyFill="1" applyBorder="1" applyAlignment="1" applyProtection="1">
      <alignment horizontal="right"/>
      <protection hidden="1"/>
    </xf>
    <xf numFmtId="0" fontId="3" fillId="0" borderId="28" xfId="0" applyFont="1" applyFill="1" applyBorder="1" applyAlignment="1" applyProtection="1">
      <alignment horizontal="left" vertical="center" wrapText="1"/>
      <protection hidden="1"/>
    </xf>
    <xf numFmtId="10" fontId="3" fillId="0" borderId="25" xfId="3" applyNumberFormat="1" applyFont="1" applyFill="1" applyBorder="1" applyAlignment="1" applyProtection="1">
      <alignment horizontal="right"/>
      <protection hidden="1"/>
    </xf>
    <xf numFmtId="10" fontId="3" fillId="0" borderId="6" xfId="3" applyNumberFormat="1" applyFont="1" applyFill="1" applyBorder="1" applyAlignment="1" applyProtection="1">
      <alignment horizontal="right"/>
      <protection hidden="1"/>
    </xf>
    <xf numFmtId="0" fontId="3" fillId="0" borderId="6" xfId="0" applyFont="1" applyFill="1" applyBorder="1" applyAlignment="1" applyProtection="1">
      <alignment horizontal="left" vertical="center"/>
      <protection hidden="1"/>
    </xf>
    <xf numFmtId="1" fontId="3" fillId="4" borderId="4" xfId="0" quotePrefix="1" applyNumberFormat="1" applyFont="1" applyFill="1" applyBorder="1" applyAlignment="1" applyProtection="1">
      <alignment horizontal="right"/>
      <protection locked="0"/>
    </xf>
    <xf numFmtId="0" fontId="3" fillId="7" borderId="25" xfId="0" applyNumberFormat="1" applyFont="1" applyFill="1" applyBorder="1" applyAlignment="1" applyProtection="1">
      <alignment horizontal="right"/>
      <protection locked="0" hidden="1"/>
    </xf>
    <xf numFmtId="0" fontId="3" fillId="7" borderId="6" xfId="0" applyNumberFormat="1" applyFont="1" applyFill="1" applyBorder="1" applyAlignment="1" applyProtection="1">
      <alignment horizontal="right"/>
      <protection locked="0" hidden="1"/>
    </xf>
    <xf numFmtId="2" fontId="3" fillId="0" borderId="25" xfId="3" applyNumberFormat="1" applyFont="1" applyFill="1" applyBorder="1" applyAlignment="1" applyProtection="1">
      <alignment horizontal="right"/>
      <protection hidden="1"/>
    </xf>
    <xf numFmtId="2" fontId="3" fillId="0" borderId="6" xfId="3" applyNumberFormat="1" applyFont="1" applyFill="1" applyBorder="1" applyAlignment="1" applyProtection="1">
      <alignment horizontal="right"/>
      <protection hidden="1"/>
    </xf>
    <xf numFmtId="0" fontId="3" fillId="0" borderId="25" xfId="0" applyFont="1" applyFill="1" applyBorder="1" applyAlignment="1" applyProtection="1">
      <alignment horizontal="right"/>
      <protection hidden="1"/>
    </xf>
    <xf numFmtId="0" fontId="0" fillId="0" borderId="17" xfId="0" applyBorder="1" applyAlignment="1">
      <alignment horizontal="right"/>
    </xf>
    <xf numFmtId="0" fontId="0" fillId="0" borderId="6" xfId="0" applyBorder="1" applyAlignment="1">
      <alignment horizontal="right"/>
    </xf>
    <xf numFmtId="4" fontId="3" fillId="4" borderId="4" xfId="0" applyNumberFormat="1" applyFont="1" applyFill="1" applyBorder="1" applyAlignment="1" applyProtection="1">
      <alignment horizontal="right"/>
      <protection locked="0"/>
    </xf>
    <xf numFmtId="0" fontId="3" fillId="0" borderId="25" xfId="0" applyFont="1" applyFill="1" applyBorder="1" applyAlignment="1" applyProtection="1">
      <alignment horizontal="right" wrapText="1"/>
      <protection hidden="1"/>
    </xf>
    <xf numFmtId="0" fontId="0" fillId="0" borderId="17" xfId="0" applyBorder="1" applyAlignment="1">
      <alignment horizontal="right" wrapText="1"/>
    </xf>
    <xf numFmtId="0" fontId="0" fillId="0" borderId="6" xfId="0" applyBorder="1" applyAlignment="1">
      <alignment horizontal="right" wrapText="1"/>
    </xf>
    <xf numFmtId="0" fontId="3" fillId="0" borderId="25" xfId="0" applyFont="1" applyFill="1" applyBorder="1" applyAlignment="1" applyProtection="1">
      <alignment horizontal="left" vertical="top"/>
      <protection hidden="1"/>
    </xf>
    <xf numFmtId="0" fontId="3" fillId="0" borderId="17" xfId="0" applyFont="1" applyFill="1" applyBorder="1" applyAlignment="1" applyProtection="1">
      <alignment horizontal="left" vertical="top"/>
      <protection hidden="1"/>
    </xf>
    <xf numFmtId="0" fontId="3" fillId="0" borderId="6" xfId="0" applyFont="1" applyFill="1" applyBorder="1" applyAlignment="1" applyProtection="1">
      <alignment horizontal="left" vertical="top"/>
      <protection hidden="1"/>
    </xf>
    <xf numFmtId="10" fontId="3" fillId="4" borderId="4" xfId="3" applyNumberFormat="1" applyFont="1" applyFill="1" applyBorder="1" applyAlignment="1" applyProtection="1">
      <alignment horizontal="right"/>
      <protection locked="0"/>
    </xf>
    <xf numFmtId="0" fontId="3" fillId="0" borderId="0" xfId="0" applyFont="1" applyFill="1" applyAlignment="1" applyProtection="1">
      <alignment horizontal="left" vertical="center"/>
      <protection hidden="1"/>
    </xf>
    <xf numFmtId="0" fontId="16"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6" fillId="3" borderId="0" xfId="0" applyFont="1" applyFill="1" applyAlignment="1" applyProtection="1">
      <alignment horizontal="center" vertical="center" wrapText="1"/>
      <protection hidden="1"/>
    </xf>
    <xf numFmtId="0" fontId="7" fillId="0" borderId="0" xfId="0" applyFont="1" applyAlignment="1" applyProtection="1">
      <alignment horizontal="center"/>
      <protection hidden="1"/>
    </xf>
    <xf numFmtId="0" fontId="17" fillId="0" borderId="25" xfId="1" applyFont="1" applyFill="1" applyBorder="1" applyAlignment="1" applyProtection="1">
      <alignment horizontal="center" vertical="center" wrapText="1"/>
      <protection hidden="1"/>
    </xf>
    <xf numFmtId="0" fontId="17" fillId="0" borderId="17" xfId="1" applyFont="1" applyFill="1" applyBorder="1" applyAlignment="1" applyProtection="1">
      <alignment horizontal="center" vertical="center" wrapText="1"/>
      <protection hidden="1"/>
    </xf>
    <xf numFmtId="0" fontId="17" fillId="0" borderId="6" xfId="1" applyFont="1" applyFill="1" applyBorder="1" applyAlignment="1" applyProtection="1">
      <alignment horizontal="center" vertical="center" wrapText="1"/>
      <protection hidden="1"/>
    </xf>
    <xf numFmtId="0" fontId="17" fillId="0" borderId="25" xfId="1" applyFont="1" applyFill="1" applyBorder="1" applyAlignment="1" applyProtection="1">
      <alignment horizontal="left" vertical="center" wrapText="1"/>
      <protection hidden="1"/>
    </xf>
    <xf numFmtId="0" fontId="5" fillId="0" borderId="6" xfId="0" applyFont="1" applyBorder="1" applyAlignment="1">
      <alignment horizontal="left" vertical="center" wrapText="1"/>
    </xf>
  </cellXfs>
  <cellStyles count="4">
    <cellStyle name="Гиперссылка" xfId="1" builtinId="8"/>
    <cellStyle name="Обычный" xfId="0" builtinId="0"/>
    <cellStyle name="Обычный 2" xfId="2"/>
    <cellStyle name="Процентн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40" dropStyle="combo" dx="22" fmlaLink="$J$16" fmlaRange="$AG$8:$AG$9"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0</xdr:colOff>
          <xdr:row>15</xdr:row>
          <xdr:rowOff>0</xdr:rowOff>
        </xdr:from>
        <xdr:to>
          <xdr:col>11</xdr:col>
          <xdr:colOff>0</xdr:colOff>
          <xdr:row>17</xdr:row>
          <xdr:rowOff>0</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11</xdr:col>
      <xdr:colOff>391248</xdr:colOff>
      <xdr:row>8</xdr:row>
      <xdr:rowOff>11909</xdr:rowOff>
    </xdr:from>
    <xdr:to>
      <xdr:col>27</xdr:col>
      <xdr:colOff>276947</xdr:colOff>
      <xdr:row>19</xdr:row>
      <xdr:rowOff>154974</xdr:rowOff>
    </xdr:to>
    <xdr:pic>
      <xdr:nvPicPr>
        <xdr:cNvPr id="9272" name="Picture 2" descr="C:\Users\ozimovchenko\Documents\лого\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8061" y="1285878"/>
          <a:ext cx="11994355" cy="1345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rgas.bank.local\main\Users\okhapilina\AppData\Local\Microsoft\Windows\INetCache\Content.Outlook\LH54NWVH\&#1055;&#1072;&#1089;&#1087;&#1086;&#1088;&#1090;%20&#1040;&#1074;&#1090;&#1086;%20&#1042;&#1042;%20&#1055;&#1072;&#1088;&#1090;&#1085;&#1077;&#1088;&#1089;&#1100;&#1082;&#1080;&#1081;_19.01.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аток до Паспорту 1"/>
      <sheetName val="ПАСПОРТ"/>
      <sheetName val="Додаток до Паспорту "/>
    </sheetNames>
    <sheetDataSet>
      <sheetData sheetId="0" refreshError="1"/>
      <sheetData sheetId="1" refreshError="1"/>
      <sheetData sheetId="2">
        <row r="8">
          <cell r="J8">
            <v>0.5</v>
          </cell>
        </row>
        <row r="9">
          <cell r="J9">
            <v>1500000</v>
          </cell>
        </row>
        <row r="14">
          <cell r="J14">
            <v>84</v>
          </cell>
        </row>
        <row r="15">
          <cell r="J15">
            <v>14.59</v>
          </cell>
        </row>
        <row r="16">
          <cell r="J16">
            <v>1</v>
          </cell>
        </row>
        <row r="17">
          <cell r="J17">
            <v>17857.142857142859</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655"/>
  <sheetViews>
    <sheetView tabSelected="1" view="pageBreakPreview" topLeftCell="A4" zoomScale="80" zoomScaleNormal="70" zoomScaleSheetLayoutView="80" workbookViewId="0">
      <selection activeCell="A18" sqref="A18:K18"/>
    </sheetView>
  </sheetViews>
  <sheetFormatPr defaultRowHeight="12.75" x14ac:dyDescent="0.2"/>
  <cols>
    <col min="2" max="2" width="12" customWidth="1"/>
    <col min="3" max="3" width="12.85546875" customWidth="1"/>
    <col min="4" max="4" width="12.42578125" customWidth="1"/>
    <col min="5" max="5" width="11.85546875" customWidth="1"/>
    <col min="6" max="6" width="11.7109375" customWidth="1"/>
    <col min="7" max="7" width="11.5703125" customWidth="1"/>
    <col min="8" max="8" width="12.140625" customWidth="1"/>
    <col min="9" max="9" width="11.7109375" customWidth="1"/>
    <col min="10" max="10" width="11.85546875" customWidth="1"/>
    <col min="11" max="11" width="14.42578125" customWidth="1"/>
    <col min="12" max="12" width="12" customWidth="1"/>
    <col min="13" max="13" width="12.85546875" customWidth="1"/>
    <col min="14" max="14" width="11.7109375" customWidth="1"/>
    <col min="15" max="15" width="10.7109375" customWidth="1"/>
    <col min="16" max="16" width="13.5703125" customWidth="1"/>
    <col min="17" max="17" width="12.85546875" customWidth="1"/>
    <col min="18" max="18" width="12" customWidth="1"/>
    <col min="19" max="19" width="10.5703125" customWidth="1"/>
    <col min="20" max="20" width="11.42578125" customWidth="1"/>
    <col min="21" max="21" width="10.7109375" customWidth="1"/>
    <col min="22" max="22" width="11.5703125" customWidth="1"/>
    <col min="23" max="23" width="9.85546875" customWidth="1"/>
    <col min="24" max="24" width="11.5703125" customWidth="1"/>
    <col min="25" max="25" width="12" customWidth="1"/>
    <col min="28" max="28" width="11.42578125" customWidth="1"/>
    <col min="29" max="29" width="11.5703125" customWidth="1"/>
    <col min="30" max="32" width="0" hidden="1" customWidth="1"/>
    <col min="33" max="35" width="9.140625" hidden="1" customWidth="1"/>
    <col min="36" max="37" width="9.140625" customWidth="1"/>
  </cols>
  <sheetData>
    <row r="1" spans="1:34" ht="15" hidden="1" x14ac:dyDescent="0.25">
      <c r="A1" s="127" t="s">
        <v>71</v>
      </c>
      <c r="B1" s="127"/>
      <c r="C1" s="127"/>
      <c r="D1" s="127"/>
      <c r="E1" s="127"/>
      <c r="F1" s="127"/>
      <c r="G1" s="127"/>
      <c r="H1" s="127"/>
      <c r="I1" s="127"/>
      <c r="J1" s="127"/>
      <c r="K1" s="127"/>
      <c r="L1" s="10"/>
      <c r="M1" s="10"/>
      <c r="N1" s="10"/>
      <c r="O1" s="10"/>
      <c r="P1" s="10"/>
      <c r="Q1" s="10"/>
      <c r="R1" s="10"/>
      <c r="S1" s="10"/>
      <c r="T1" s="10"/>
      <c r="U1" s="10"/>
      <c r="V1" s="10"/>
      <c r="W1" s="10"/>
      <c r="X1" s="10"/>
      <c r="Y1" s="10"/>
      <c r="Z1" s="10"/>
      <c r="AA1" s="10"/>
      <c r="AB1" s="10"/>
      <c r="AC1" s="10"/>
      <c r="AD1" s="2"/>
      <c r="AE1" s="2"/>
      <c r="AF1" s="2"/>
      <c r="AG1" s="2"/>
      <c r="AH1" s="2"/>
    </row>
    <row r="2" spans="1:34" ht="15" hidden="1" x14ac:dyDescent="0.25">
      <c r="A2" s="128" t="s">
        <v>3</v>
      </c>
      <c r="B2" s="128"/>
      <c r="C2" s="128"/>
      <c r="D2" s="128"/>
      <c r="E2" s="128"/>
      <c r="F2" s="128"/>
      <c r="G2" s="128"/>
      <c r="H2" s="128"/>
      <c r="I2" s="128"/>
      <c r="J2" s="128"/>
      <c r="K2" s="128"/>
      <c r="L2" s="10"/>
      <c r="M2" s="10"/>
      <c r="N2" s="10"/>
      <c r="O2" s="10"/>
      <c r="P2" s="10"/>
      <c r="Q2" s="10"/>
      <c r="R2" s="10"/>
      <c r="S2" s="10"/>
      <c r="T2" s="10"/>
      <c r="U2" s="10"/>
      <c r="V2" s="10"/>
      <c r="W2" s="10"/>
      <c r="X2" s="10"/>
      <c r="Y2" s="10"/>
      <c r="Z2" s="10"/>
      <c r="AA2" s="10"/>
      <c r="AB2" s="10"/>
      <c r="AC2" s="10"/>
      <c r="AD2" s="2"/>
      <c r="AE2" s="2"/>
      <c r="AF2" s="2"/>
      <c r="AG2" s="2"/>
      <c r="AH2" s="2"/>
    </row>
    <row r="3" spans="1:34" ht="15" x14ac:dyDescent="0.25">
      <c r="A3" s="129"/>
      <c r="B3" s="129"/>
      <c r="C3" s="129"/>
      <c r="D3" s="129"/>
      <c r="E3" s="129"/>
      <c r="F3" s="129"/>
      <c r="G3" s="129"/>
      <c r="H3" s="129"/>
      <c r="I3" s="129"/>
      <c r="J3" s="129"/>
      <c r="K3" s="129"/>
      <c r="L3" s="10"/>
      <c r="M3" s="10"/>
      <c r="N3" s="10"/>
      <c r="O3" s="10"/>
      <c r="P3" s="10"/>
      <c r="Q3" s="10"/>
      <c r="R3" s="10"/>
      <c r="S3" s="10"/>
      <c r="T3" s="10"/>
      <c r="U3" s="10"/>
      <c r="V3" s="10"/>
      <c r="W3" s="10"/>
      <c r="X3" s="10"/>
      <c r="Y3" s="10"/>
      <c r="Z3" s="10"/>
      <c r="AA3" s="10"/>
      <c r="AB3" s="10"/>
      <c r="AC3" s="10"/>
      <c r="AD3" s="2"/>
      <c r="AE3" s="2"/>
      <c r="AF3" s="2"/>
      <c r="AG3" s="2"/>
      <c r="AH3" s="2"/>
    </row>
    <row r="4" spans="1:34" ht="40.5" customHeight="1" x14ac:dyDescent="0.25">
      <c r="A4" s="130" t="s">
        <v>93</v>
      </c>
      <c r="B4" s="130"/>
      <c r="C4" s="130"/>
      <c r="D4" s="130"/>
      <c r="E4" s="130"/>
      <c r="F4" s="130"/>
      <c r="G4" s="130"/>
      <c r="H4" s="130"/>
      <c r="I4" s="130"/>
      <c r="J4" s="130"/>
      <c r="K4" s="130"/>
      <c r="L4" s="10"/>
      <c r="M4" s="10"/>
      <c r="N4" s="10"/>
      <c r="O4" s="10"/>
      <c r="P4" s="10"/>
      <c r="Q4" s="10"/>
      <c r="R4" s="10"/>
      <c r="S4" s="10"/>
      <c r="T4" s="10"/>
      <c r="U4" s="10"/>
      <c r="V4" s="10"/>
      <c r="W4" s="10"/>
      <c r="X4" s="10"/>
      <c r="Y4" s="10"/>
      <c r="Z4" s="10"/>
      <c r="AA4" s="10"/>
      <c r="AB4" s="10"/>
      <c r="AC4" s="10"/>
      <c r="AD4" s="2"/>
      <c r="AE4" s="2"/>
      <c r="AF4" s="2"/>
      <c r="AG4" s="2"/>
      <c r="AH4" s="2"/>
    </row>
    <row r="5" spans="1:34" ht="15" x14ac:dyDescent="0.25">
      <c r="A5" s="131" t="s">
        <v>11</v>
      </c>
      <c r="B5" s="131"/>
      <c r="C5" s="131"/>
      <c r="D5" s="131"/>
      <c r="E5" s="131"/>
      <c r="F5" s="131"/>
      <c r="G5" s="131"/>
      <c r="H5" s="131"/>
      <c r="I5" s="131"/>
      <c r="J5" s="131"/>
      <c r="K5" s="131"/>
      <c r="L5" s="10"/>
      <c r="M5" s="10"/>
      <c r="N5" s="10"/>
      <c r="O5" s="10"/>
      <c r="P5" s="10"/>
      <c r="Q5" s="10"/>
      <c r="R5" s="10"/>
      <c r="S5" s="10"/>
      <c r="T5" s="10"/>
      <c r="U5" s="10"/>
      <c r="V5" s="10"/>
      <c r="W5" s="10"/>
      <c r="X5" s="10"/>
      <c r="Y5" s="10"/>
      <c r="Z5" s="10"/>
      <c r="AA5" s="10"/>
      <c r="AB5" s="10"/>
      <c r="AC5" s="10"/>
      <c r="AD5" s="2"/>
      <c r="AE5" s="2"/>
      <c r="AF5" s="2"/>
      <c r="AG5" s="2"/>
      <c r="AH5" s="2"/>
    </row>
    <row r="6" spans="1:34" ht="102" hidden="1" customHeight="1" x14ac:dyDescent="0.25">
      <c r="A6" s="132" t="s">
        <v>39</v>
      </c>
      <c r="B6" s="133"/>
      <c r="C6" s="133"/>
      <c r="D6" s="133"/>
      <c r="E6" s="133"/>
      <c r="F6" s="133"/>
      <c r="G6" s="133"/>
      <c r="H6" s="133"/>
      <c r="I6" s="134"/>
      <c r="J6" s="135" t="s">
        <v>40</v>
      </c>
      <c r="K6" s="136"/>
      <c r="L6" s="10"/>
      <c r="M6" s="10"/>
      <c r="N6" s="10"/>
      <c r="O6" s="10"/>
      <c r="P6" s="10"/>
      <c r="Q6" s="10"/>
      <c r="R6" s="10"/>
      <c r="S6" s="10"/>
      <c r="T6" s="10"/>
      <c r="U6" s="10"/>
      <c r="V6" s="10"/>
      <c r="W6" s="10"/>
      <c r="X6" s="10"/>
      <c r="Y6" s="10"/>
      <c r="Z6" s="10"/>
      <c r="AA6" s="10"/>
      <c r="AB6" s="10"/>
      <c r="AC6" s="10"/>
      <c r="AD6" s="2"/>
      <c r="AE6" s="2"/>
      <c r="AF6" s="2"/>
      <c r="AG6" s="2"/>
      <c r="AH6" s="2"/>
    </row>
    <row r="7" spans="1:34" ht="15" x14ac:dyDescent="0.25">
      <c r="A7" s="123" t="s">
        <v>48</v>
      </c>
      <c r="B7" s="124"/>
      <c r="C7" s="124"/>
      <c r="D7" s="124"/>
      <c r="E7" s="124"/>
      <c r="F7" s="124"/>
      <c r="G7" s="124"/>
      <c r="H7" s="124"/>
      <c r="I7" s="125"/>
      <c r="J7" s="119">
        <v>125000</v>
      </c>
      <c r="K7" s="119"/>
      <c r="L7" s="10"/>
      <c r="M7" s="54"/>
      <c r="N7" s="55" t="s">
        <v>90</v>
      </c>
      <c r="O7" s="10"/>
      <c r="P7" s="10"/>
      <c r="Q7" s="10"/>
      <c r="R7" s="10"/>
      <c r="S7" s="10"/>
      <c r="T7" s="10"/>
      <c r="U7" s="10"/>
      <c r="V7" s="10"/>
      <c r="W7" s="10"/>
      <c r="X7" s="10"/>
      <c r="Y7" s="10"/>
      <c r="Z7" s="10"/>
      <c r="AA7" s="10"/>
      <c r="AB7" s="10"/>
      <c r="AC7" s="10"/>
      <c r="AD7" s="2"/>
      <c r="AE7" s="2"/>
      <c r="AF7" s="2"/>
      <c r="AG7" s="2"/>
      <c r="AH7" s="2"/>
    </row>
    <row r="8" spans="1:34" ht="15" x14ac:dyDescent="0.25">
      <c r="A8" s="123" t="s">
        <v>10</v>
      </c>
      <c r="B8" s="124"/>
      <c r="C8" s="124"/>
      <c r="D8" s="124"/>
      <c r="E8" s="124"/>
      <c r="F8" s="124"/>
      <c r="G8" s="124"/>
      <c r="H8" s="124"/>
      <c r="I8" s="125"/>
      <c r="J8" s="126">
        <v>0.2</v>
      </c>
      <c r="K8" s="126"/>
      <c r="L8" s="10"/>
      <c r="M8" s="10"/>
      <c r="N8" s="10"/>
      <c r="O8" s="10"/>
      <c r="P8" s="10"/>
      <c r="Q8" s="10"/>
      <c r="R8" s="10"/>
      <c r="S8" s="10"/>
      <c r="T8" s="10"/>
      <c r="U8" s="10"/>
      <c r="V8" s="10"/>
      <c r="W8" s="10"/>
      <c r="X8" s="10"/>
      <c r="Y8" s="10"/>
      <c r="Z8" s="10"/>
      <c r="AA8" s="10"/>
      <c r="AB8" s="10"/>
      <c r="AC8" s="10"/>
      <c r="AD8" s="1"/>
      <c r="AE8" s="1"/>
      <c r="AF8" s="2"/>
      <c r="AG8" s="1" t="s">
        <v>2</v>
      </c>
      <c r="AH8" s="5" t="s">
        <v>0</v>
      </c>
    </row>
    <row r="9" spans="1:34" ht="15" x14ac:dyDescent="0.25">
      <c r="A9" s="104" t="s">
        <v>49</v>
      </c>
      <c r="B9" s="105"/>
      <c r="C9" s="105"/>
      <c r="D9" s="105"/>
      <c r="E9" s="105"/>
      <c r="F9" s="105"/>
      <c r="G9" s="105"/>
      <c r="H9" s="105"/>
      <c r="I9" s="110"/>
      <c r="J9" s="96">
        <f>J7*(1-avans2)</f>
        <v>100000</v>
      </c>
      <c r="K9" s="96"/>
      <c r="L9" s="10"/>
      <c r="M9" s="10"/>
      <c r="N9" s="10"/>
      <c r="O9" s="10"/>
      <c r="P9" s="10"/>
      <c r="Q9" s="10"/>
      <c r="R9" s="10"/>
      <c r="S9" s="10"/>
      <c r="T9" s="10"/>
      <c r="U9" s="10"/>
      <c r="V9" s="10"/>
      <c r="W9" s="10"/>
      <c r="X9" s="10"/>
      <c r="Y9" s="10"/>
      <c r="Z9" s="10"/>
      <c r="AA9" s="10"/>
      <c r="AB9" s="10"/>
      <c r="AC9" s="10"/>
      <c r="AD9" s="1"/>
      <c r="AE9" s="1"/>
      <c r="AF9" s="2"/>
      <c r="AG9" s="2" t="s">
        <v>9</v>
      </c>
      <c r="AH9" s="5" t="s">
        <v>1</v>
      </c>
    </row>
    <row r="10" spans="1:34" ht="15" hidden="1" customHeight="1" x14ac:dyDescent="0.25">
      <c r="A10" s="116" t="s">
        <v>50</v>
      </c>
      <c r="B10" s="117"/>
      <c r="C10" s="117"/>
      <c r="D10" s="117"/>
      <c r="E10" s="117"/>
      <c r="F10" s="117"/>
      <c r="G10" s="117"/>
      <c r="H10" s="118"/>
      <c r="I10" s="11"/>
      <c r="J10" s="119" t="s">
        <v>51</v>
      </c>
      <c r="K10" s="119"/>
      <c r="L10" s="10"/>
      <c r="M10" s="10"/>
      <c r="N10" s="10"/>
      <c r="O10" s="10"/>
      <c r="P10" s="10"/>
      <c r="Q10" s="10"/>
      <c r="R10" s="10"/>
      <c r="S10" s="10"/>
      <c r="T10" s="10"/>
      <c r="U10" s="10"/>
      <c r="V10" s="10"/>
      <c r="W10" s="10"/>
      <c r="X10" s="10"/>
      <c r="Y10" s="10"/>
      <c r="Z10" s="10"/>
      <c r="AA10" s="10"/>
      <c r="AB10" s="10"/>
      <c r="AC10" s="10"/>
      <c r="AD10" s="1"/>
      <c r="AE10" s="1"/>
      <c r="AF10" s="2"/>
      <c r="AG10" s="2"/>
      <c r="AH10" s="12"/>
    </row>
    <row r="11" spans="1:34" ht="15" hidden="1" customHeight="1" x14ac:dyDescent="0.25">
      <c r="A11" s="116" t="s">
        <v>52</v>
      </c>
      <c r="B11" s="117"/>
      <c r="C11" s="117"/>
      <c r="D11" s="117"/>
      <c r="E11" s="117"/>
      <c r="F11" s="117"/>
      <c r="G11" s="117"/>
      <c r="H11" s="118"/>
      <c r="I11" s="11"/>
      <c r="J11" s="119">
        <v>1.49</v>
      </c>
      <c r="K11" s="119"/>
      <c r="L11" s="10"/>
      <c r="M11" s="10"/>
      <c r="N11" s="10"/>
      <c r="O11" s="10"/>
      <c r="P11" s="10"/>
      <c r="Q11" s="10"/>
      <c r="R11" s="10"/>
      <c r="S11" s="10"/>
      <c r="T11" s="10"/>
      <c r="U11" s="10"/>
      <c r="V11" s="10"/>
      <c r="W11" s="10"/>
      <c r="X11" s="10"/>
      <c r="Y11" s="10"/>
      <c r="Z11" s="10"/>
      <c r="AA11" s="10"/>
      <c r="AB11" s="10"/>
      <c r="AC11" s="10"/>
      <c r="AD11" s="1"/>
      <c r="AE11" s="1"/>
      <c r="AF11" s="2"/>
      <c r="AG11" s="2"/>
      <c r="AH11" s="12"/>
    </row>
    <row r="12" spans="1:34" ht="15" hidden="1" customHeight="1" x14ac:dyDescent="0.25">
      <c r="A12" s="120" t="s">
        <v>53</v>
      </c>
      <c r="B12" s="121"/>
      <c r="C12" s="121"/>
      <c r="D12" s="121"/>
      <c r="E12" s="121"/>
      <c r="F12" s="121"/>
      <c r="G12" s="121"/>
      <c r="H12" s="122"/>
      <c r="I12" s="13"/>
      <c r="J12" s="119">
        <v>8.25</v>
      </c>
      <c r="K12" s="119"/>
      <c r="L12" s="10"/>
      <c r="M12" s="10"/>
      <c r="N12" s="10"/>
      <c r="O12" s="10"/>
      <c r="P12" s="10"/>
      <c r="Q12" s="10"/>
      <c r="R12" s="10"/>
      <c r="S12" s="10"/>
      <c r="T12" s="10"/>
      <c r="U12" s="10"/>
      <c r="V12" s="10"/>
      <c r="W12" s="10"/>
      <c r="X12" s="10"/>
      <c r="Y12" s="10"/>
      <c r="Z12" s="10"/>
      <c r="AA12" s="10"/>
      <c r="AB12" s="10"/>
      <c r="AC12" s="10"/>
      <c r="AD12" s="1"/>
      <c r="AE12" s="1"/>
      <c r="AF12" s="2"/>
      <c r="AG12" s="2"/>
      <c r="AH12" s="12"/>
    </row>
    <row r="13" spans="1:34" ht="15" hidden="1" customHeight="1" x14ac:dyDescent="0.25">
      <c r="A13" s="120" t="s">
        <v>54</v>
      </c>
      <c r="B13" s="121"/>
      <c r="C13" s="121"/>
      <c r="D13" s="121"/>
      <c r="E13" s="121"/>
      <c r="F13" s="121"/>
      <c r="G13" s="121"/>
      <c r="H13" s="122"/>
      <c r="I13" s="13"/>
      <c r="J13" s="119">
        <v>0</v>
      </c>
      <c r="K13" s="119"/>
      <c r="L13" s="10"/>
      <c r="M13" s="10"/>
      <c r="N13" s="10"/>
      <c r="O13" s="10"/>
      <c r="P13" s="10"/>
      <c r="Q13" s="10"/>
      <c r="R13" s="10"/>
      <c r="S13" s="10"/>
      <c r="T13" s="10"/>
      <c r="U13" s="10"/>
      <c r="V13" s="10"/>
      <c r="W13" s="10"/>
      <c r="X13" s="10"/>
      <c r="Y13" s="10"/>
      <c r="Z13" s="10"/>
      <c r="AA13" s="10"/>
      <c r="AB13" s="10"/>
      <c r="AC13" s="10"/>
      <c r="AD13" s="1"/>
      <c r="AE13" s="1"/>
      <c r="AF13" s="2"/>
      <c r="AG13" s="2"/>
      <c r="AH13" s="12"/>
    </row>
    <row r="14" spans="1:34" ht="15" x14ac:dyDescent="0.25">
      <c r="A14" s="104" t="s">
        <v>7</v>
      </c>
      <c r="B14" s="105"/>
      <c r="C14" s="105"/>
      <c r="D14" s="105"/>
      <c r="E14" s="105"/>
      <c r="F14" s="105"/>
      <c r="G14" s="105"/>
      <c r="H14" s="105"/>
      <c r="I14" s="110"/>
      <c r="J14" s="111">
        <v>12</v>
      </c>
      <c r="K14" s="111"/>
      <c r="L14" s="10"/>
      <c r="M14" s="10"/>
      <c r="N14" s="10"/>
      <c r="O14" s="10"/>
      <c r="P14" s="10"/>
      <c r="Q14" s="10"/>
      <c r="R14" s="10"/>
      <c r="S14" s="10"/>
      <c r="T14" s="10"/>
      <c r="U14" s="10"/>
      <c r="V14" s="10"/>
      <c r="W14" s="10"/>
      <c r="X14" s="10"/>
      <c r="Y14" s="10"/>
      <c r="Z14" s="10"/>
      <c r="AA14" s="10"/>
      <c r="AB14" s="10"/>
      <c r="AC14" s="10"/>
      <c r="AD14" s="1"/>
      <c r="AE14" s="1"/>
      <c r="AF14" s="2"/>
      <c r="AG14" s="2"/>
      <c r="AH14" s="2"/>
    </row>
    <row r="15" spans="1:34" ht="15" x14ac:dyDescent="0.25">
      <c r="A15" s="104" t="s">
        <v>41</v>
      </c>
      <c r="B15" s="105"/>
      <c r="C15" s="105"/>
      <c r="D15" s="105"/>
      <c r="E15" s="105"/>
      <c r="F15" s="105"/>
      <c r="G15" s="105"/>
      <c r="H15" s="105"/>
      <c r="I15" s="110"/>
      <c r="J15" s="114">
        <f t="array" ref="J15">SUM(IF(Лист1!$A$16:$A$22&lt;=avans2,IF(Лист1!$B$16:$B$22&gt;avans2,IF(Лист1!$D$1:$K$1&lt;strok2/12,IF(Лист1!$D$2:$K$2&gt;=strok2/12,Лист1!$D$16:$K$22,0),0),0),0))</f>
        <v>0.01</v>
      </c>
      <c r="K15" s="115"/>
      <c r="L15" s="10"/>
      <c r="M15" s="10"/>
      <c r="N15" s="10"/>
      <c r="O15" s="10"/>
      <c r="P15" s="10"/>
      <c r="Q15" s="10"/>
      <c r="R15" s="10"/>
      <c r="S15" s="10"/>
      <c r="T15" s="10"/>
      <c r="U15" s="10"/>
      <c r="V15" s="10"/>
      <c r="W15" s="10"/>
      <c r="X15" s="10"/>
      <c r="Y15" s="10"/>
      <c r="Z15" s="10"/>
      <c r="AA15" s="10"/>
      <c r="AB15" s="10"/>
      <c r="AC15" s="10"/>
      <c r="AD15" s="1"/>
      <c r="AE15" s="1"/>
      <c r="AF15" s="2"/>
      <c r="AG15" s="2"/>
      <c r="AH15" s="2"/>
    </row>
    <row r="16" spans="1:34" ht="15" x14ac:dyDescent="0.25">
      <c r="A16" s="104" t="s">
        <v>8</v>
      </c>
      <c r="B16" s="105"/>
      <c r="C16" s="105"/>
      <c r="D16" s="105"/>
      <c r="E16" s="105"/>
      <c r="F16" s="105"/>
      <c r="G16" s="105"/>
      <c r="H16" s="105"/>
      <c r="I16" s="110"/>
      <c r="J16" s="112">
        <v>2</v>
      </c>
      <c r="K16" s="113"/>
      <c r="L16" s="10"/>
      <c r="M16" s="10"/>
      <c r="N16" s="10"/>
      <c r="O16" s="10"/>
      <c r="P16" s="10"/>
      <c r="Q16" s="10"/>
      <c r="R16" s="10"/>
      <c r="S16" s="10"/>
      <c r="T16" s="10"/>
      <c r="U16" s="10"/>
      <c r="V16" s="10"/>
      <c r="W16" s="10"/>
      <c r="X16" s="10"/>
      <c r="Y16" s="10"/>
      <c r="Z16" s="10"/>
      <c r="AA16" s="10"/>
      <c r="AB16" s="10"/>
      <c r="AC16" s="10"/>
      <c r="AD16" s="1"/>
      <c r="AE16" s="1"/>
      <c r="AF16" s="2"/>
      <c r="AG16" s="2"/>
      <c r="AH16" s="2"/>
    </row>
    <row r="17" spans="1:33" ht="15" hidden="1" customHeight="1" x14ac:dyDescent="0.25">
      <c r="A17" s="100" t="s">
        <v>55</v>
      </c>
      <c r="B17" s="101"/>
      <c r="C17" s="101"/>
      <c r="D17" s="101"/>
      <c r="E17" s="101"/>
      <c r="F17" s="101"/>
      <c r="G17" s="101"/>
      <c r="H17" s="8"/>
      <c r="I17" s="14"/>
      <c r="J17" s="102">
        <f>IF(data2=1,sumcred2/strok2,sumcred2*proc2/100/((1-POWER(1+proc2/1200,-strok2))*12))</f>
        <v>8333.7847290760947</v>
      </c>
      <c r="K17" s="103"/>
      <c r="L17" s="10"/>
      <c r="M17" s="10"/>
      <c r="N17" s="10"/>
      <c r="O17" s="10"/>
      <c r="P17" s="10"/>
      <c r="Q17" s="10"/>
      <c r="R17" s="10"/>
      <c r="S17" s="10"/>
      <c r="T17" s="10"/>
      <c r="U17" s="10"/>
      <c r="V17" s="10"/>
      <c r="W17" s="10"/>
      <c r="X17" s="10"/>
      <c r="Y17" s="10"/>
      <c r="Z17" s="10"/>
      <c r="AA17" s="10"/>
      <c r="AB17" s="10"/>
      <c r="AC17" s="10"/>
      <c r="AD17" s="1"/>
      <c r="AE17" s="1"/>
    </row>
    <row r="18" spans="1:33" ht="19.5" customHeight="1" x14ac:dyDescent="0.25">
      <c r="A18" s="72" t="s">
        <v>94</v>
      </c>
      <c r="B18" s="73"/>
      <c r="C18" s="73"/>
      <c r="D18" s="73"/>
      <c r="E18" s="73"/>
      <c r="F18" s="73"/>
      <c r="G18" s="73"/>
      <c r="H18" s="73"/>
      <c r="I18" s="73"/>
      <c r="J18" s="107"/>
      <c r="K18" s="74"/>
      <c r="L18" s="10"/>
      <c r="M18" s="10"/>
      <c r="N18" s="10"/>
      <c r="O18" s="10"/>
      <c r="P18" s="10"/>
      <c r="Q18" s="10"/>
      <c r="R18" s="10"/>
      <c r="S18" s="10"/>
      <c r="T18" s="10"/>
      <c r="U18" s="10"/>
      <c r="V18" s="10"/>
      <c r="W18" s="10"/>
      <c r="X18" s="10"/>
      <c r="Y18" s="10"/>
      <c r="Z18" s="10"/>
      <c r="AA18" s="10"/>
      <c r="AB18" s="10"/>
      <c r="AC18" s="10"/>
      <c r="AD18" s="1"/>
      <c r="AE18" s="1"/>
    </row>
    <row r="19" spans="1:33" s="15" customFormat="1" ht="15" x14ac:dyDescent="0.25">
      <c r="A19" s="104" t="s">
        <v>56</v>
      </c>
      <c r="B19" s="105"/>
      <c r="C19" s="105"/>
      <c r="D19" s="105"/>
      <c r="E19" s="105"/>
      <c r="F19" s="105"/>
      <c r="G19" s="105"/>
      <c r="H19" s="105"/>
      <c r="I19" s="105"/>
      <c r="J19" s="108">
        <f t="array" ref="J19">SUM(IF(Лист1!$A$4:$A$11&lt;=Калькулятор!avans2,IF(Лист1!$B$4:$B$11&gt;Калькулятор!avans2,IF(Лист1!$D$1:$K$1&lt;Калькулятор!strok2/12,IF(Лист1!$D$2:$K$2&gt;=Калькулятор!strok2/12,Лист1!$D$4:$K$11,0)))))</f>
        <v>0</v>
      </c>
      <c r="K19" s="109"/>
      <c r="L19" s="10"/>
      <c r="M19" s="10"/>
      <c r="N19" s="10"/>
      <c r="O19" s="10"/>
      <c r="P19" s="10"/>
      <c r="Q19" s="10"/>
      <c r="R19" s="10"/>
      <c r="S19" s="10"/>
      <c r="T19" s="10"/>
      <c r="U19" s="10"/>
      <c r="V19" s="10"/>
      <c r="W19" s="10"/>
      <c r="X19" s="10"/>
      <c r="Y19" s="10"/>
      <c r="Z19" s="10"/>
      <c r="AA19" s="10"/>
      <c r="AB19" s="10"/>
      <c r="AC19" s="10"/>
      <c r="AD19" s="1"/>
      <c r="AE19" s="1"/>
    </row>
    <row r="20" spans="1:33" ht="15" x14ac:dyDescent="0.25">
      <c r="A20" s="72" t="s">
        <v>45</v>
      </c>
      <c r="B20" s="73"/>
      <c r="C20" s="73"/>
      <c r="D20" s="73"/>
      <c r="E20" s="73"/>
      <c r="F20" s="73"/>
      <c r="G20" s="73"/>
      <c r="H20" s="73"/>
      <c r="I20" s="74"/>
      <c r="J20" s="106">
        <v>750</v>
      </c>
      <c r="K20" s="96"/>
      <c r="L20" s="10"/>
      <c r="M20" s="10"/>
      <c r="N20" s="10"/>
      <c r="O20" s="10"/>
      <c r="P20" s="10"/>
      <c r="Q20" s="10"/>
      <c r="R20" s="10"/>
      <c r="S20" s="10"/>
      <c r="T20" s="10"/>
      <c r="U20" s="10"/>
      <c r="V20" s="10"/>
      <c r="W20" s="10"/>
      <c r="X20" s="10"/>
      <c r="Y20" s="10"/>
      <c r="Z20" s="10"/>
      <c r="AA20" s="10"/>
      <c r="AB20" s="10"/>
      <c r="AC20" s="10"/>
      <c r="AD20" s="1"/>
      <c r="AE20" s="1"/>
    </row>
    <row r="21" spans="1:33" ht="31.5" customHeight="1" x14ac:dyDescent="0.25">
      <c r="A21" s="91" t="s">
        <v>46</v>
      </c>
      <c r="B21" s="92"/>
      <c r="C21" s="92"/>
      <c r="D21" s="92"/>
      <c r="E21" s="92"/>
      <c r="F21" s="92"/>
      <c r="G21" s="92"/>
      <c r="H21" s="92"/>
      <c r="I21" s="93"/>
      <c r="J21" s="94" t="s">
        <v>47</v>
      </c>
      <c r="K21" s="95"/>
      <c r="L21" s="10"/>
      <c r="M21" s="10"/>
      <c r="N21" s="10"/>
      <c r="O21" s="10"/>
      <c r="P21" s="10"/>
      <c r="Q21" s="10"/>
      <c r="R21" s="10"/>
      <c r="S21" s="10"/>
      <c r="T21" s="10"/>
      <c r="U21" s="10"/>
      <c r="V21" s="10"/>
      <c r="W21" s="10"/>
      <c r="X21" s="10"/>
      <c r="Y21" s="10"/>
      <c r="Z21" s="10"/>
      <c r="AA21" s="10"/>
      <c r="AB21" s="10"/>
      <c r="AC21" s="10"/>
      <c r="AD21" s="1"/>
      <c r="AE21" s="1"/>
    </row>
    <row r="22" spans="1:33" ht="30.75" customHeight="1" x14ac:dyDescent="0.25">
      <c r="A22" s="91" t="s">
        <v>95</v>
      </c>
      <c r="B22" s="92"/>
      <c r="C22" s="92"/>
      <c r="D22" s="92"/>
      <c r="E22" s="92"/>
      <c r="F22" s="92"/>
      <c r="G22" s="92"/>
      <c r="H22" s="92"/>
      <c r="I22" s="92"/>
      <c r="J22" s="92"/>
      <c r="K22" s="93"/>
      <c r="L22" s="10"/>
      <c r="M22" s="10"/>
      <c r="N22" s="10"/>
      <c r="O22" s="10"/>
      <c r="P22" s="10"/>
      <c r="Q22" s="10"/>
      <c r="R22" s="10"/>
      <c r="S22" s="10"/>
      <c r="T22" s="10"/>
      <c r="U22" s="10"/>
      <c r="V22" s="10"/>
      <c r="W22" s="10"/>
      <c r="X22" s="10"/>
      <c r="Y22" s="10"/>
      <c r="Z22" s="10"/>
      <c r="AA22" s="10"/>
      <c r="AB22" s="10"/>
      <c r="AC22" s="10"/>
      <c r="AD22" s="1"/>
      <c r="AE22" s="1"/>
    </row>
    <row r="23" spans="1:33" ht="16.5" customHeight="1" x14ac:dyDescent="0.25">
      <c r="A23" s="97" t="s">
        <v>84</v>
      </c>
      <c r="B23" s="97"/>
      <c r="C23" s="97"/>
      <c r="D23" s="97"/>
      <c r="E23" s="97"/>
      <c r="F23" s="97"/>
      <c r="G23" s="97"/>
      <c r="H23" s="97"/>
      <c r="I23" s="97"/>
      <c r="J23" s="98" t="s">
        <v>82</v>
      </c>
      <c r="K23" s="99"/>
      <c r="L23" s="10"/>
      <c r="M23" s="10"/>
      <c r="N23" s="10"/>
      <c r="O23" s="10"/>
      <c r="P23" s="10"/>
      <c r="Q23" s="10"/>
      <c r="R23" s="10"/>
      <c r="S23" s="10"/>
      <c r="T23" s="10"/>
      <c r="U23" s="10"/>
      <c r="V23" s="10"/>
      <c r="W23" s="10"/>
      <c r="X23" s="10"/>
      <c r="Y23" s="10"/>
      <c r="Z23" s="10"/>
      <c r="AA23" s="10"/>
      <c r="AB23" s="10"/>
      <c r="AC23" s="10"/>
      <c r="AD23" s="1"/>
      <c r="AE23" s="1"/>
    </row>
    <row r="24" spans="1:33" ht="15" x14ac:dyDescent="0.25">
      <c r="A24" s="72" t="s">
        <v>92</v>
      </c>
      <c r="B24" s="73"/>
      <c r="C24" s="73"/>
      <c r="D24" s="73"/>
      <c r="E24" s="73"/>
      <c r="F24" s="73"/>
      <c r="G24" s="73"/>
      <c r="H24" s="73"/>
      <c r="I24" s="74"/>
      <c r="J24" s="96">
        <v>3908</v>
      </c>
      <c r="K24" s="96"/>
      <c r="L24" s="10"/>
      <c r="M24" s="10"/>
      <c r="N24" s="10"/>
      <c r="O24" s="10"/>
      <c r="P24" s="10"/>
      <c r="Q24" s="10"/>
      <c r="R24" s="10"/>
      <c r="S24" s="10"/>
      <c r="T24" s="10"/>
      <c r="U24" s="10"/>
      <c r="V24" s="10"/>
      <c r="W24" s="10"/>
      <c r="X24" s="10"/>
      <c r="Y24" s="10"/>
      <c r="Z24" s="10"/>
      <c r="AA24" s="10"/>
      <c r="AB24" s="10"/>
      <c r="AC24" s="10"/>
      <c r="AD24" s="1"/>
      <c r="AE24" s="1"/>
      <c r="AG24" t="s">
        <v>82</v>
      </c>
    </row>
    <row r="25" spans="1:33" ht="15" x14ac:dyDescent="0.25">
      <c r="A25" s="72" t="s">
        <v>91</v>
      </c>
      <c r="B25" s="73"/>
      <c r="C25" s="73"/>
      <c r="D25" s="73"/>
      <c r="E25" s="73"/>
      <c r="F25" s="73"/>
      <c r="G25" s="73"/>
      <c r="H25" s="73"/>
      <c r="I25" s="74"/>
      <c r="J25" s="75">
        <v>6.5799999999999997E-2</v>
      </c>
      <c r="K25" s="75"/>
      <c r="L25" s="10"/>
      <c r="M25" s="10"/>
      <c r="N25" s="10"/>
      <c r="O25" s="10"/>
      <c r="P25" s="10"/>
      <c r="Q25" s="10"/>
      <c r="R25" s="10"/>
      <c r="S25" s="10"/>
      <c r="T25" s="10"/>
      <c r="U25" s="10"/>
      <c r="V25" s="10"/>
      <c r="W25" s="10"/>
      <c r="X25" s="10"/>
      <c r="Y25" s="10"/>
      <c r="Z25" s="10"/>
      <c r="AA25" s="10"/>
      <c r="AB25" s="10"/>
      <c r="AC25" s="10"/>
      <c r="AD25" s="1"/>
      <c r="AE25" s="1"/>
      <c r="AG25" t="s">
        <v>83</v>
      </c>
    </row>
    <row r="26" spans="1:33" ht="15" customHeight="1" x14ac:dyDescent="0.25">
      <c r="A26" s="72" t="s">
        <v>72</v>
      </c>
      <c r="B26" s="73"/>
      <c r="C26" s="73"/>
      <c r="D26" s="73"/>
      <c r="E26" s="73"/>
      <c r="F26" s="73"/>
      <c r="G26" s="73"/>
      <c r="H26" s="73"/>
      <c r="I26" s="74"/>
      <c r="J26" s="75">
        <v>0</v>
      </c>
      <c r="K26" s="75"/>
      <c r="L26" s="10"/>
      <c r="M26" s="10"/>
      <c r="N26" s="10"/>
      <c r="O26" s="10"/>
      <c r="P26" s="10"/>
      <c r="Q26" s="10"/>
      <c r="R26" s="10"/>
      <c r="S26" s="10"/>
      <c r="T26" s="10"/>
      <c r="U26" s="10"/>
      <c r="V26" s="10"/>
      <c r="W26" s="10"/>
      <c r="X26" s="10"/>
      <c r="Y26" s="10"/>
      <c r="Z26" s="10"/>
      <c r="AA26" s="10"/>
      <c r="AB26" s="10"/>
      <c r="AC26" s="10"/>
      <c r="AD26" s="1"/>
      <c r="AE26" s="1"/>
    </row>
    <row r="27" spans="1:33" ht="15" x14ac:dyDescent="0.25">
      <c r="A27" s="72" t="s">
        <v>73</v>
      </c>
      <c r="B27" s="73"/>
      <c r="C27" s="73"/>
      <c r="D27" s="73"/>
      <c r="E27" s="73"/>
      <c r="F27" s="73"/>
      <c r="G27" s="73"/>
      <c r="H27" s="73"/>
      <c r="I27" s="74"/>
      <c r="J27" s="75">
        <f>IF(J23="так",0.1%,0)</f>
        <v>1E-3</v>
      </c>
      <c r="K27" s="75"/>
      <c r="L27" s="10"/>
      <c r="M27" s="10"/>
      <c r="N27" s="10"/>
      <c r="O27" s="10"/>
      <c r="P27" s="10"/>
      <c r="Q27" s="10"/>
      <c r="R27" s="10"/>
      <c r="S27" s="10"/>
      <c r="T27" s="10"/>
      <c r="U27" s="10"/>
      <c r="V27" s="10"/>
      <c r="W27" s="10"/>
      <c r="X27" s="10"/>
      <c r="Y27" s="10"/>
      <c r="Z27" s="10"/>
      <c r="AA27" s="10"/>
      <c r="AB27" s="10"/>
      <c r="AC27" s="10"/>
      <c r="AD27" s="1"/>
      <c r="AE27" s="1"/>
    </row>
    <row r="28" spans="1:33" ht="15" hidden="1" x14ac:dyDescent="0.25">
      <c r="A28" s="83" t="s">
        <v>86</v>
      </c>
      <c r="B28" s="84"/>
      <c r="C28" s="84"/>
      <c r="D28" s="84"/>
      <c r="E28" s="84"/>
      <c r="F28" s="84"/>
      <c r="G28" s="84"/>
      <c r="H28" s="84"/>
      <c r="I28" s="85"/>
      <c r="J28" s="86">
        <v>2270</v>
      </c>
      <c r="K28" s="86"/>
      <c r="L28" s="10"/>
      <c r="M28" s="10"/>
      <c r="N28" s="10"/>
      <c r="O28" s="10"/>
      <c r="P28" s="10"/>
      <c r="Q28" s="10"/>
      <c r="R28" s="10"/>
      <c r="S28" s="10"/>
      <c r="T28" s="10"/>
      <c r="U28" s="10"/>
      <c r="V28" s="10"/>
      <c r="W28" s="10"/>
      <c r="X28" s="10"/>
      <c r="Y28" s="10"/>
      <c r="Z28" s="10"/>
      <c r="AA28" s="10"/>
      <c r="AB28" s="10"/>
      <c r="AC28" s="10"/>
      <c r="AD28" s="1"/>
      <c r="AE28" s="1"/>
    </row>
    <row r="29" spans="1:33" ht="15" x14ac:dyDescent="0.25">
      <c r="A29" s="87" t="s">
        <v>85</v>
      </c>
      <c r="B29" s="88"/>
      <c r="C29" s="88"/>
      <c r="D29" s="88"/>
      <c r="E29" s="88"/>
      <c r="F29" s="88"/>
      <c r="G29" s="88"/>
      <c r="H29" s="88"/>
      <c r="I29" s="89"/>
      <c r="J29" s="90">
        <f>IF(Лист1!E29&lt;=165*J28,Лист1!E29*3%,IF(Лист1!E29&gt;290*J28,Лист1!E29*5%,Лист1!E29*4%))</f>
        <v>3125.0000999999997</v>
      </c>
      <c r="K29" s="90"/>
      <c r="L29" s="10"/>
      <c r="M29" s="10"/>
      <c r="N29" s="10"/>
      <c r="O29" s="10"/>
      <c r="P29" s="10"/>
      <c r="Q29" s="10"/>
      <c r="R29" s="10"/>
      <c r="S29" s="10"/>
      <c r="T29" s="10"/>
      <c r="U29" s="10"/>
      <c r="V29" s="10"/>
      <c r="W29" s="10"/>
      <c r="X29" s="10"/>
      <c r="Y29" s="10"/>
      <c r="Z29" s="10"/>
      <c r="AA29" s="10"/>
      <c r="AB29" s="10"/>
      <c r="AC29" s="10"/>
      <c r="AD29" s="1"/>
      <c r="AE29" s="1"/>
    </row>
    <row r="30" spans="1:33" ht="15.75" thickBot="1" x14ac:dyDescent="0.3">
      <c r="A30" s="76"/>
      <c r="B30" s="77"/>
      <c r="C30" s="77"/>
      <c r="D30" s="77"/>
      <c r="E30" s="77"/>
      <c r="F30" s="77"/>
      <c r="G30" s="77"/>
      <c r="H30" s="77"/>
      <c r="I30" s="78"/>
      <c r="J30" s="79" t="s">
        <v>51</v>
      </c>
      <c r="K30" s="80"/>
      <c r="L30" s="10"/>
      <c r="M30" s="10"/>
      <c r="N30" s="10"/>
      <c r="O30" s="10"/>
      <c r="P30" s="10"/>
      <c r="Q30" s="10"/>
      <c r="R30" s="10"/>
      <c r="S30" s="10"/>
      <c r="T30" s="10"/>
      <c r="U30" s="10"/>
      <c r="V30" s="10"/>
      <c r="W30" s="10"/>
      <c r="X30" s="10"/>
      <c r="Y30" s="10"/>
      <c r="Z30" s="10"/>
      <c r="AA30" s="10"/>
      <c r="AB30" s="10"/>
      <c r="AC30" s="10"/>
      <c r="AD30" s="1"/>
      <c r="AE30" s="1"/>
    </row>
    <row r="31" spans="1:33" ht="15.75" thickBot="1" x14ac:dyDescent="0.3">
      <c r="A31" s="81" t="s">
        <v>12</v>
      </c>
      <c r="B31" s="69" t="s">
        <v>14</v>
      </c>
      <c r="C31" s="70"/>
      <c r="D31" s="70"/>
      <c r="E31" s="71"/>
      <c r="F31" s="69" t="s">
        <v>15</v>
      </c>
      <c r="G31" s="70"/>
      <c r="H31" s="70"/>
      <c r="I31" s="71"/>
      <c r="J31" s="69" t="s">
        <v>16</v>
      </c>
      <c r="K31" s="70"/>
      <c r="L31" s="70"/>
      <c r="M31" s="71"/>
      <c r="N31" s="69" t="s">
        <v>17</v>
      </c>
      <c r="O31" s="70"/>
      <c r="P31" s="70"/>
      <c r="Q31" s="71"/>
      <c r="R31" s="69" t="s">
        <v>18</v>
      </c>
      <c r="S31" s="70"/>
      <c r="T31" s="70"/>
      <c r="U31" s="71"/>
      <c r="V31" s="69" t="s">
        <v>19</v>
      </c>
      <c r="W31" s="70"/>
      <c r="X31" s="70"/>
      <c r="Y31" s="71"/>
      <c r="Z31" s="69" t="s">
        <v>20</v>
      </c>
      <c r="AA31" s="70"/>
      <c r="AB31" s="70"/>
      <c r="AC31" s="71"/>
      <c r="AD31" s="2"/>
      <c r="AE31" s="2"/>
    </row>
    <row r="32" spans="1:33" ht="68.25" thickBot="1" x14ac:dyDescent="0.3">
      <c r="A32" s="82"/>
      <c r="B32" s="29" t="s">
        <v>35</v>
      </c>
      <c r="C32" s="30" t="s">
        <v>36</v>
      </c>
      <c r="D32" s="30" t="s">
        <v>57</v>
      </c>
      <c r="E32" s="30" t="s">
        <v>37</v>
      </c>
      <c r="F32" s="29" t="s">
        <v>35</v>
      </c>
      <c r="G32" s="30" t="s">
        <v>36</v>
      </c>
      <c r="H32" s="30" t="s">
        <v>57</v>
      </c>
      <c r="I32" s="30" t="s">
        <v>37</v>
      </c>
      <c r="J32" s="29" t="s">
        <v>35</v>
      </c>
      <c r="K32" s="30" t="s">
        <v>36</v>
      </c>
      <c r="L32" s="30" t="s">
        <v>57</v>
      </c>
      <c r="M32" s="30" t="s">
        <v>37</v>
      </c>
      <c r="N32" s="29" t="s">
        <v>35</v>
      </c>
      <c r="O32" s="30" t="s">
        <v>36</v>
      </c>
      <c r="P32" s="30" t="s">
        <v>57</v>
      </c>
      <c r="Q32" s="30" t="s">
        <v>37</v>
      </c>
      <c r="R32" s="29" t="s">
        <v>35</v>
      </c>
      <c r="S32" s="30" t="s">
        <v>36</v>
      </c>
      <c r="T32" s="30" t="s">
        <v>57</v>
      </c>
      <c r="U32" s="30" t="s">
        <v>37</v>
      </c>
      <c r="V32" s="29" t="s">
        <v>35</v>
      </c>
      <c r="W32" s="30" t="s">
        <v>36</v>
      </c>
      <c r="X32" s="30" t="s">
        <v>57</v>
      </c>
      <c r="Y32" s="30" t="s">
        <v>37</v>
      </c>
      <c r="Z32" s="29" t="s">
        <v>35</v>
      </c>
      <c r="AA32" s="30" t="s">
        <v>36</v>
      </c>
      <c r="AB32" s="30" t="s">
        <v>57</v>
      </c>
      <c r="AC32" s="30" t="s">
        <v>37</v>
      </c>
      <c r="AD32" s="2"/>
      <c r="AE32" s="2"/>
    </row>
    <row r="33" spans="1:31" ht="15.75" thickTop="1" x14ac:dyDescent="0.25">
      <c r="A33" s="31" t="s">
        <v>42</v>
      </c>
      <c r="B33" s="32">
        <f>sumcred2</f>
        <v>100000</v>
      </c>
      <c r="C33" s="32">
        <f t="shared" ref="C33:C44" si="0">IF(data2=1,B33*(proc2/36500)*30.42,B33*(proc2/36000)*30)</f>
        <v>0.83333333333333326</v>
      </c>
      <c r="D33" s="33">
        <f>J20+J24+J25*J7+J26*B33+sumcred2*$J$19+J27*J7+J29</f>
        <v>16133.000099999999</v>
      </c>
      <c r="E33" s="33">
        <f>IF(data2=2,C33+D33,IF(data2=1,IF(C33&gt;0,C33+D33+sumproplat2,0),IF(B33&gt;sumproplat2*2,sumproplat2,B33+C33)))</f>
        <v>16133.833433333333</v>
      </c>
      <c r="F33" s="34">
        <f>IF(data2=1,IF((B44-sumproplat2)&gt;1,B44-sumproplat2,0),IF(B44-(sumproplat2-C44-D44)&gt;0,B44-(E44-C44-D44),0))</f>
        <v>0</v>
      </c>
      <c r="G33" s="32">
        <f t="shared" ref="G33:G44" si="1">IF(data2=1,F33*(proc2/36500)*30.42,F33*(proc2/36000)*30)</f>
        <v>0</v>
      </c>
      <c r="H33" s="33">
        <f>IF(F33=0,0,$J$25*$J$7+$J$26*F33)</f>
        <v>0</v>
      </c>
      <c r="I33" s="33">
        <f>IF(data2=1,IF(G33&gt;0.001,G33+H33+sumproplat2,0),IF(F33&gt;sumproplat2*2,sumproplat2+H33,F33+G33+H33))</f>
        <v>0</v>
      </c>
      <c r="J33" s="34">
        <f>IF(data2=1,IF((F44-sumproplat2)&gt;1,F44-sumproplat2,0),IF(F44-(sumproplat2-G44-H44)&gt;0,F44-(I44-G44-H44),0))</f>
        <v>0</v>
      </c>
      <c r="K33" s="32">
        <f t="shared" ref="K33:K44" si="2">IF(data2=1,J33*(proc2/36500)*30.42,J33*(proc2/36000)*30)</f>
        <v>0</v>
      </c>
      <c r="L33" s="33">
        <f>IF(J33=0,0,$J$25*$J$7+$J$26*J33)</f>
        <v>0</v>
      </c>
      <c r="M33" s="33">
        <f>IF(data2=1,IF(K33&gt;0.001,K33+L33+sumproplat2,0),IF(J33&gt;sumproplat2*2,sumproplat2+L33,J33+K33+L33))</f>
        <v>0</v>
      </c>
      <c r="N33" s="34">
        <f>IF(data2=1,IF((J44-sumproplat2)&gt;1,J44-sumproplat2,0),IF(J44-(sumproplat2-K44-L44)&gt;0,J44-(M44-K44-L44),0))</f>
        <v>0</v>
      </c>
      <c r="O33" s="32">
        <f t="shared" ref="O33:O44" si="3">IF(data2=1,N33*(proc2/36500)*30.42,N33*(proc2/36000)*30)</f>
        <v>0</v>
      </c>
      <c r="P33" s="33">
        <f>IF(N33=0,0,$J$25*$J$7+$J$26*N33)</f>
        <v>0</v>
      </c>
      <c r="Q33" s="33">
        <f>IF(data2=1,IF(O33&gt;0.001,O33+P33+sumproplat2,0),IF(N33&gt;sumproplat2*2,sumproplat2+P33,N33+O33+P33))</f>
        <v>0</v>
      </c>
      <c r="R33" s="34">
        <f>IF(data2=1,IF((N44-sumproplat2)&gt;1,N44-sumproplat2,0),IF(N44-(sumproplat2-O44-P44)&gt;0,N44-(Q44-O44-P44),0))</f>
        <v>0</v>
      </c>
      <c r="S33" s="32">
        <f t="shared" ref="S33:S44" si="4">IF(data2=1,R33*(proc2/36500)*30.42,R33*(proc2/36000)*30)</f>
        <v>0</v>
      </c>
      <c r="T33" s="33">
        <f>IF(R33=0,0,$J$25*$J$7+$J$26*R33)</f>
        <v>0</v>
      </c>
      <c r="U33" s="33">
        <f>IF(data2=1,IF(S33&gt;0.001,S33+T33+sumproplat2,0),IF(R33&gt;sumproplat2*2,sumproplat2+T33,R33+S33+T33))</f>
        <v>0</v>
      </c>
      <c r="V33" s="34">
        <f>IF(data2=1,IF((R44-sumproplat2)&gt;1,R44-sumproplat2,0),IF(R44-(sumproplat2-S44-T44)&gt;0,R44-(U44-S44-T44),0))</f>
        <v>0</v>
      </c>
      <c r="W33" s="32">
        <f t="shared" ref="W33:W44" si="5">IF(data2=1,V33*(proc2/36500)*30.42,V33*(proc2/36000)*30)</f>
        <v>0</v>
      </c>
      <c r="X33" s="33">
        <f>IF(V33=0,0,$J$25*$J$7+$J$26*V33)</f>
        <v>0</v>
      </c>
      <c r="Y33" s="33">
        <f>IF(data2=1,IF(W33&gt;0.001,W33+X33+sumproplat2,0),IF(V33&gt;sumproplat2*2,sumproplat2+X33,V33+W33+X33))</f>
        <v>0</v>
      </c>
      <c r="Z33" s="34">
        <f>IF(data2=1,IF((V44-sumproplat2)&gt;1,V44-sumproplat2,0),IF(V44-(sumproplat2-W44-X44)&gt;0,V44-(Y44-W44-X44),0))</f>
        <v>0</v>
      </c>
      <c r="AA33" s="32">
        <f t="shared" ref="AA33:AA44" si="6">IF(data2=1,Z33*(proc2/36500)*30.42,Z33*(proc2/36000)*30)</f>
        <v>0</v>
      </c>
      <c r="AB33" s="33">
        <f>IF(Z33=0,0,$J$25*$J$7+$J$26*Z33)</f>
        <v>0</v>
      </c>
      <c r="AC33" s="33">
        <f>IF(data2=1,IF(AA33&gt;0.001,AA33+AB33+sumproplat2,0),IF(Z33&gt;sumproplat2*2,sumproplat2+AB33,Z33+AA33+AB33))</f>
        <v>0</v>
      </c>
      <c r="AD33" s="2"/>
      <c r="AE33" s="2"/>
    </row>
    <row r="34" spans="1:31" ht="15" x14ac:dyDescent="0.25">
      <c r="A34" s="31" t="s">
        <v>43</v>
      </c>
      <c r="B34" s="34">
        <f t="shared" ref="B34:B44" si="7">IF(data2=1,IF((B33-sumproplat2)&gt;1,B33-sumproplat2,0),IF(B33-(sumproplat2-C33-D33)&gt;0,B33-(E33-C33-D33),0))</f>
        <v>100000</v>
      </c>
      <c r="C34" s="32">
        <f t="shared" si="0"/>
        <v>0.83333333333333326</v>
      </c>
      <c r="D34" s="33">
        <v>0</v>
      </c>
      <c r="E34" s="33">
        <f t="shared" ref="E34:E44" si="8">IF(data2=1,IF(C34&gt;0.001,C34+D34+sumproplat2,0),IF(B34&gt;sumproplat2*2,sumproplat2+D34,B34+C34+D34))</f>
        <v>8333.7847290760947</v>
      </c>
      <c r="F34" s="34">
        <f t="shared" ref="F34:F44" si="9">IF(data2=1,IF((F33-sumproplat2)&gt;1,F33-sumproplat2,0),IF(F33-(sumproplat2-G33-H33)&gt;0,F33-(I33-G33-H33),0))</f>
        <v>0</v>
      </c>
      <c r="G34" s="32">
        <f t="shared" si="1"/>
        <v>0</v>
      </c>
      <c r="H34" s="33">
        <v>0</v>
      </c>
      <c r="I34" s="33">
        <f t="shared" ref="I34:I44" si="10">IF(data2=1,IF(G34&gt;0.001,G34+H34+sumproplat2,0),IF(F34&gt;sumproplat2*2,sumproplat2,F34+G34+H34))</f>
        <v>0</v>
      </c>
      <c r="J34" s="34">
        <f t="shared" ref="J34:J44" si="11">IF(data2=1,IF((J33-sumproplat2)&gt;1,J33-sumproplat2,0),IF(J33-(sumproplat2-K33-L33)&gt;0,J33-(M33-K33-L33),0))</f>
        <v>0</v>
      </c>
      <c r="K34" s="32">
        <f t="shared" si="2"/>
        <v>0</v>
      </c>
      <c r="L34" s="33">
        <v>0</v>
      </c>
      <c r="M34" s="33">
        <f t="shared" ref="M34:M44" si="12">IF(data2=1,IF(K34&gt;0.001,K34+L34+sumproplat2,0),IF(J34&gt;sumproplat2*2,sumproplat2,J34+K34+L34))</f>
        <v>0</v>
      </c>
      <c r="N34" s="34">
        <f t="shared" ref="N34:N44" si="13">IF(data2=1,IF((N33-sumproplat2)&gt;1,N33-sumproplat2,0),IF(N33-(sumproplat2-O33-P33)&gt;0,N33-(Q33-O33-P33),0))</f>
        <v>0</v>
      </c>
      <c r="O34" s="32">
        <f t="shared" si="3"/>
        <v>0</v>
      </c>
      <c r="P34" s="33">
        <v>0</v>
      </c>
      <c r="Q34" s="33">
        <f t="shared" ref="Q34:Q44" si="14">IF(data2=1,IF(O34&gt;0.001,O34+P34+sumproplat2,0),IF(N34&gt;sumproplat2*2,sumproplat2,N34+O34+P34))</f>
        <v>0</v>
      </c>
      <c r="R34" s="34">
        <f t="shared" ref="R34:R44" si="15">IF(data2=1,IF((R33-sumproplat2)&gt;1,R33-sumproplat2,0),IF(R33-(sumproplat2-S33-T33)&gt;0,R33-(U33-S33-T33),0))</f>
        <v>0</v>
      </c>
      <c r="S34" s="32">
        <f t="shared" si="4"/>
        <v>0</v>
      </c>
      <c r="T34" s="33">
        <v>0</v>
      </c>
      <c r="U34" s="33">
        <f t="shared" ref="U34:U44" si="16">IF(data2=1,IF(S34&gt;0.001,S34+T34+sumproplat2,0),IF(R34&gt;sumproplat2*2,sumproplat2,R34+S34+T34))</f>
        <v>0</v>
      </c>
      <c r="V34" s="34">
        <f t="shared" ref="V34:V44" si="17">IF(data2=1,IF((V33-sumproplat2)&gt;1,V33-sumproplat2,0),IF(V33-(sumproplat2-W33-X33)&gt;0,V33-(Y33-W33-X33),0))</f>
        <v>0</v>
      </c>
      <c r="W34" s="32">
        <f t="shared" si="5"/>
        <v>0</v>
      </c>
      <c r="X34" s="33">
        <v>0</v>
      </c>
      <c r="Y34" s="33">
        <f t="shared" ref="Y34:Y44" si="18">IF(data2=1,IF(W34&gt;0.001,W34+X34+sumproplat2,0),IF(V34&gt;sumproplat2*2,sumproplat2,V34+W34+X34))</f>
        <v>0</v>
      </c>
      <c r="Z34" s="34">
        <f t="shared" ref="Z34:Z44" si="19">IF(data2=1,IF((Z33-sumproplat2)&gt;1,Z33-sumproplat2,0),IF(Z33-(sumproplat2-AA33-AB33)&gt;0,Z33-(AC33-AA33-AB33),0))</f>
        <v>0</v>
      </c>
      <c r="AA34" s="32">
        <f t="shared" si="6"/>
        <v>0</v>
      </c>
      <c r="AB34" s="33">
        <v>0</v>
      </c>
      <c r="AC34" s="33">
        <f t="shared" ref="AC34:AC44" si="20">IF(data2=1,IF(AA34&gt;0.001,AA34+AB34+sumproplat2,0),IF(Z34&gt;sumproplat2*2,sumproplat2,Z34+AA34+AB34))</f>
        <v>0</v>
      </c>
      <c r="AD34" s="2"/>
      <c r="AE34" s="2"/>
    </row>
    <row r="35" spans="1:31" ht="15" x14ac:dyDescent="0.25">
      <c r="A35" s="31" t="s">
        <v>44</v>
      </c>
      <c r="B35" s="34">
        <f t="shared" si="7"/>
        <v>91667.048604257245</v>
      </c>
      <c r="C35" s="32">
        <f t="shared" si="0"/>
        <v>0.76389207170214368</v>
      </c>
      <c r="D35" s="33">
        <v>0</v>
      </c>
      <c r="E35" s="33">
        <f t="shared" si="8"/>
        <v>8333.7847290760947</v>
      </c>
      <c r="F35" s="34">
        <f t="shared" si="9"/>
        <v>0</v>
      </c>
      <c r="G35" s="32">
        <f t="shared" si="1"/>
        <v>0</v>
      </c>
      <c r="H35" s="33">
        <v>0</v>
      </c>
      <c r="I35" s="33">
        <f t="shared" si="10"/>
        <v>0</v>
      </c>
      <c r="J35" s="34">
        <f t="shared" si="11"/>
        <v>0</v>
      </c>
      <c r="K35" s="32">
        <f t="shared" si="2"/>
        <v>0</v>
      </c>
      <c r="L35" s="33">
        <v>0</v>
      </c>
      <c r="M35" s="33">
        <f t="shared" si="12"/>
        <v>0</v>
      </c>
      <c r="N35" s="34">
        <f t="shared" si="13"/>
        <v>0</v>
      </c>
      <c r="O35" s="32">
        <f t="shared" si="3"/>
        <v>0</v>
      </c>
      <c r="P35" s="33">
        <v>0</v>
      </c>
      <c r="Q35" s="33">
        <f t="shared" si="14"/>
        <v>0</v>
      </c>
      <c r="R35" s="34">
        <f t="shared" si="15"/>
        <v>0</v>
      </c>
      <c r="S35" s="32">
        <f t="shared" si="4"/>
        <v>0</v>
      </c>
      <c r="T35" s="33">
        <v>0</v>
      </c>
      <c r="U35" s="33">
        <f t="shared" si="16"/>
        <v>0</v>
      </c>
      <c r="V35" s="34">
        <f t="shared" si="17"/>
        <v>0</v>
      </c>
      <c r="W35" s="32">
        <f t="shared" si="5"/>
        <v>0</v>
      </c>
      <c r="X35" s="33">
        <v>0</v>
      </c>
      <c r="Y35" s="33">
        <f t="shared" si="18"/>
        <v>0</v>
      </c>
      <c r="Z35" s="34">
        <f t="shared" si="19"/>
        <v>0</v>
      </c>
      <c r="AA35" s="32">
        <f t="shared" si="6"/>
        <v>0</v>
      </c>
      <c r="AB35" s="33">
        <v>0</v>
      </c>
      <c r="AC35" s="33">
        <f t="shared" si="20"/>
        <v>0</v>
      </c>
      <c r="AD35" s="2"/>
      <c r="AE35" s="2"/>
    </row>
    <row r="36" spans="1:31" ht="13.5" x14ac:dyDescent="0.2">
      <c r="A36" s="31" t="s">
        <v>58</v>
      </c>
      <c r="B36" s="34">
        <f t="shared" si="7"/>
        <v>83334.027767252846</v>
      </c>
      <c r="C36" s="32">
        <f t="shared" si="0"/>
        <v>0.69445023139377371</v>
      </c>
      <c r="D36" s="33">
        <v>0</v>
      </c>
      <c r="E36" s="33">
        <f t="shared" si="8"/>
        <v>8333.7847290760947</v>
      </c>
      <c r="F36" s="34">
        <f t="shared" si="9"/>
        <v>0</v>
      </c>
      <c r="G36" s="32">
        <f t="shared" si="1"/>
        <v>0</v>
      </c>
      <c r="H36" s="33">
        <v>0</v>
      </c>
      <c r="I36" s="33">
        <f t="shared" si="10"/>
        <v>0</v>
      </c>
      <c r="J36" s="34">
        <f t="shared" si="11"/>
        <v>0</v>
      </c>
      <c r="K36" s="32">
        <f t="shared" si="2"/>
        <v>0</v>
      </c>
      <c r="L36" s="33">
        <v>0</v>
      </c>
      <c r="M36" s="33">
        <f t="shared" si="12"/>
        <v>0</v>
      </c>
      <c r="N36" s="34">
        <f t="shared" si="13"/>
        <v>0</v>
      </c>
      <c r="O36" s="32">
        <f t="shared" si="3"/>
        <v>0</v>
      </c>
      <c r="P36" s="33">
        <v>0</v>
      </c>
      <c r="Q36" s="33">
        <f t="shared" si="14"/>
        <v>0</v>
      </c>
      <c r="R36" s="34">
        <f t="shared" si="15"/>
        <v>0</v>
      </c>
      <c r="S36" s="32">
        <f t="shared" si="4"/>
        <v>0</v>
      </c>
      <c r="T36" s="33">
        <v>0</v>
      </c>
      <c r="U36" s="33">
        <f t="shared" si="16"/>
        <v>0</v>
      </c>
      <c r="V36" s="34">
        <f t="shared" si="17"/>
        <v>0</v>
      </c>
      <c r="W36" s="32">
        <f t="shared" si="5"/>
        <v>0</v>
      </c>
      <c r="X36" s="33">
        <v>0</v>
      </c>
      <c r="Y36" s="33">
        <f t="shared" si="18"/>
        <v>0</v>
      </c>
      <c r="Z36" s="34">
        <f t="shared" si="19"/>
        <v>0</v>
      </c>
      <c r="AA36" s="32">
        <f t="shared" si="6"/>
        <v>0</v>
      </c>
      <c r="AB36" s="33">
        <v>0</v>
      </c>
      <c r="AC36" s="33">
        <f t="shared" si="20"/>
        <v>0</v>
      </c>
    </row>
    <row r="37" spans="1:31" ht="13.5" x14ac:dyDescent="0.2">
      <c r="A37" s="31" t="s">
        <v>59</v>
      </c>
      <c r="B37" s="34">
        <f t="shared" si="7"/>
        <v>75000.937488408148</v>
      </c>
      <c r="C37" s="32">
        <f t="shared" si="0"/>
        <v>0.62500781240340109</v>
      </c>
      <c r="D37" s="33">
        <v>0</v>
      </c>
      <c r="E37" s="33">
        <f t="shared" si="8"/>
        <v>8333.7847290760947</v>
      </c>
      <c r="F37" s="34">
        <f t="shared" si="9"/>
        <v>0</v>
      </c>
      <c r="G37" s="32">
        <f t="shared" si="1"/>
        <v>0</v>
      </c>
      <c r="H37" s="33">
        <v>0</v>
      </c>
      <c r="I37" s="33">
        <f t="shared" si="10"/>
        <v>0</v>
      </c>
      <c r="J37" s="34">
        <f t="shared" si="11"/>
        <v>0</v>
      </c>
      <c r="K37" s="32">
        <f t="shared" si="2"/>
        <v>0</v>
      </c>
      <c r="L37" s="33">
        <v>0</v>
      </c>
      <c r="M37" s="33">
        <f t="shared" si="12"/>
        <v>0</v>
      </c>
      <c r="N37" s="34">
        <f t="shared" si="13"/>
        <v>0</v>
      </c>
      <c r="O37" s="32">
        <f t="shared" si="3"/>
        <v>0</v>
      </c>
      <c r="P37" s="33">
        <v>0</v>
      </c>
      <c r="Q37" s="33">
        <f t="shared" si="14"/>
        <v>0</v>
      </c>
      <c r="R37" s="34">
        <f t="shared" si="15"/>
        <v>0</v>
      </c>
      <c r="S37" s="32">
        <f t="shared" si="4"/>
        <v>0</v>
      </c>
      <c r="T37" s="33">
        <v>0</v>
      </c>
      <c r="U37" s="33">
        <f t="shared" si="16"/>
        <v>0</v>
      </c>
      <c r="V37" s="34">
        <f t="shared" si="17"/>
        <v>0</v>
      </c>
      <c r="W37" s="32">
        <f t="shared" si="5"/>
        <v>0</v>
      </c>
      <c r="X37" s="33">
        <v>0</v>
      </c>
      <c r="Y37" s="33">
        <f t="shared" si="18"/>
        <v>0</v>
      </c>
      <c r="Z37" s="34">
        <f t="shared" si="19"/>
        <v>0</v>
      </c>
      <c r="AA37" s="32">
        <f t="shared" si="6"/>
        <v>0</v>
      </c>
      <c r="AB37" s="33">
        <v>0</v>
      </c>
      <c r="AC37" s="33">
        <f t="shared" si="20"/>
        <v>0</v>
      </c>
    </row>
    <row r="38" spans="1:31" ht="13.5" x14ac:dyDescent="0.2">
      <c r="A38" s="31" t="s">
        <v>60</v>
      </c>
      <c r="B38" s="34">
        <f t="shared" si="7"/>
        <v>66667.777767144464</v>
      </c>
      <c r="C38" s="32">
        <f t="shared" si="0"/>
        <v>0.55556481472620389</v>
      </c>
      <c r="D38" s="33">
        <v>0</v>
      </c>
      <c r="E38" s="33">
        <f t="shared" si="8"/>
        <v>8333.7847290760947</v>
      </c>
      <c r="F38" s="34">
        <f t="shared" si="9"/>
        <v>0</v>
      </c>
      <c r="G38" s="32">
        <f t="shared" si="1"/>
        <v>0</v>
      </c>
      <c r="H38" s="33">
        <v>0</v>
      </c>
      <c r="I38" s="33">
        <f t="shared" si="10"/>
        <v>0</v>
      </c>
      <c r="J38" s="34">
        <f t="shared" si="11"/>
        <v>0</v>
      </c>
      <c r="K38" s="32">
        <f t="shared" si="2"/>
        <v>0</v>
      </c>
      <c r="L38" s="33">
        <v>0</v>
      </c>
      <c r="M38" s="33">
        <f t="shared" si="12"/>
        <v>0</v>
      </c>
      <c r="N38" s="34">
        <f t="shared" si="13"/>
        <v>0</v>
      </c>
      <c r="O38" s="32">
        <f t="shared" si="3"/>
        <v>0</v>
      </c>
      <c r="P38" s="33">
        <v>0</v>
      </c>
      <c r="Q38" s="33">
        <f t="shared" si="14"/>
        <v>0</v>
      </c>
      <c r="R38" s="34">
        <f t="shared" si="15"/>
        <v>0</v>
      </c>
      <c r="S38" s="32">
        <f t="shared" si="4"/>
        <v>0</v>
      </c>
      <c r="T38" s="33">
        <v>0</v>
      </c>
      <c r="U38" s="33">
        <f t="shared" si="16"/>
        <v>0</v>
      </c>
      <c r="V38" s="34">
        <f t="shared" si="17"/>
        <v>0</v>
      </c>
      <c r="W38" s="32">
        <f t="shared" si="5"/>
        <v>0</v>
      </c>
      <c r="X38" s="33">
        <v>0</v>
      </c>
      <c r="Y38" s="33">
        <f t="shared" si="18"/>
        <v>0</v>
      </c>
      <c r="Z38" s="34">
        <f t="shared" si="19"/>
        <v>0</v>
      </c>
      <c r="AA38" s="32">
        <f t="shared" si="6"/>
        <v>0</v>
      </c>
      <c r="AB38" s="33">
        <v>0</v>
      </c>
      <c r="AC38" s="33">
        <f t="shared" si="20"/>
        <v>0</v>
      </c>
    </row>
    <row r="39" spans="1:31" ht="13.5" x14ac:dyDescent="0.2">
      <c r="A39" s="31" t="s">
        <v>61</v>
      </c>
      <c r="B39" s="34">
        <f t="shared" si="7"/>
        <v>58334.548602883093</v>
      </c>
      <c r="C39" s="32">
        <f t="shared" si="0"/>
        <v>0.48612123835735904</v>
      </c>
      <c r="D39" s="33">
        <v>0</v>
      </c>
      <c r="E39" s="33">
        <f t="shared" si="8"/>
        <v>8333.7847290760947</v>
      </c>
      <c r="F39" s="34">
        <f t="shared" si="9"/>
        <v>0</v>
      </c>
      <c r="G39" s="32">
        <f t="shared" si="1"/>
        <v>0</v>
      </c>
      <c r="H39" s="33">
        <v>0</v>
      </c>
      <c r="I39" s="33">
        <f t="shared" si="10"/>
        <v>0</v>
      </c>
      <c r="J39" s="34">
        <f t="shared" si="11"/>
        <v>0</v>
      </c>
      <c r="K39" s="32">
        <f t="shared" si="2"/>
        <v>0</v>
      </c>
      <c r="L39" s="33">
        <v>0</v>
      </c>
      <c r="M39" s="33">
        <f t="shared" si="12"/>
        <v>0</v>
      </c>
      <c r="N39" s="34">
        <f t="shared" si="13"/>
        <v>0</v>
      </c>
      <c r="O39" s="32">
        <f t="shared" si="3"/>
        <v>0</v>
      </c>
      <c r="P39" s="33">
        <v>0</v>
      </c>
      <c r="Q39" s="33">
        <f t="shared" si="14"/>
        <v>0</v>
      </c>
      <c r="R39" s="34">
        <f t="shared" si="15"/>
        <v>0</v>
      </c>
      <c r="S39" s="32">
        <f t="shared" si="4"/>
        <v>0</v>
      </c>
      <c r="T39" s="33">
        <v>0</v>
      </c>
      <c r="U39" s="33">
        <f t="shared" si="16"/>
        <v>0</v>
      </c>
      <c r="V39" s="34">
        <f t="shared" si="17"/>
        <v>0</v>
      </c>
      <c r="W39" s="32">
        <f t="shared" si="5"/>
        <v>0</v>
      </c>
      <c r="X39" s="33">
        <v>0</v>
      </c>
      <c r="Y39" s="33">
        <f t="shared" si="18"/>
        <v>0</v>
      </c>
      <c r="Z39" s="34">
        <f t="shared" si="19"/>
        <v>0</v>
      </c>
      <c r="AA39" s="32">
        <f t="shared" si="6"/>
        <v>0</v>
      </c>
      <c r="AB39" s="33">
        <v>0</v>
      </c>
      <c r="AC39" s="33">
        <f t="shared" si="20"/>
        <v>0</v>
      </c>
    </row>
    <row r="40" spans="1:31" ht="13.5" x14ac:dyDescent="0.2">
      <c r="A40" s="31" t="s">
        <v>62</v>
      </c>
      <c r="B40" s="34">
        <f t="shared" si="7"/>
        <v>50001.249995045357</v>
      </c>
      <c r="C40" s="32">
        <f t="shared" si="0"/>
        <v>0.41667708329204461</v>
      </c>
      <c r="D40" s="33">
        <v>0</v>
      </c>
      <c r="E40" s="33">
        <f t="shared" si="8"/>
        <v>8333.7847290760947</v>
      </c>
      <c r="F40" s="34">
        <f t="shared" si="9"/>
        <v>0</v>
      </c>
      <c r="G40" s="32">
        <f t="shared" si="1"/>
        <v>0</v>
      </c>
      <c r="H40" s="33">
        <v>0</v>
      </c>
      <c r="I40" s="33">
        <f t="shared" si="10"/>
        <v>0</v>
      </c>
      <c r="J40" s="34">
        <f t="shared" si="11"/>
        <v>0</v>
      </c>
      <c r="K40" s="32">
        <f t="shared" si="2"/>
        <v>0</v>
      </c>
      <c r="L40" s="33">
        <v>0</v>
      </c>
      <c r="M40" s="33">
        <f t="shared" si="12"/>
        <v>0</v>
      </c>
      <c r="N40" s="34">
        <f t="shared" si="13"/>
        <v>0</v>
      </c>
      <c r="O40" s="32">
        <f t="shared" si="3"/>
        <v>0</v>
      </c>
      <c r="P40" s="33">
        <v>0</v>
      </c>
      <c r="Q40" s="33">
        <f t="shared" si="14"/>
        <v>0</v>
      </c>
      <c r="R40" s="34">
        <f t="shared" si="15"/>
        <v>0</v>
      </c>
      <c r="S40" s="32">
        <f t="shared" si="4"/>
        <v>0</v>
      </c>
      <c r="T40" s="33">
        <v>0</v>
      </c>
      <c r="U40" s="33">
        <f t="shared" si="16"/>
        <v>0</v>
      </c>
      <c r="V40" s="34">
        <f t="shared" si="17"/>
        <v>0</v>
      </c>
      <c r="W40" s="32">
        <f t="shared" si="5"/>
        <v>0</v>
      </c>
      <c r="X40" s="33">
        <v>0</v>
      </c>
      <c r="Y40" s="33">
        <f t="shared" si="18"/>
        <v>0</v>
      </c>
      <c r="Z40" s="34">
        <f t="shared" si="19"/>
        <v>0</v>
      </c>
      <c r="AA40" s="32">
        <f t="shared" si="6"/>
        <v>0</v>
      </c>
      <c r="AB40" s="33">
        <v>0</v>
      </c>
      <c r="AC40" s="33">
        <f t="shared" si="20"/>
        <v>0</v>
      </c>
    </row>
    <row r="41" spans="1:31" ht="13.5" x14ac:dyDescent="0.2">
      <c r="A41" s="31" t="s">
        <v>63</v>
      </c>
      <c r="B41" s="34">
        <f t="shared" si="7"/>
        <v>41667.881943052555</v>
      </c>
      <c r="C41" s="32">
        <f t="shared" si="0"/>
        <v>0.34723234952543791</v>
      </c>
      <c r="D41" s="33">
        <v>0</v>
      </c>
      <c r="E41" s="33">
        <f t="shared" si="8"/>
        <v>8333.7847290760947</v>
      </c>
      <c r="F41" s="34">
        <f t="shared" si="9"/>
        <v>0</v>
      </c>
      <c r="G41" s="32">
        <f t="shared" si="1"/>
        <v>0</v>
      </c>
      <c r="H41" s="33">
        <v>0</v>
      </c>
      <c r="I41" s="33">
        <f t="shared" si="10"/>
        <v>0</v>
      </c>
      <c r="J41" s="34">
        <f t="shared" si="11"/>
        <v>0</v>
      </c>
      <c r="K41" s="32">
        <f t="shared" si="2"/>
        <v>0</v>
      </c>
      <c r="L41" s="33">
        <v>0</v>
      </c>
      <c r="M41" s="33">
        <f t="shared" si="12"/>
        <v>0</v>
      </c>
      <c r="N41" s="34">
        <f t="shared" si="13"/>
        <v>0</v>
      </c>
      <c r="O41" s="32">
        <f t="shared" si="3"/>
        <v>0</v>
      </c>
      <c r="P41" s="33">
        <v>0</v>
      </c>
      <c r="Q41" s="33">
        <f t="shared" si="14"/>
        <v>0</v>
      </c>
      <c r="R41" s="34">
        <f t="shared" si="15"/>
        <v>0</v>
      </c>
      <c r="S41" s="32">
        <f t="shared" si="4"/>
        <v>0</v>
      </c>
      <c r="T41" s="33">
        <v>0</v>
      </c>
      <c r="U41" s="33">
        <f t="shared" si="16"/>
        <v>0</v>
      </c>
      <c r="V41" s="34">
        <f t="shared" si="17"/>
        <v>0</v>
      </c>
      <c r="W41" s="32">
        <f t="shared" si="5"/>
        <v>0</v>
      </c>
      <c r="X41" s="33">
        <v>0</v>
      </c>
      <c r="Y41" s="33">
        <f t="shared" si="18"/>
        <v>0</v>
      </c>
      <c r="Z41" s="34">
        <f t="shared" si="19"/>
        <v>0</v>
      </c>
      <c r="AA41" s="32">
        <f t="shared" si="6"/>
        <v>0</v>
      </c>
      <c r="AB41" s="33">
        <v>0</v>
      </c>
      <c r="AC41" s="33">
        <f t="shared" si="20"/>
        <v>0</v>
      </c>
    </row>
    <row r="42" spans="1:31" ht="13.5" x14ac:dyDescent="0.2">
      <c r="A42" s="31" t="s">
        <v>64</v>
      </c>
      <c r="B42" s="34">
        <f t="shared" si="7"/>
        <v>33334.444446325986</v>
      </c>
      <c r="C42" s="32">
        <f t="shared" si="0"/>
        <v>0.27778703705271651</v>
      </c>
      <c r="D42" s="33">
        <v>0</v>
      </c>
      <c r="E42" s="33">
        <f t="shared" si="8"/>
        <v>8333.7847290760947</v>
      </c>
      <c r="F42" s="34">
        <f t="shared" si="9"/>
        <v>0</v>
      </c>
      <c r="G42" s="32">
        <f t="shared" si="1"/>
        <v>0</v>
      </c>
      <c r="H42" s="33">
        <v>0</v>
      </c>
      <c r="I42" s="33">
        <f t="shared" si="10"/>
        <v>0</v>
      </c>
      <c r="J42" s="34">
        <f t="shared" si="11"/>
        <v>0</v>
      </c>
      <c r="K42" s="32">
        <f t="shared" si="2"/>
        <v>0</v>
      </c>
      <c r="L42" s="33">
        <v>0</v>
      </c>
      <c r="M42" s="33">
        <f t="shared" si="12"/>
        <v>0</v>
      </c>
      <c r="N42" s="34">
        <f t="shared" si="13"/>
        <v>0</v>
      </c>
      <c r="O42" s="32">
        <f t="shared" si="3"/>
        <v>0</v>
      </c>
      <c r="P42" s="33">
        <v>0</v>
      </c>
      <c r="Q42" s="33">
        <f t="shared" si="14"/>
        <v>0</v>
      </c>
      <c r="R42" s="34">
        <f t="shared" si="15"/>
        <v>0</v>
      </c>
      <c r="S42" s="32">
        <f t="shared" si="4"/>
        <v>0</v>
      </c>
      <c r="T42" s="33">
        <v>0</v>
      </c>
      <c r="U42" s="33">
        <f t="shared" si="16"/>
        <v>0</v>
      </c>
      <c r="V42" s="34">
        <f t="shared" si="17"/>
        <v>0</v>
      </c>
      <c r="W42" s="32">
        <f t="shared" si="5"/>
        <v>0</v>
      </c>
      <c r="X42" s="33">
        <v>0</v>
      </c>
      <c r="Y42" s="33">
        <f t="shared" si="18"/>
        <v>0</v>
      </c>
      <c r="Z42" s="34">
        <f t="shared" si="19"/>
        <v>0</v>
      </c>
      <c r="AA42" s="32">
        <f t="shared" si="6"/>
        <v>0</v>
      </c>
      <c r="AB42" s="33">
        <v>0</v>
      </c>
      <c r="AC42" s="33">
        <f t="shared" si="20"/>
        <v>0</v>
      </c>
    </row>
    <row r="43" spans="1:31" ht="13.5" x14ac:dyDescent="0.2">
      <c r="A43" s="31" t="s">
        <v>65</v>
      </c>
      <c r="B43" s="34">
        <f t="shared" si="7"/>
        <v>25000.937504286943</v>
      </c>
      <c r="C43" s="32">
        <f t="shared" si="0"/>
        <v>0.20834114586905783</v>
      </c>
      <c r="D43" s="33">
        <v>0</v>
      </c>
      <c r="E43" s="33">
        <f t="shared" si="8"/>
        <v>8333.7847290760947</v>
      </c>
      <c r="F43" s="34">
        <f t="shared" si="9"/>
        <v>0</v>
      </c>
      <c r="G43" s="32">
        <f t="shared" si="1"/>
        <v>0</v>
      </c>
      <c r="H43" s="33">
        <v>0</v>
      </c>
      <c r="I43" s="33">
        <f t="shared" si="10"/>
        <v>0</v>
      </c>
      <c r="J43" s="34">
        <f t="shared" si="11"/>
        <v>0</v>
      </c>
      <c r="K43" s="32">
        <f t="shared" si="2"/>
        <v>0</v>
      </c>
      <c r="L43" s="33">
        <v>0</v>
      </c>
      <c r="M43" s="33">
        <f t="shared" si="12"/>
        <v>0</v>
      </c>
      <c r="N43" s="34">
        <f t="shared" si="13"/>
        <v>0</v>
      </c>
      <c r="O43" s="32">
        <f t="shared" si="3"/>
        <v>0</v>
      </c>
      <c r="P43" s="33">
        <v>0</v>
      </c>
      <c r="Q43" s="33">
        <f t="shared" si="14"/>
        <v>0</v>
      </c>
      <c r="R43" s="34">
        <f t="shared" si="15"/>
        <v>0</v>
      </c>
      <c r="S43" s="32">
        <f t="shared" si="4"/>
        <v>0</v>
      </c>
      <c r="T43" s="33">
        <v>0</v>
      </c>
      <c r="U43" s="33">
        <f t="shared" si="16"/>
        <v>0</v>
      </c>
      <c r="V43" s="34">
        <f t="shared" si="17"/>
        <v>0</v>
      </c>
      <c r="W43" s="32">
        <f t="shared" si="5"/>
        <v>0</v>
      </c>
      <c r="X43" s="33">
        <v>0</v>
      </c>
      <c r="Y43" s="33">
        <f t="shared" si="18"/>
        <v>0</v>
      </c>
      <c r="Z43" s="34">
        <f t="shared" si="19"/>
        <v>0</v>
      </c>
      <c r="AA43" s="32">
        <f t="shared" si="6"/>
        <v>0</v>
      </c>
      <c r="AB43" s="33">
        <v>0</v>
      </c>
      <c r="AC43" s="33">
        <f t="shared" si="20"/>
        <v>0</v>
      </c>
    </row>
    <row r="44" spans="1:31" ht="13.5" customHeight="1" x14ac:dyDescent="0.2">
      <c r="A44" s="31" t="s">
        <v>66</v>
      </c>
      <c r="B44" s="34">
        <f t="shared" si="7"/>
        <v>16667.361116356718</v>
      </c>
      <c r="C44" s="32">
        <f t="shared" si="0"/>
        <v>0.13889467596963934</v>
      </c>
      <c r="D44" s="33">
        <v>0</v>
      </c>
      <c r="E44" s="33">
        <f t="shared" si="8"/>
        <v>16667.500011032687</v>
      </c>
      <c r="F44" s="34">
        <f t="shared" si="9"/>
        <v>0</v>
      </c>
      <c r="G44" s="32">
        <f t="shared" si="1"/>
        <v>0</v>
      </c>
      <c r="H44" s="33">
        <v>0</v>
      </c>
      <c r="I44" s="33">
        <f t="shared" si="10"/>
        <v>0</v>
      </c>
      <c r="J44" s="34">
        <f t="shared" si="11"/>
        <v>0</v>
      </c>
      <c r="K44" s="32">
        <f t="shared" si="2"/>
        <v>0</v>
      </c>
      <c r="L44" s="33">
        <v>0</v>
      </c>
      <c r="M44" s="33">
        <f t="shared" si="12"/>
        <v>0</v>
      </c>
      <c r="N44" s="34">
        <f t="shared" si="13"/>
        <v>0</v>
      </c>
      <c r="O44" s="32">
        <f t="shared" si="3"/>
        <v>0</v>
      </c>
      <c r="P44" s="33">
        <v>0</v>
      </c>
      <c r="Q44" s="33">
        <f t="shared" si="14"/>
        <v>0</v>
      </c>
      <c r="R44" s="34">
        <f t="shared" si="15"/>
        <v>0</v>
      </c>
      <c r="S44" s="32">
        <f t="shared" si="4"/>
        <v>0</v>
      </c>
      <c r="T44" s="33">
        <v>0</v>
      </c>
      <c r="U44" s="33">
        <f t="shared" si="16"/>
        <v>0</v>
      </c>
      <c r="V44" s="34">
        <f t="shared" si="17"/>
        <v>0</v>
      </c>
      <c r="W44" s="32">
        <f t="shared" si="5"/>
        <v>0</v>
      </c>
      <c r="X44" s="33">
        <v>0</v>
      </c>
      <c r="Y44" s="33">
        <f t="shared" si="18"/>
        <v>0</v>
      </c>
      <c r="Z44" s="34">
        <f t="shared" si="19"/>
        <v>0</v>
      </c>
      <c r="AA44" s="32">
        <f t="shared" si="6"/>
        <v>0</v>
      </c>
      <c r="AB44" s="33">
        <v>0</v>
      </c>
      <c r="AC44" s="33">
        <f t="shared" si="20"/>
        <v>0</v>
      </c>
    </row>
    <row r="45" spans="1:31" ht="16.5" customHeight="1" thickBot="1" x14ac:dyDescent="0.25">
      <c r="A45" s="35" t="s">
        <v>13</v>
      </c>
      <c r="B45" s="36"/>
      <c r="C45" s="37">
        <f>SUM(C33:C44)</f>
        <v>6.1806351269584443</v>
      </c>
      <c r="D45" s="38">
        <f>SUM(D33:D44)</f>
        <v>16133.000099999999</v>
      </c>
      <c r="E45" s="38">
        <f>SUM(E33:E44)</f>
        <v>116139.18073512698</v>
      </c>
      <c r="F45" s="36"/>
      <c r="G45" s="37">
        <f>SUM(G33:G44)</f>
        <v>0</v>
      </c>
      <c r="H45" s="38">
        <f>SUM(H33:H44)</f>
        <v>0</v>
      </c>
      <c r="I45" s="38">
        <f>SUM(I33:I44)</f>
        <v>0</v>
      </c>
      <c r="J45" s="36"/>
      <c r="K45" s="37">
        <f>SUM(K33:K44)</f>
        <v>0</v>
      </c>
      <c r="L45" s="38">
        <f>SUM(L33:L44)</f>
        <v>0</v>
      </c>
      <c r="M45" s="38">
        <f>SUM(M33:M44)</f>
        <v>0</v>
      </c>
      <c r="N45" s="36"/>
      <c r="O45" s="37">
        <f>SUM(O33:O44)</f>
        <v>0</v>
      </c>
      <c r="P45" s="38">
        <f>SUM(P33:P44)</f>
        <v>0</v>
      </c>
      <c r="Q45" s="38">
        <f>SUM(Q33:Q44)</f>
        <v>0</v>
      </c>
      <c r="R45" s="36"/>
      <c r="S45" s="37">
        <f>SUM(S33:S44)</f>
        <v>0</v>
      </c>
      <c r="T45" s="38">
        <f>SUM(T33:T44)</f>
        <v>0</v>
      </c>
      <c r="U45" s="38">
        <f>SUM(U33:U44)</f>
        <v>0</v>
      </c>
      <c r="V45" s="36"/>
      <c r="W45" s="37">
        <f>SUM(W33:W44)</f>
        <v>0</v>
      </c>
      <c r="X45" s="38">
        <f>SUM(X33:X44)</f>
        <v>0</v>
      </c>
      <c r="Y45" s="38">
        <f>SUM(Y33:Y44)</f>
        <v>0</v>
      </c>
      <c r="Z45" s="36"/>
      <c r="AA45" s="37">
        <f>SUM(AA33:AA44)</f>
        <v>0</v>
      </c>
      <c r="AB45" s="38">
        <f>SUM(AB33:AB44)</f>
        <v>0</v>
      </c>
      <c r="AC45" s="38">
        <f>SUM(AC33:AC44)</f>
        <v>0</v>
      </c>
    </row>
    <row r="46" spans="1:31" ht="15.75" hidden="1" thickBot="1" x14ac:dyDescent="0.25">
      <c r="A46" s="66" t="s">
        <v>12</v>
      </c>
      <c r="B46" s="63" t="s">
        <v>21</v>
      </c>
      <c r="C46" s="64"/>
      <c r="D46" s="65"/>
      <c r="E46" s="16"/>
      <c r="F46" s="63" t="s">
        <v>22</v>
      </c>
      <c r="G46" s="64"/>
      <c r="H46" s="64"/>
      <c r="I46" s="65"/>
      <c r="J46" s="63" t="s">
        <v>23</v>
      </c>
      <c r="K46" s="64"/>
      <c r="L46" s="64"/>
      <c r="M46" s="65"/>
      <c r="N46" s="63" t="s">
        <v>24</v>
      </c>
      <c r="O46" s="64"/>
      <c r="P46" s="64"/>
      <c r="Q46" s="65"/>
      <c r="R46" s="63" t="s">
        <v>25</v>
      </c>
      <c r="S46" s="64"/>
      <c r="T46" s="64"/>
      <c r="U46" s="65"/>
      <c r="V46" s="63" t="s">
        <v>26</v>
      </c>
      <c r="W46" s="64"/>
      <c r="X46" s="64"/>
      <c r="Y46" s="65"/>
      <c r="Z46" s="63" t="s">
        <v>27</v>
      </c>
      <c r="AA46" s="64"/>
      <c r="AB46" s="64"/>
      <c r="AC46" s="65"/>
    </row>
    <row r="47" spans="1:31" ht="75.75" hidden="1" thickBot="1" x14ac:dyDescent="0.25">
      <c r="A47" s="67"/>
      <c r="B47" s="17" t="s">
        <v>35</v>
      </c>
      <c r="C47" s="18" t="s">
        <v>36</v>
      </c>
      <c r="D47" s="26" t="s">
        <v>57</v>
      </c>
      <c r="E47" s="18" t="s">
        <v>37</v>
      </c>
      <c r="F47" s="17" t="s">
        <v>35</v>
      </c>
      <c r="G47" s="18" t="s">
        <v>36</v>
      </c>
      <c r="H47" s="26" t="s">
        <v>57</v>
      </c>
      <c r="I47" s="18" t="s">
        <v>37</v>
      </c>
      <c r="J47" s="17" t="s">
        <v>35</v>
      </c>
      <c r="K47" s="18" t="s">
        <v>36</v>
      </c>
      <c r="L47" s="26" t="s">
        <v>57</v>
      </c>
      <c r="M47" s="18" t="s">
        <v>37</v>
      </c>
      <c r="N47" s="17" t="s">
        <v>35</v>
      </c>
      <c r="O47" s="18" t="s">
        <v>36</v>
      </c>
      <c r="P47" s="26" t="s">
        <v>57</v>
      </c>
      <c r="Q47" s="18" t="s">
        <v>37</v>
      </c>
      <c r="R47" s="17" t="s">
        <v>35</v>
      </c>
      <c r="S47" s="18" t="s">
        <v>36</v>
      </c>
      <c r="T47" s="26" t="s">
        <v>57</v>
      </c>
      <c r="U47" s="18" t="s">
        <v>37</v>
      </c>
      <c r="V47" s="17" t="s">
        <v>35</v>
      </c>
      <c r="W47" s="18" t="s">
        <v>36</v>
      </c>
      <c r="X47" s="26" t="s">
        <v>57</v>
      </c>
      <c r="Y47" s="18" t="s">
        <v>37</v>
      </c>
      <c r="Z47" s="17" t="s">
        <v>35</v>
      </c>
      <c r="AA47" s="18" t="s">
        <v>36</v>
      </c>
      <c r="AB47" s="26" t="s">
        <v>57</v>
      </c>
      <c r="AC47" s="18" t="s">
        <v>37</v>
      </c>
    </row>
    <row r="48" spans="1:31" ht="15" hidden="1" x14ac:dyDescent="0.25">
      <c r="A48" s="19" t="s">
        <v>42</v>
      </c>
      <c r="B48" s="21">
        <f>IF(data2=1,IF((Z44-sumproplat2)&gt;1,Z44-sumproplat2,0),IF(Z44-(sumproplat2-AA44-AB44)&gt;0,Z44-(AC44-AA44-AB44),0))</f>
        <v>0</v>
      </c>
      <c r="C48" s="20">
        <f t="shared" ref="C48:C59" si="21">IF(data2=1,B48*(proc2/36500)*30.42,B48*(proc2/36000)*30)</f>
        <v>0</v>
      </c>
      <c r="D48" s="6">
        <f>IF(B48=0,0,$J$25*$J$7+$J$26*B48)</f>
        <v>0</v>
      </c>
      <c r="E48" s="6">
        <f t="shared" ref="E48:E59" si="22">IF(data2=1,IF(C48&gt;0.001,C48+D48+sumproplat2,0),IF(B48&gt;sumproplat2*2,sumproplat2+D48,B48+C48+D48))</f>
        <v>0</v>
      </c>
      <c r="F48" s="21">
        <f>IF(data2=1,IF((B59-sumproplat2)&gt;1,B59-sumproplat2,0),IF(B59-(sumproplat2-C59-D59)&gt;0,B59-(E59-C59-D59),0))</f>
        <v>0</v>
      </c>
      <c r="G48" s="20">
        <f t="shared" ref="G48:G59" si="23">IF(data2=1,F48*(proc2/36500)*30.42,F48*(proc2/36000)*30)</f>
        <v>0</v>
      </c>
      <c r="H48" s="6">
        <f>IF(F48=0,0,$J$25*$J$7+$J$26*F48)</f>
        <v>0</v>
      </c>
      <c r="I48" s="6">
        <f>IF(data2=1,IF(G48&gt;0.001,G48+H48+sumproplat2,0),IF(F48&gt;sumproplat2*2,sumproplat2+H48,F48+G48+H48))</f>
        <v>0</v>
      </c>
      <c r="J48" s="21">
        <f>IF(data2=1,IF((F59-sumproplat2)&gt;1,F59-sumproplat2,0),IF(F59-(sumproplat2-G59-H59)&gt;0,F59-(I59-G59-H59),0))</f>
        <v>0</v>
      </c>
      <c r="K48" s="20">
        <f t="shared" ref="K48:K59" si="24">IF(data2=1,J48*(proc2/36500)*30.42,J48*(proc2/36000)*30)</f>
        <v>0</v>
      </c>
      <c r="L48" s="6">
        <f>IF(J48=0,0,$J$25*$J$7+$J$26*J48)</f>
        <v>0</v>
      </c>
      <c r="M48" s="6">
        <f>IF(data2=1,IF(K48&gt;0.001,K48+L48+sumproplat2,0),IF(J48&gt;sumproplat2*2,sumproplat2+L48,J48+K48+L48))</f>
        <v>0</v>
      </c>
      <c r="N48" s="21">
        <f>IF(data2=1,IF((J59-sumproplat2)&gt;1,J59-sumproplat2,0),IF(J59-(sumproplat2-K59-L59)&gt;0,J59-(M59-K59-L59),0))</f>
        <v>0</v>
      </c>
      <c r="O48" s="20">
        <f t="shared" ref="O48:O59" si="25">IF(data2=1,N48*(proc2/36500)*30.42,N48*(proc2/36000)*30)</f>
        <v>0</v>
      </c>
      <c r="P48" s="6">
        <f>IF(N48=0,0,$J$25*$J$7+$J$26*N48)</f>
        <v>0</v>
      </c>
      <c r="Q48" s="6">
        <f>IF(data2=1,IF(O48&gt;0.001,O48+P48+sumproplat2,0),IF(N48&gt;sumproplat2*2,sumproplat2+P48,N48+O48+P48))</f>
        <v>0</v>
      </c>
      <c r="R48" s="21">
        <f>IF(data2=1,IF((N59-sumproplat2)&gt;1,N59-sumproplat2,0),IF(N59-(sumproplat2-O59-P59)&gt;0,N59-(Q59-O59-P59),0))</f>
        <v>0</v>
      </c>
      <c r="S48" s="20">
        <f t="shared" ref="S48:S59" si="26">IF(data2=1,R48*(proc2/36500)*30.42,R48*(proc2/36000)*30)</f>
        <v>0</v>
      </c>
      <c r="T48" s="6">
        <f>IF(R48=0,0,$J$25*$J$7+$J$26*R48)</f>
        <v>0</v>
      </c>
      <c r="U48" s="6">
        <f>IF(data2=1,IF(S48&gt;0.001,S48+T48+sumproplat2,0),IF(R48&gt;sumproplat2*2,sumproplat2+T48,R48+S48+T48))</f>
        <v>0</v>
      </c>
      <c r="V48" s="21">
        <f>IF(data2=1,IF((R59-sumproplat2)&gt;1,R59-sumproplat2,0),IF(R59-(sumproplat2-S59-T59)&gt;0,R59-(U59-S59-T59),0))</f>
        <v>0</v>
      </c>
      <c r="W48" s="20">
        <f t="shared" ref="W48:W59" si="27">IF(data2=1,V48*(proc2/36500)*30.42,V48*(proc2/36000)*30)</f>
        <v>0</v>
      </c>
      <c r="X48" s="6">
        <f>IF(V48=0,0,$J$25*$J$7+$J$26*V48)</f>
        <v>0</v>
      </c>
      <c r="Y48" s="6">
        <f>IF(data2=1,IF(W48&gt;0.001,W48+X48+sumproplat2,0),IF(V48&gt;sumproplat2*2,sumproplat2+X48,V48+W48+X48))</f>
        <v>0</v>
      </c>
      <c r="Z48" s="21">
        <f>IF(data2=1,IF((V59-sumproplat2)&gt;1,V59-sumproplat2,0),IF(V59-(sumproplat2-W59-X59)&gt;0,V59-(Y59-W59-X59),0))</f>
        <v>0</v>
      </c>
      <c r="AA48" s="20">
        <f t="shared" ref="AA48:AA59" si="28">IF(data2=1,Z48*(proc2/36500)*30.42,Z48*(proc2/36000)*30)</f>
        <v>0</v>
      </c>
      <c r="AB48" s="6">
        <f>IF(Z48=0,0,$J$25*$J$7+$J$26*Z48)</f>
        <v>0</v>
      </c>
      <c r="AC48" s="6">
        <f>IF(data2=1,IF(AA48&gt;0.001,AA48+AB48+sumproplat2,0),IF(Z48&gt;sumproplat2*2,sumproplat2+AB48,Z48+AA48+AB48))</f>
        <v>0</v>
      </c>
    </row>
    <row r="49" spans="1:42" ht="15" hidden="1" x14ac:dyDescent="0.25">
      <c r="A49" s="19" t="s">
        <v>43</v>
      </c>
      <c r="B49" s="21">
        <f t="shared" ref="B49:B59" si="29">IF(data2=1,IF((B48-sumproplat2)&gt;1,B48-sumproplat2,0),IF(B48-(sumproplat2-C48-D48)&gt;0,B48-(E48-C48-D48),0))</f>
        <v>0</v>
      </c>
      <c r="C49" s="20">
        <f t="shared" si="21"/>
        <v>0</v>
      </c>
      <c r="D49" s="6">
        <v>0</v>
      </c>
      <c r="E49" s="6">
        <f t="shared" si="22"/>
        <v>0</v>
      </c>
      <c r="F49" s="21">
        <f t="shared" ref="F49:F59" si="30">IF(data2=1,IF((F48-sumproplat2)&gt;1,F48-sumproplat2,0),IF(F48-(sumproplat2-G48-H48)&gt;0,F48-(I48-G48-H48),0))</f>
        <v>0</v>
      </c>
      <c r="G49" s="20">
        <f t="shared" si="23"/>
        <v>0</v>
      </c>
      <c r="H49" s="6">
        <v>0</v>
      </c>
      <c r="I49" s="6">
        <f t="shared" ref="I49:I59" si="31">IF(data2=1,IF(G49&gt;0.001,G49+H49+sumproplat2,0),IF(F49&gt;sumproplat2*2,sumproplat2,F49+G49+H49))</f>
        <v>0</v>
      </c>
      <c r="J49" s="21">
        <f t="shared" ref="J49:J59" si="32">IF(data2=1,IF((J48-sumproplat2)&gt;1,J48-sumproplat2,0),IF(J48-(sumproplat2-K48-L48)&gt;0,J48-(M48-K48-L48),0))</f>
        <v>0</v>
      </c>
      <c r="K49" s="20">
        <f t="shared" si="24"/>
        <v>0</v>
      </c>
      <c r="L49" s="6">
        <v>0</v>
      </c>
      <c r="M49" s="6">
        <f t="shared" ref="M49:M59" si="33">IF(data2=1,IF(K49&gt;0.001,K49+L49+sumproplat2,0),IF(J49&gt;sumproplat2*2,sumproplat2,J49+K49+L49))</f>
        <v>0</v>
      </c>
      <c r="N49" s="21">
        <f t="shared" ref="N49:N59" si="34">IF(data2=1,IF((N48-sumproplat2)&gt;1,N48-sumproplat2,0),IF(N48-(sumproplat2-O48-P48)&gt;0,N48-(Q48-O48-P48),0))</f>
        <v>0</v>
      </c>
      <c r="O49" s="20">
        <f t="shared" si="25"/>
        <v>0</v>
      </c>
      <c r="P49" s="6">
        <v>0</v>
      </c>
      <c r="Q49" s="6">
        <f t="shared" ref="Q49:Q59" si="35">IF(data2=1,IF(O49&gt;0.001,O49+P49+sumproplat2,0),IF(N49&gt;sumproplat2*2,sumproplat2,N49+O49+P49))</f>
        <v>0</v>
      </c>
      <c r="R49" s="21">
        <f t="shared" ref="R49:R59" si="36">IF(data2=1,IF((R48-sumproplat2)&gt;1,R48-sumproplat2,0),IF(R48-(sumproplat2-S48-T48)&gt;0,R48-(U48-S48-T48),0))</f>
        <v>0</v>
      </c>
      <c r="S49" s="20">
        <f t="shared" si="26"/>
        <v>0</v>
      </c>
      <c r="T49" s="6">
        <v>0</v>
      </c>
      <c r="U49" s="6">
        <f t="shared" ref="U49:U59" si="37">IF(data2=1,IF(S49&gt;0.001,S49+T49+sumproplat2,0),IF(R49&gt;sumproplat2*2,sumproplat2,R49+S49+T49))</f>
        <v>0</v>
      </c>
      <c r="V49" s="21">
        <f t="shared" ref="V49:V59" si="38">IF(data2=1,IF((V48-sumproplat2)&gt;1,V48-sumproplat2,0),IF(V48-(sumproplat2-W48-X48)&gt;0,V48-(Y48-W48-X48),0))</f>
        <v>0</v>
      </c>
      <c r="W49" s="20">
        <f t="shared" si="27"/>
        <v>0</v>
      </c>
      <c r="X49" s="6">
        <v>0</v>
      </c>
      <c r="Y49" s="6">
        <f t="shared" ref="Y49:Y59" si="39">IF(data2=1,IF(W49&gt;0.001,W49+X49+sumproplat2,0),IF(V49&gt;sumproplat2*2,sumproplat2,V49+W49+X49))</f>
        <v>0</v>
      </c>
      <c r="Z49" s="21">
        <f t="shared" ref="Z49:Z59" si="40">IF(data2=1,IF((Z48-sumproplat2)&gt;1,Z48-sumproplat2,0),IF(Z48-(sumproplat2-AA48-AB48)&gt;0,Z48-(AC48-AA48-AB48),0))</f>
        <v>0</v>
      </c>
      <c r="AA49" s="20">
        <f t="shared" si="28"/>
        <v>0</v>
      </c>
      <c r="AB49" s="6">
        <v>0</v>
      </c>
      <c r="AC49" s="6">
        <f t="shared" ref="AC49:AC59" si="41">IF(data2=1,IF(AA49&gt;0.001,AA49+AB49+sumproplat2,0),IF(Z49&gt;sumproplat2*2,sumproplat2,Z49+AA49+AB49))</f>
        <v>0</v>
      </c>
    </row>
    <row r="50" spans="1:42" ht="15" hidden="1" x14ac:dyDescent="0.25">
      <c r="A50" s="19" t="s">
        <v>44</v>
      </c>
      <c r="B50" s="21">
        <f t="shared" si="29"/>
        <v>0</v>
      </c>
      <c r="C50" s="20">
        <f t="shared" si="21"/>
        <v>0</v>
      </c>
      <c r="D50" s="6">
        <v>0</v>
      </c>
      <c r="E50" s="6">
        <f t="shared" si="22"/>
        <v>0</v>
      </c>
      <c r="F50" s="21">
        <f t="shared" si="30"/>
        <v>0</v>
      </c>
      <c r="G50" s="20">
        <f t="shared" si="23"/>
        <v>0</v>
      </c>
      <c r="H50" s="6">
        <v>0</v>
      </c>
      <c r="I50" s="6">
        <f t="shared" si="31"/>
        <v>0</v>
      </c>
      <c r="J50" s="21">
        <f t="shared" si="32"/>
        <v>0</v>
      </c>
      <c r="K50" s="20">
        <f t="shared" si="24"/>
        <v>0</v>
      </c>
      <c r="L50" s="6">
        <v>0</v>
      </c>
      <c r="M50" s="6">
        <f t="shared" si="33"/>
        <v>0</v>
      </c>
      <c r="N50" s="21">
        <f t="shared" si="34"/>
        <v>0</v>
      </c>
      <c r="O50" s="20">
        <f t="shared" si="25"/>
        <v>0</v>
      </c>
      <c r="P50" s="6">
        <v>0</v>
      </c>
      <c r="Q50" s="6">
        <f t="shared" si="35"/>
        <v>0</v>
      </c>
      <c r="R50" s="21">
        <f t="shared" si="36"/>
        <v>0</v>
      </c>
      <c r="S50" s="20">
        <f t="shared" si="26"/>
        <v>0</v>
      </c>
      <c r="T50" s="6">
        <v>0</v>
      </c>
      <c r="U50" s="6">
        <f t="shared" si="37"/>
        <v>0</v>
      </c>
      <c r="V50" s="21">
        <f t="shared" si="38"/>
        <v>0</v>
      </c>
      <c r="W50" s="20">
        <f t="shared" si="27"/>
        <v>0</v>
      </c>
      <c r="X50" s="6">
        <v>0</v>
      </c>
      <c r="Y50" s="6">
        <f t="shared" si="39"/>
        <v>0</v>
      </c>
      <c r="Z50" s="21">
        <f t="shared" si="40"/>
        <v>0</v>
      </c>
      <c r="AA50" s="20">
        <f t="shared" si="28"/>
        <v>0</v>
      </c>
      <c r="AB50" s="6">
        <v>0</v>
      </c>
      <c r="AC50" s="6">
        <f t="shared" si="41"/>
        <v>0</v>
      </c>
    </row>
    <row r="51" spans="1:42" ht="15" hidden="1" x14ac:dyDescent="0.25">
      <c r="A51" s="19" t="s">
        <v>58</v>
      </c>
      <c r="B51" s="21">
        <f t="shared" si="29"/>
        <v>0</v>
      </c>
      <c r="C51" s="20">
        <f t="shared" si="21"/>
        <v>0</v>
      </c>
      <c r="D51" s="6">
        <v>0</v>
      </c>
      <c r="E51" s="6">
        <f t="shared" si="22"/>
        <v>0</v>
      </c>
      <c r="F51" s="21">
        <f t="shared" si="30"/>
        <v>0</v>
      </c>
      <c r="G51" s="20">
        <f t="shared" si="23"/>
        <v>0</v>
      </c>
      <c r="H51" s="6">
        <v>0</v>
      </c>
      <c r="I51" s="6">
        <f t="shared" si="31"/>
        <v>0</v>
      </c>
      <c r="J51" s="21">
        <f t="shared" si="32"/>
        <v>0</v>
      </c>
      <c r="K51" s="20">
        <f t="shared" si="24"/>
        <v>0</v>
      </c>
      <c r="L51" s="6">
        <v>0</v>
      </c>
      <c r="M51" s="6">
        <f t="shared" si="33"/>
        <v>0</v>
      </c>
      <c r="N51" s="21">
        <f t="shared" si="34"/>
        <v>0</v>
      </c>
      <c r="O51" s="20">
        <f t="shared" si="25"/>
        <v>0</v>
      </c>
      <c r="P51" s="6">
        <v>0</v>
      </c>
      <c r="Q51" s="6">
        <f t="shared" si="35"/>
        <v>0</v>
      </c>
      <c r="R51" s="21">
        <f t="shared" si="36"/>
        <v>0</v>
      </c>
      <c r="S51" s="20">
        <f t="shared" si="26"/>
        <v>0</v>
      </c>
      <c r="T51" s="6">
        <v>0</v>
      </c>
      <c r="U51" s="6">
        <f t="shared" si="37"/>
        <v>0</v>
      </c>
      <c r="V51" s="21">
        <f t="shared" si="38"/>
        <v>0</v>
      </c>
      <c r="W51" s="20">
        <f t="shared" si="27"/>
        <v>0</v>
      </c>
      <c r="X51" s="6">
        <v>0</v>
      </c>
      <c r="Y51" s="6">
        <f t="shared" si="39"/>
        <v>0</v>
      </c>
      <c r="Z51" s="21">
        <f t="shared" si="40"/>
        <v>0</v>
      </c>
      <c r="AA51" s="20">
        <f t="shared" si="28"/>
        <v>0</v>
      </c>
      <c r="AB51" s="6">
        <v>0</v>
      </c>
      <c r="AC51" s="6">
        <f t="shared" si="41"/>
        <v>0</v>
      </c>
    </row>
    <row r="52" spans="1:42" ht="15" hidden="1" x14ac:dyDescent="0.25">
      <c r="A52" s="19" t="s">
        <v>59</v>
      </c>
      <c r="B52" s="21">
        <f t="shared" si="29"/>
        <v>0</v>
      </c>
      <c r="C52" s="20">
        <f t="shared" si="21"/>
        <v>0</v>
      </c>
      <c r="D52" s="6">
        <v>0</v>
      </c>
      <c r="E52" s="6">
        <f t="shared" si="22"/>
        <v>0</v>
      </c>
      <c r="F52" s="21">
        <f t="shared" si="30"/>
        <v>0</v>
      </c>
      <c r="G52" s="20">
        <f t="shared" si="23"/>
        <v>0</v>
      </c>
      <c r="H52" s="6">
        <v>0</v>
      </c>
      <c r="I52" s="6">
        <f t="shared" si="31"/>
        <v>0</v>
      </c>
      <c r="J52" s="21">
        <f t="shared" si="32"/>
        <v>0</v>
      </c>
      <c r="K52" s="20">
        <f t="shared" si="24"/>
        <v>0</v>
      </c>
      <c r="L52" s="6">
        <v>0</v>
      </c>
      <c r="M52" s="6">
        <f t="shared" si="33"/>
        <v>0</v>
      </c>
      <c r="N52" s="21">
        <f t="shared" si="34"/>
        <v>0</v>
      </c>
      <c r="O52" s="20">
        <f t="shared" si="25"/>
        <v>0</v>
      </c>
      <c r="P52" s="6">
        <v>0</v>
      </c>
      <c r="Q52" s="6">
        <f t="shared" si="35"/>
        <v>0</v>
      </c>
      <c r="R52" s="21">
        <f t="shared" si="36"/>
        <v>0</v>
      </c>
      <c r="S52" s="20">
        <f t="shared" si="26"/>
        <v>0</v>
      </c>
      <c r="T52" s="6">
        <v>0</v>
      </c>
      <c r="U52" s="6">
        <f t="shared" si="37"/>
        <v>0</v>
      </c>
      <c r="V52" s="21">
        <f t="shared" si="38"/>
        <v>0</v>
      </c>
      <c r="W52" s="20">
        <f t="shared" si="27"/>
        <v>0</v>
      </c>
      <c r="X52" s="6">
        <v>0</v>
      </c>
      <c r="Y52" s="6">
        <f t="shared" si="39"/>
        <v>0</v>
      </c>
      <c r="Z52" s="21">
        <f t="shared" si="40"/>
        <v>0</v>
      </c>
      <c r="AA52" s="20">
        <f t="shared" si="28"/>
        <v>0</v>
      </c>
      <c r="AB52" s="6">
        <v>0</v>
      </c>
      <c r="AC52" s="6">
        <f t="shared" si="41"/>
        <v>0</v>
      </c>
      <c r="AD52" s="2"/>
      <c r="AE52" s="2"/>
      <c r="AF52" s="2"/>
      <c r="AG52" s="2"/>
      <c r="AH52" s="2"/>
      <c r="AI52" s="2"/>
      <c r="AJ52" s="2"/>
      <c r="AK52" s="2"/>
      <c r="AL52" s="2"/>
      <c r="AM52" s="2"/>
      <c r="AN52" s="2"/>
      <c r="AO52" s="2"/>
      <c r="AP52" s="2"/>
    </row>
    <row r="53" spans="1:42" ht="15" hidden="1" x14ac:dyDescent="0.25">
      <c r="A53" s="19" t="s">
        <v>60</v>
      </c>
      <c r="B53" s="21">
        <f t="shared" si="29"/>
        <v>0</v>
      </c>
      <c r="C53" s="20">
        <f t="shared" si="21"/>
        <v>0</v>
      </c>
      <c r="D53" s="6">
        <v>0</v>
      </c>
      <c r="E53" s="6">
        <f t="shared" si="22"/>
        <v>0</v>
      </c>
      <c r="F53" s="21">
        <f t="shared" si="30"/>
        <v>0</v>
      </c>
      <c r="G53" s="20">
        <f t="shared" si="23"/>
        <v>0</v>
      </c>
      <c r="H53" s="6">
        <v>0</v>
      </c>
      <c r="I53" s="6">
        <f t="shared" si="31"/>
        <v>0</v>
      </c>
      <c r="J53" s="21">
        <f t="shared" si="32"/>
        <v>0</v>
      </c>
      <c r="K53" s="20">
        <f t="shared" si="24"/>
        <v>0</v>
      </c>
      <c r="L53" s="6">
        <v>0</v>
      </c>
      <c r="M53" s="6">
        <f t="shared" si="33"/>
        <v>0</v>
      </c>
      <c r="N53" s="21">
        <f t="shared" si="34"/>
        <v>0</v>
      </c>
      <c r="O53" s="20">
        <f t="shared" si="25"/>
        <v>0</v>
      </c>
      <c r="P53" s="6">
        <v>0</v>
      </c>
      <c r="Q53" s="6">
        <f t="shared" si="35"/>
        <v>0</v>
      </c>
      <c r="R53" s="21">
        <f t="shared" si="36"/>
        <v>0</v>
      </c>
      <c r="S53" s="20">
        <f t="shared" si="26"/>
        <v>0</v>
      </c>
      <c r="T53" s="6">
        <v>0</v>
      </c>
      <c r="U53" s="6">
        <f t="shared" si="37"/>
        <v>0</v>
      </c>
      <c r="V53" s="21">
        <f t="shared" si="38"/>
        <v>0</v>
      </c>
      <c r="W53" s="20">
        <f t="shared" si="27"/>
        <v>0</v>
      </c>
      <c r="X53" s="6">
        <v>0</v>
      </c>
      <c r="Y53" s="6">
        <f t="shared" si="39"/>
        <v>0</v>
      </c>
      <c r="Z53" s="21">
        <f t="shared" si="40"/>
        <v>0</v>
      </c>
      <c r="AA53" s="20">
        <f t="shared" si="28"/>
        <v>0</v>
      </c>
      <c r="AB53" s="6">
        <v>0</v>
      </c>
      <c r="AC53" s="6">
        <f t="shared" si="41"/>
        <v>0</v>
      </c>
      <c r="AD53" s="2"/>
      <c r="AE53" s="2"/>
      <c r="AF53" s="2"/>
      <c r="AG53" s="2"/>
      <c r="AH53" s="2"/>
      <c r="AI53" s="2"/>
      <c r="AJ53" s="2"/>
      <c r="AK53" s="2"/>
      <c r="AL53" s="2"/>
      <c r="AM53" s="2"/>
      <c r="AN53" s="2"/>
      <c r="AO53" s="2"/>
      <c r="AP53" s="2"/>
    </row>
    <row r="54" spans="1:42" ht="15" hidden="1" x14ac:dyDescent="0.25">
      <c r="A54" s="19" t="s">
        <v>61</v>
      </c>
      <c r="B54" s="21">
        <f t="shared" si="29"/>
        <v>0</v>
      </c>
      <c r="C54" s="20">
        <f t="shared" si="21"/>
        <v>0</v>
      </c>
      <c r="D54" s="6">
        <v>0</v>
      </c>
      <c r="E54" s="6">
        <f t="shared" si="22"/>
        <v>0</v>
      </c>
      <c r="F54" s="21">
        <f t="shared" si="30"/>
        <v>0</v>
      </c>
      <c r="G54" s="20">
        <f t="shared" si="23"/>
        <v>0</v>
      </c>
      <c r="H54" s="6">
        <v>0</v>
      </c>
      <c r="I54" s="6">
        <f t="shared" si="31"/>
        <v>0</v>
      </c>
      <c r="J54" s="21">
        <f t="shared" si="32"/>
        <v>0</v>
      </c>
      <c r="K54" s="20">
        <f t="shared" si="24"/>
        <v>0</v>
      </c>
      <c r="L54" s="6">
        <v>0</v>
      </c>
      <c r="M54" s="6">
        <f t="shared" si="33"/>
        <v>0</v>
      </c>
      <c r="N54" s="21">
        <f t="shared" si="34"/>
        <v>0</v>
      </c>
      <c r="O54" s="20">
        <f t="shared" si="25"/>
        <v>0</v>
      </c>
      <c r="P54" s="6">
        <v>0</v>
      </c>
      <c r="Q54" s="6">
        <f t="shared" si="35"/>
        <v>0</v>
      </c>
      <c r="R54" s="21">
        <f t="shared" si="36"/>
        <v>0</v>
      </c>
      <c r="S54" s="20">
        <f t="shared" si="26"/>
        <v>0</v>
      </c>
      <c r="T54" s="6">
        <v>0</v>
      </c>
      <c r="U54" s="6">
        <f t="shared" si="37"/>
        <v>0</v>
      </c>
      <c r="V54" s="21">
        <f t="shared" si="38"/>
        <v>0</v>
      </c>
      <c r="W54" s="20">
        <f t="shared" si="27"/>
        <v>0</v>
      </c>
      <c r="X54" s="6">
        <v>0</v>
      </c>
      <c r="Y54" s="6">
        <f t="shared" si="39"/>
        <v>0</v>
      </c>
      <c r="Z54" s="21">
        <f t="shared" si="40"/>
        <v>0</v>
      </c>
      <c r="AA54" s="20">
        <f t="shared" si="28"/>
        <v>0</v>
      </c>
      <c r="AB54" s="6">
        <v>0</v>
      </c>
      <c r="AC54" s="6">
        <f t="shared" si="41"/>
        <v>0</v>
      </c>
      <c r="AD54" s="2"/>
      <c r="AE54" s="2"/>
      <c r="AF54" s="2"/>
      <c r="AG54" s="2"/>
      <c r="AH54" s="2"/>
      <c r="AI54" s="2"/>
      <c r="AJ54" s="2"/>
      <c r="AK54" s="2"/>
      <c r="AL54" s="2"/>
      <c r="AM54" s="2"/>
      <c r="AN54" s="2"/>
      <c r="AO54" s="2"/>
      <c r="AP54" s="2"/>
    </row>
    <row r="55" spans="1:42" ht="15" hidden="1" x14ac:dyDescent="0.25">
      <c r="A55" s="19" t="s">
        <v>62</v>
      </c>
      <c r="B55" s="21">
        <f t="shared" si="29"/>
        <v>0</v>
      </c>
      <c r="C55" s="20">
        <f t="shared" si="21"/>
        <v>0</v>
      </c>
      <c r="D55" s="6">
        <v>0</v>
      </c>
      <c r="E55" s="6">
        <f t="shared" si="22"/>
        <v>0</v>
      </c>
      <c r="F55" s="21">
        <f t="shared" si="30"/>
        <v>0</v>
      </c>
      <c r="G55" s="20">
        <f t="shared" si="23"/>
        <v>0</v>
      </c>
      <c r="H55" s="6">
        <v>0</v>
      </c>
      <c r="I55" s="6">
        <f t="shared" si="31"/>
        <v>0</v>
      </c>
      <c r="J55" s="21">
        <f t="shared" si="32"/>
        <v>0</v>
      </c>
      <c r="K55" s="20">
        <f t="shared" si="24"/>
        <v>0</v>
      </c>
      <c r="L55" s="6">
        <v>0</v>
      </c>
      <c r="M55" s="6">
        <f t="shared" si="33"/>
        <v>0</v>
      </c>
      <c r="N55" s="21">
        <f t="shared" si="34"/>
        <v>0</v>
      </c>
      <c r="O55" s="20">
        <f t="shared" si="25"/>
        <v>0</v>
      </c>
      <c r="P55" s="6">
        <v>0</v>
      </c>
      <c r="Q55" s="6">
        <f t="shared" si="35"/>
        <v>0</v>
      </c>
      <c r="R55" s="21">
        <f t="shared" si="36"/>
        <v>0</v>
      </c>
      <c r="S55" s="20">
        <f t="shared" si="26"/>
        <v>0</v>
      </c>
      <c r="T55" s="6">
        <v>0</v>
      </c>
      <c r="U55" s="6">
        <f t="shared" si="37"/>
        <v>0</v>
      </c>
      <c r="V55" s="21">
        <f t="shared" si="38"/>
        <v>0</v>
      </c>
      <c r="W55" s="20">
        <f t="shared" si="27"/>
        <v>0</v>
      </c>
      <c r="X55" s="6">
        <v>0</v>
      </c>
      <c r="Y55" s="6">
        <f t="shared" si="39"/>
        <v>0</v>
      </c>
      <c r="Z55" s="21">
        <f t="shared" si="40"/>
        <v>0</v>
      </c>
      <c r="AA55" s="20">
        <f t="shared" si="28"/>
        <v>0</v>
      </c>
      <c r="AB55" s="6">
        <v>0</v>
      </c>
      <c r="AC55" s="6">
        <f t="shared" si="41"/>
        <v>0</v>
      </c>
      <c r="AD55" s="2"/>
      <c r="AE55" s="2"/>
      <c r="AF55" s="2"/>
      <c r="AG55" s="2"/>
      <c r="AH55" s="2"/>
      <c r="AI55" s="2"/>
      <c r="AJ55" s="2"/>
      <c r="AK55" s="2"/>
      <c r="AL55" s="2"/>
      <c r="AM55" s="2"/>
      <c r="AN55" s="2"/>
      <c r="AO55" s="2"/>
      <c r="AP55" s="2"/>
    </row>
    <row r="56" spans="1:42" ht="15" hidden="1" x14ac:dyDescent="0.25">
      <c r="A56" s="19" t="s">
        <v>63</v>
      </c>
      <c r="B56" s="21">
        <f t="shared" si="29"/>
        <v>0</v>
      </c>
      <c r="C56" s="20">
        <f t="shared" si="21"/>
        <v>0</v>
      </c>
      <c r="D56" s="6">
        <v>0</v>
      </c>
      <c r="E56" s="6">
        <f t="shared" si="22"/>
        <v>0</v>
      </c>
      <c r="F56" s="21">
        <f t="shared" si="30"/>
        <v>0</v>
      </c>
      <c r="G56" s="20">
        <f t="shared" si="23"/>
        <v>0</v>
      </c>
      <c r="H56" s="6">
        <v>0</v>
      </c>
      <c r="I56" s="6">
        <f t="shared" si="31"/>
        <v>0</v>
      </c>
      <c r="J56" s="21">
        <f t="shared" si="32"/>
        <v>0</v>
      </c>
      <c r="K56" s="20">
        <f t="shared" si="24"/>
        <v>0</v>
      </c>
      <c r="L56" s="6">
        <v>0</v>
      </c>
      <c r="M56" s="6">
        <f t="shared" si="33"/>
        <v>0</v>
      </c>
      <c r="N56" s="21">
        <f t="shared" si="34"/>
        <v>0</v>
      </c>
      <c r="O56" s="20">
        <f t="shared" si="25"/>
        <v>0</v>
      </c>
      <c r="P56" s="6">
        <v>0</v>
      </c>
      <c r="Q56" s="6">
        <f t="shared" si="35"/>
        <v>0</v>
      </c>
      <c r="R56" s="21">
        <f t="shared" si="36"/>
        <v>0</v>
      </c>
      <c r="S56" s="20">
        <f t="shared" si="26"/>
        <v>0</v>
      </c>
      <c r="T56" s="6">
        <v>0</v>
      </c>
      <c r="U56" s="6">
        <f t="shared" si="37"/>
        <v>0</v>
      </c>
      <c r="V56" s="21">
        <f t="shared" si="38"/>
        <v>0</v>
      </c>
      <c r="W56" s="20">
        <f t="shared" si="27"/>
        <v>0</v>
      </c>
      <c r="X56" s="6">
        <v>0</v>
      </c>
      <c r="Y56" s="6">
        <f t="shared" si="39"/>
        <v>0</v>
      </c>
      <c r="Z56" s="21">
        <f t="shared" si="40"/>
        <v>0</v>
      </c>
      <c r="AA56" s="20">
        <f t="shared" si="28"/>
        <v>0</v>
      </c>
      <c r="AB56" s="6">
        <v>0</v>
      </c>
      <c r="AC56" s="6">
        <f t="shared" si="41"/>
        <v>0</v>
      </c>
      <c r="AD56" s="2"/>
      <c r="AE56" s="2"/>
      <c r="AF56" s="2"/>
      <c r="AG56" s="2"/>
      <c r="AH56" s="2"/>
      <c r="AI56" s="2"/>
      <c r="AJ56" s="2"/>
      <c r="AK56" s="2"/>
      <c r="AL56" s="2"/>
      <c r="AM56" s="2"/>
      <c r="AN56" s="2"/>
      <c r="AO56" s="2"/>
      <c r="AP56" s="2"/>
    </row>
    <row r="57" spans="1:42" ht="15" hidden="1" x14ac:dyDescent="0.25">
      <c r="A57" s="19" t="s">
        <v>64</v>
      </c>
      <c r="B57" s="21">
        <f t="shared" si="29"/>
        <v>0</v>
      </c>
      <c r="C57" s="20">
        <f t="shared" si="21"/>
        <v>0</v>
      </c>
      <c r="D57" s="6">
        <v>0</v>
      </c>
      <c r="E57" s="6">
        <f t="shared" si="22"/>
        <v>0</v>
      </c>
      <c r="F57" s="21">
        <f t="shared" si="30"/>
        <v>0</v>
      </c>
      <c r="G57" s="20">
        <f t="shared" si="23"/>
        <v>0</v>
      </c>
      <c r="H57" s="6">
        <v>0</v>
      </c>
      <c r="I57" s="6">
        <f t="shared" si="31"/>
        <v>0</v>
      </c>
      <c r="J57" s="21">
        <f t="shared" si="32"/>
        <v>0</v>
      </c>
      <c r="K57" s="20">
        <f t="shared" si="24"/>
        <v>0</v>
      </c>
      <c r="L57" s="6">
        <v>0</v>
      </c>
      <c r="M57" s="6">
        <f t="shared" si="33"/>
        <v>0</v>
      </c>
      <c r="N57" s="21">
        <f t="shared" si="34"/>
        <v>0</v>
      </c>
      <c r="O57" s="20">
        <f t="shared" si="25"/>
        <v>0</v>
      </c>
      <c r="P57" s="6">
        <v>0</v>
      </c>
      <c r="Q57" s="6">
        <f t="shared" si="35"/>
        <v>0</v>
      </c>
      <c r="R57" s="21">
        <f t="shared" si="36"/>
        <v>0</v>
      </c>
      <c r="S57" s="20">
        <f t="shared" si="26"/>
        <v>0</v>
      </c>
      <c r="T57" s="6">
        <v>0</v>
      </c>
      <c r="U57" s="6">
        <f t="shared" si="37"/>
        <v>0</v>
      </c>
      <c r="V57" s="21">
        <f t="shared" si="38"/>
        <v>0</v>
      </c>
      <c r="W57" s="20">
        <f t="shared" si="27"/>
        <v>0</v>
      </c>
      <c r="X57" s="6">
        <v>0</v>
      </c>
      <c r="Y57" s="6">
        <f t="shared" si="39"/>
        <v>0</v>
      </c>
      <c r="Z57" s="21">
        <f t="shared" si="40"/>
        <v>0</v>
      </c>
      <c r="AA57" s="20">
        <f t="shared" si="28"/>
        <v>0</v>
      </c>
      <c r="AB57" s="6">
        <v>0</v>
      </c>
      <c r="AC57" s="6">
        <f t="shared" si="41"/>
        <v>0</v>
      </c>
      <c r="AD57" s="2"/>
      <c r="AE57" s="2"/>
      <c r="AF57" s="2"/>
      <c r="AG57" s="2"/>
      <c r="AH57" s="2"/>
      <c r="AI57" s="2"/>
      <c r="AJ57" s="2"/>
      <c r="AK57" s="2"/>
      <c r="AL57" s="2"/>
      <c r="AM57" s="2"/>
      <c r="AN57" s="2"/>
      <c r="AO57" s="2"/>
      <c r="AP57" s="2"/>
    </row>
    <row r="58" spans="1:42" ht="15" hidden="1" x14ac:dyDescent="0.25">
      <c r="A58" s="19" t="s">
        <v>65</v>
      </c>
      <c r="B58" s="21">
        <f t="shared" si="29"/>
        <v>0</v>
      </c>
      <c r="C58" s="20">
        <f t="shared" si="21"/>
        <v>0</v>
      </c>
      <c r="D58" s="6">
        <v>0</v>
      </c>
      <c r="E58" s="6">
        <f t="shared" si="22"/>
        <v>0</v>
      </c>
      <c r="F58" s="21">
        <f t="shared" si="30"/>
        <v>0</v>
      </c>
      <c r="G58" s="20">
        <f t="shared" si="23"/>
        <v>0</v>
      </c>
      <c r="H58" s="6">
        <v>0</v>
      </c>
      <c r="I58" s="6">
        <f t="shared" si="31"/>
        <v>0</v>
      </c>
      <c r="J58" s="21">
        <f t="shared" si="32"/>
        <v>0</v>
      </c>
      <c r="K58" s="20">
        <f t="shared" si="24"/>
        <v>0</v>
      </c>
      <c r="L58" s="6">
        <v>0</v>
      </c>
      <c r="M58" s="6">
        <f t="shared" si="33"/>
        <v>0</v>
      </c>
      <c r="N58" s="21">
        <f t="shared" si="34"/>
        <v>0</v>
      </c>
      <c r="O58" s="20">
        <f t="shared" si="25"/>
        <v>0</v>
      </c>
      <c r="P58" s="6">
        <v>0</v>
      </c>
      <c r="Q58" s="6">
        <f t="shared" si="35"/>
        <v>0</v>
      </c>
      <c r="R58" s="21">
        <f t="shared" si="36"/>
        <v>0</v>
      </c>
      <c r="S58" s="20">
        <f t="shared" si="26"/>
        <v>0</v>
      </c>
      <c r="T58" s="6">
        <v>0</v>
      </c>
      <c r="U58" s="6">
        <f t="shared" si="37"/>
        <v>0</v>
      </c>
      <c r="V58" s="21">
        <f t="shared" si="38"/>
        <v>0</v>
      </c>
      <c r="W58" s="20">
        <f t="shared" si="27"/>
        <v>0</v>
      </c>
      <c r="X58" s="6">
        <v>0</v>
      </c>
      <c r="Y58" s="6">
        <f t="shared" si="39"/>
        <v>0</v>
      </c>
      <c r="Z58" s="21">
        <f t="shared" si="40"/>
        <v>0</v>
      </c>
      <c r="AA58" s="20">
        <f t="shared" si="28"/>
        <v>0</v>
      </c>
      <c r="AB58" s="6">
        <v>0</v>
      </c>
      <c r="AC58" s="6">
        <f t="shared" si="41"/>
        <v>0</v>
      </c>
      <c r="AD58" s="2"/>
      <c r="AE58" s="2"/>
      <c r="AF58" s="2"/>
      <c r="AG58" s="2"/>
      <c r="AH58" s="2"/>
      <c r="AI58" s="2"/>
      <c r="AJ58" s="2"/>
      <c r="AK58" s="2"/>
      <c r="AL58" s="2"/>
      <c r="AM58" s="2"/>
      <c r="AN58" s="2"/>
      <c r="AO58" s="2"/>
      <c r="AP58" s="2"/>
    </row>
    <row r="59" spans="1:42" ht="15" hidden="1" x14ac:dyDescent="0.25">
      <c r="A59" s="19" t="s">
        <v>66</v>
      </c>
      <c r="B59" s="21">
        <f t="shared" si="29"/>
        <v>0</v>
      </c>
      <c r="C59" s="20">
        <f t="shared" si="21"/>
        <v>0</v>
      </c>
      <c r="D59" s="6">
        <v>0</v>
      </c>
      <c r="E59" s="6">
        <f t="shared" si="22"/>
        <v>0</v>
      </c>
      <c r="F59" s="21">
        <f t="shared" si="30"/>
        <v>0</v>
      </c>
      <c r="G59" s="20">
        <f t="shared" si="23"/>
        <v>0</v>
      </c>
      <c r="H59" s="6">
        <v>0</v>
      </c>
      <c r="I59" s="6">
        <f t="shared" si="31"/>
        <v>0</v>
      </c>
      <c r="J59" s="21">
        <f t="shared" si="32"/>
        <v>0</v>
      </c>
      <c r="K59" s="20">
        <f t="shared" si="24"/>
        <v>0</v>
      </c>
      <c r="L59" s="6">
        <v>0</v>
      </c>
      <c r="M59" s="6">
        <f t="shared" si="33"/>
        <v>0</v>
      </c>
      <c r="N59" s="21">
        <f t="shared" si="34"/>
        <v>0</v>
      </c>
      <c r="O59" s="20">
        <f t="shared" si="25"/>
        <v>0</v>
      </c>
      <c r="P59" s="6">
        <v>0</v>
      </c>
      <c r="Q59" s="6">
        <f t="shared" si="35"/>
        <v>0</v>
      </c>
      <c r="R59" s="21">
        <f t="shared" si="36"/>
        <v>0</v>
      </c>
      <c r="S59" s="20">
        <f t="shared" si="26"/>
        <v>0</v>
      </c>
      <c r="T59" s="6">
        <v>0</v>
      </c>
      <c r="U59" s="6">
        <f t="shared" si="37"/>
        <v>0</v>
      </c>
      <c r="V59" s="21">
        <f t="shared" si="38"/>
        <v>0</v>
      </c>
      <c r="W59" s="20">
        <f t="shared" si="27"/>
        <v>0</v>
      </c>
      <c r="X59" s="6">
        <v>0</v>
      </c>
      <c r="Y59" s="6">
        <f t="shared" si="39"/>
        <v>0</v>
      </c>
      <c r="Z59" s="21">
        <f t="shared" si="40"/>
        <v>0</v>
      </c>
      <c r="AA59" s="20">
        <f t="shared" si="28"/>
        <v>0</v>
      </c>
      <c r="AB59" s="6">
        <v>0</v>
      </c>
      <c r="AC59" s="6">
        <f t="shared" si="41"/>
        <v>0</v>
      </c>
      <c r="AD59" s="2"/>
      <c r="AE59" s="2"/>
      <c r="AF59" s="2"/>
      <c r="AG59" s="2"/>
      <c r="AH59" s="2"/>
      <c r="AI59" s="2"/>
      <c r="AJ59" s="2"/>
      <c r="AK59" s="2"/>
      <c r="AL59" s="2"/>
      <c r="AM59" s="2"/>
      <c r="AN59" s="2"/>
      <c r="AO59" s="2"/>
      <c r="AP59" s="2"/>
    </row>
    <row r="60" spans="1:42" ht="15.75" hidden="1" thickBot="1" x14ac:dyDescent="0.3">
      <c r="A60" s="22" t="s">
        <v>13</v>
      </c>
      <c r="B60" s="23"/>
      <c r="C60" s="24">
        <f>SUM(C48:C59)</f>
        <v>0</v>
      </c>
      <c r="D60" s="25">
        <f>SUM(D48:D59)</f>
        <v>0</v>
      </c>
      <c r="E60" s="25">
        <f>SUM(E48:E59)</f>
        <v>0</v>
      </c>
      <c r="F60" s="23"/>
      <c r="G60" s="24">
        <f>SUM(G48:G59)</f>
        <v>0</v>
      </c>
      <c r="H60" s="25">
        <f>SUM(H48:H59)</f>
        <v>0</v>
      </c>
      <c r="I60" s="25">
        <f>SUM(I48:I59)</f>
        <v>0</v>
      </c>
      <c r="J60" s="23"/>
      <c r="K60" s="24">
        <f>SUM(K48:K59)</f>
        <v>0</v>
      </c>
      <c r="L60" s="25">
        <f>SUM(L48:L59)</f>
        <v>0</v>
      </c>
      <c r="M60" s="25">
        <f>SUM(M48:M59)</f>
        <v>0</v>
      </c>
      <c r="N60" s="23"/>
      <c r="O60" s="24">
        <f>SUM(O48:O59)</f>
        <v>0</v>
      </c>
      <c r="P60" s="25">
        <f>SUM(P48:P59)</f>
        <v>0</v>
      </c>
      <c r="Q60" s="25">
        <f>SUM(Q48:Q59)</f>
        <v>0</v>
      </c>
      <c r="R60" s="23"/>
      <c r="S60" s="24">
        <f>SUM(S48:S59)</f>
        <v>0</v>
      </c>
      <c r="T60" s="25">
        <f>SUM(T48:T59)</f>
        <v>0</v>
      </c>
      <c r="U60" s="25">
        <f>SUM(U48:U59)</f>
        <v>0</v>
      </c>
      <c r="V60" s="23"/>
      <c r="W60" s="24">
        <f>SUM(W48:W59)</f>
        <v>0</v>
      </c>
      <c r="X60" s="25">
        <f>SUM(X48:X59)</f>
        <v>0</v>
      </c>
      <c r="Y60" s="25">
        <f>SUM(Y48:Y59)</f>
        <v>0</v>
      </c>
      <c r="Z60" s="23"/>
      <c r="AA60" s="24">
        <f>SUM(AA48:AA59)</f>
        <v>0</v>
      </c>
      <c r="AB60" s="25">
        <f>SUM(AB48:AB59)</f>
        <v>0</v>
      </c>
      <c r="AC60" s="25">
        <f>SUM(AC48:AC59)</f>
        <v>0</v>
      </c>
      <c r="AD60" s="2"/>
      <c r="AE60" s="2"/>
      <c r="AF60" s="2"/>
      <c r="AG60" s="2"/>
      <c r="AH60" s="2"/>
      <c r="AI60" s="2"/>
      <c r="AJ60" s="2"/>
      <c r="AK60" s="2"/>
      <c r="AL60" s="2"/>
      <c r="AM60" s="2"/>
      <c r="AN60" s="2"/>
      <c r="AO60" s="2"/>
      <c r="AP60" s="2"/>
    </row>
    <row r="61" spans="1:42" ht="15.75" hidden="1" thickBot="1" x14ac:dyDescent="0.3">
      <c r="A61" s="66" t="s">
        <v>12</v>
      </c>
      <c r="B61" s="63" t="s">
        <v>28</v>
      </c>
      <c r="C61" s="64"/>
      <c r="D61" s="64"/>
      <c r="E61" s="65"/>
      <c r="F61" s="63" t="s">
        <v>29</v>
      </c>
      <c r="G61" s="64"/>
      <c r="H61" s="65"/>
      <c r="I61" s="16"/>
      <c r="J61" s="63" t="s">
        <v>30</v>
      </c>
      <c r="K61" s="64"/>
      <c r="L61" s="64"/>
      <c r="M61" s="65"/>
      <c r="N61" s="63" t="s">
        <v>31</v>
      </c>
      <c r="O61" s="64"/>
      <c r="P61" s="64"/>
      <c r="Q61" s="65"/>
      <c r="R61" s="63" t="s">
        <v>32</v>
      </c>
      <c r="S61" s="64"/>
      <c r="T61" s="64"/>
      <c r="U61" s="65"/>
      <c r="V61" s="63" t="s">
        <v>33</v>
      </c>
      <c r="W61" s="64"/>
      <c r="X61" s="64"/>
      <c r="Y61" s="65"/>
      <c r="Z61" s="63" t="s">
        <v>34</v>
      </c>
      <c r="AA61" s="64"/>
      <c r="AB61" s="64"/>
      <c r="AC61" s="65"/>
      <c r="AD61" s="3"/>
      <c r="AE61" s="3"/>
      <c r="AF61" s="3"/>
      <c r="AG61" s="3"/>
      <c r="AH61" s="3"/>
      <c r="AI61" s="3"/>
      <c r="AJ61" s="3"/>
      <c r="AK61" s="3"/>
      <c r="AL61" s="3"/>
      <c r="AM61" s="3"/>
      <c r="AN61" s="3"/>
      <c r="AO61" s="3"/>
      <c r="AP61" s="3"/>
    </row>
    <row r="62" spans="1:42" ht="75.75" hidden="1" thickBot="1" x14ac:dyDescent="0.3">
      <c r="A62" s="67"/>
      <c r="B62" s="17" t="s">
        <v>35</v>
      </c>
      <c r="C62" s="18" t="s">
        <v>36</v>
      </c>
      <c r="D62" s="26" t="s">
        <v>57</v>
      </c>
      <c r="E62" s="18" t="s">
        <v>37</v>
      </c>
      <c r="F62" s="17" t="s">
        <v>35</v>
      </c>
      <c r="G62" s="18" t="s">
        <v>36</v>
      </c>
      <c r="H62" s="26" t="s">
        <v>57</v>
      </c>
      <c r="I62" s="18" t="s">
        <v>37</v>
      </c>
      <c r="J62" s="17" t="s">
        <v>35</v>
      </c>
      <c r="K62" s="18" t="s">
        <v>36</v>
      </c>
      <c r="L62" s="26" t="s">
        <v>57</v>
      </c>
      <c r="M62" s="18" t="s">
        <v>37</v>
      </c>
      <c r="N62" s="17" t="s">
        <v>35</v>
      </c>
      <c r="O62" s="18" t="s">
        <v>36</v>
      </c>
      <c r="P62" s="26" t="s">
        <v>57</v>
      </c>
      <c r="Q62" s="18" t="s">
        <v>37</v>
      </c>
      <c r="R62" s="17" t="s">
        <v>35</v>
      </c>
      <c r="S62" s="18" t="s">
        <v>36</v>
      </c>
      <c r="T62" s="26" t="s">
        <v>57</v>
      </c>
      <c r="U62" s="18" t="s">
        <v>37</v>
      </c>
      <c r="V62" s="17" t="s">
        <v>35</v>
      </c>
      <c r="W62" s="18" t="s">
        <v>36</v>
      </c>
      <c r="X62" s="26" t="s">
        <v>57</v>
      </c>
      <c r="Y62" s="18" t="s">
        <v>37</v>
      </c>
      <c r="Z62" s="17" t="s">
        <v>35</v>
      </c>
      <c r="AA62" s="18" t="s">
        <v>36</v>
      </c>
      <c r="AB62" s="26" t="s">
        <v>57</v>
      </c>
      <c r="AC62" s="18" t="s">
        <v>37</v>
      </c>
      <c r="AD62" s="3"/>
      <c r="AE62" s="3"/>
      <c r="AF62" s="3"/>
      <c r="AG62" s="3"/>
      <c r="AH62" s="3"/>
      <c r="AI62" s="3"/>
      <c r="AJ62" s="3"/>
      <c r="AK62" s="3"/>
      <c r="AL62" s="3"/>
      <c r="AM62" s="3"/>
      <c r="AN62" s="3"/>
      <c r="AO62" s="3"/>
      <c r="AP62" s="3"/>
    </row>
    <row r="63" spans="1:42" ht="15" hidden="1" x14ac:dyDescent="0.25">
      <c r="A63" s="19" t="s">
        <v>42</v>
      </c>
      <c r="B63" s="21">
        <f>IF(data2=1,IF((Z59-sumproplat2)&gt;1,Z59-sumproplat2,0),IF(Z59-(sumproplat2-AA59-AB59)&gt;0,Z59-(AC59-AA59-AB59),0))</f>
        <v>0</v>
      </c>
      <c r="C63" s="20">
        <f t="shared" ref="C63:C74" si="42">IF(data2=1,B63*(proc2/36500)*30.42,B63*(proc2/36000)*30)</f>
        <v>0</v>
      </c>
      <c r="D63" s="6">
        <f>IF(B63=0,0,$J$25*$J$7+$J$26*B63)</f>
        <v>0</v>
      </c>
      <c r="E63" s="6">
        <f t="shared" ref="E63:E74" si="43">IF(data2=1,IF(C63&gt;0.001,C63+D63+sumproplat2,0),IF(B63&gt;sumproplat2*2,sumproplat2+D63,B63+C63+D63))</f>
        <v>0</v>
      </c>
      <c r="F63" s="21">
        <f>IF(data2=1,IF((B74-sumproplat2)&gt;1,B74-sumproplat2,0),IF(B74-(sumproplat2-C74-D74)&gt;0,B74-(E74-C74-D74),0))</f>
        <v>0</v>
      </c>
      <c r="G63" s="20">
        <f t="shared" ref="G63:G74" si="44">IF(data2=1,F63*(proc2/36500)*30.42,F63*(proc2/36000)*30)</f>
        <v>0</v>
      </c>
      <c r="H63" s="6">
        <f>IF(F63=0,0,$J$25*$J$7+$J$26*F63)</f>
        <v>0</v>
      </c>
      <c r="I63" s="6">
        <f>IF(data2=1,IF(G63&gt;0.001,G63+H63+sumproplat2,0),IF(F63&gt;sumproplat2*2,sumproplat2+H63,F63+G63+H63))</f>
        <v>0</v>
      </c>
      <c r="J63" s="21">
        <f>IF(data2=1,IF((F74-sumproplat2)&gt;1,F74-sumproplat2,0),IF(F74-(sumproplat2-G74-H74)&gt;0,F74-(I74-G74-H74),0))</f>
        <v>0</v>
      </c>
      <c r="K63" s="20">
        <f t="shared" ref="K63:K74" si="45">IF(data2=1,J63*(proc2/36500)*30.42,J63*(proc2/36000)*30)</f>
        <v>0</v>
      </c>
      <c r="L63" s="6">
        <f>IF(J63=0,0,$J$25*$J$7+$J$26*J63)</f>
        <v>0</v>
      </c>
      <c r="M63" s="6">
        <f>IF(data2=1,IF(K63&gt;0.001,K63+L63+sumproplat2,0),IF(J63&gt;sumproplat2*2,sumproplat2+L63,J63+K63+L63))</f>
        <v>0</v>
      </c>
      <c r="N63" s="21">
        <f>IF(data2=1,IF((J74-sumproplat2)&gt;1,J74-sumproplat2,0),IF(J74-(sumproplat2-K74-L74)&gt;0,J74-(M74-K74-L74),0))</f>
        <v>0</v>
      </c>
      <c r="O63" s="20">
        <f t="shared" ref="O63:O74" si="46">IF(data2=1,N63*(proc2/36500)*30.42,N63*(proc2/36000)*30)</f>
        <v>0</v>
      </c>
      <c r="P63" s="6">
        <f>IF(N63=0,0,$J$25*$J$7+$J$26*N63)</f>
        <v>0</v>
      </c>
      <c r="Q63" s="6">
        <f>IF(data2=1,IF(O63&gt;0.001,O63+P63+sumproplat2,0),IF(N63&gt;sumproplat2*2,sumproplat2+P63,N63+O63+P63))</f>
        <v>0</v>
      </c>
      <c r="R63" s="21">
        <f>IF(data2=1,IF((N74-sumproplat2)&gt;1,N74-sumproplat2,0),IF(N74-(sumproplat2-O74-P74)&gt;0,N74-(Q74-O74-P74),0))</f>
        <v>0</v>
      </c>
      <c r="S63" s="20">
        <f t="shared" ref="S63:S74" si="47">IF(data2=1,R63*(proc2/36500)*30.42,R63*(proc2/36000)*30)</f>
        <v>0</v>
      </c>
      <c r="T63" s="6">
        <f>IF(R63=0,0,$J$25*$J$7+$J$26*R63)</f>
        <v>0</v>
      </c>
      <c r="U63" s="6">
        <f>IF(data2=1,IF(S63&gt;0.001,S63+T63+sumproplat2,0),IF(R63&gt;sumproplat2*2,sumproplat2+T63,R63+S63+T63))</f>
        <v>0</v>
      </c>
      <c r="V63" s="21">
        <f>IF(data2=1,IF((R74-sumproplat2)&gt;1,R74-sumproplat2,0),IF(R74-(sumproplat2-S74-T74)&gt;0,R74-(U74-S74-T74),0))</f>
        <v>0</v>
      </c>
      <c r="W63" s="20">
        <f t="shared" ref="W63:W74" si="48">IF(data2=1,V63*(proc2/36500)*30.42,V63*(proc2/36000)*30)</f>
        <v>0</v>
      </c>
      <c r="X63" s="6">
        <f>IF(V63=0,0,$J$25*$J$7+$J$26*V63)</f>
        <v>0</v>
      </c>
      <c r="Y63" s="6">
        <f>IF(data2=1,IF(W63&gt;0.001,W63+X63+sumproplat2,0),IF(V63&gt;sumproplat2*2,sumproplat2+X63,V63+W63+X63))</f>
        <v>0</v>
      </c>
      <c r="Z63" s="21">
        <f>IF(data2=1,IF((V74-sumproplat2)&gt;1,V74-sumproplat2,0),IF(V74-(sumproplat2-W74-X74)&gt;0,V74-(Y74-W74-X74),0))</f>
        <v>0</v>
      </c>
      <c r="AA63" s="20">
        <f t="shared" ref="AA63:AA74" si="49">IF(data2=1,Z63*(proc2/36500)*30.42,Z63*(proc2/36000)*30)</f>
        <v>0</v>
      </c>
      <c r="AB63" s="6">
        <f>IF(Z63=0,0,$J$25*$J$7+$J$26*Z63)</f>
        <v>0</v>
      </c>
      <c r="AC63" s="6">
        <f>IF(data2=1,IF(AA63&gt;0.001,AA63+AB63+sumproplat2,0),IF(Z63&gt;sumproplat2*2,sumproplat2+AB63,Z63+AA63+AB63))</f>
        <v>0</v>
      </c>
      <c r="AD63" s="3"/>
      <c r="AE63" s="3"/>
      <c r="AF63" s="3"/>
      <c r="AG63" s="3"/>
      <c r="AH63" s="3"/>
      <c r="AI63" s="3"/>
      <c r="AJ63" s="3"/>
      <c r="AK63" s="3"/>
      <c r="AL63" s="3"/>
      <c r="AM63" s="3"/>
      <c r="AN63" s="3"/>
      <c r="AO63" s="3"/>
      <c r="AP63" s="3"/>
    </row>
    <row r="64" spans="1:42" ht="15" hidden="1" x14ac:dyDescent="0.25">
      <c r="A64" s="19" t="s">
        <v>43</v>
      </c>
      <c r="B64" s="21">
        <f t="shared" ref="B64:B74" si="50">IF(data2=1,IF((B63-sumproplat2)&gt;1,B63-sumproplat2,0),IF(B63-(sumproplat2-C63-D63)&gt;0,B63-(E63-C63-D63),0))</f>
        <v>0</v>
      </c>
      <c r="C64" s="20">
        <f t="shared" si="42"/>
        <v>0</v>
      </c>
      <c r="D64" s="6">
        <v>0</v>
      </c>
      <c r="E64" s="6">
        <f t="shared" si="43"/>
        <v>0</v>
      </c>
      <c r="F64" s="21">
        <f t="shared" ref="F64:F74" si="51">IF(data2=1,IF((F63-sumproplat2)&gt;1,F63-sumproplat2,0),IF(F63-(sumproplat2-G63-H63)&gt;0,F63-(I63-G63-H63),0))</f>
        <v>0</v>
      </c>
      <c r="G64" s="20">
        <f t="shared" si="44"/>
        <v>0</v>
      </c>
      <c r="H64" s="6">
        <v>0</v>
      </c>
      <c r="I64" s="6">
        <f t="shared" ref="I64:I74" si="52">IF(data2=1,IF(G64&gt;0.001,G64+H64+sumproplat2,0),IF(F64&gt;sumproplat2*2,sumproplat2,F64+G64+H64))</f>
        <v>0</v>
      </c>
      <c r="J64" s="21">
        <f t="shared" ref="J64:J74" si="53">IF(data2=1,IF((J63-sumproplat2)&gt;1,J63-sumproplat2,0),IF(J63-(sumproplat2-K63-L63)&gt;0,J63-(M63-K63-L63),0))</f>
        <v>0</v>
      </c>
      <c r="K64" s="20">
        <f t="shared" si="45"/>
        <v>0</v>
      </c>
      <c r="L64" s="6">
        <v>0</v>
      </c>
      <c r="M64" s="6">
        <f t="shared" ref="M64:M74" si="54">IF(data2=1,IF(K64&gt;0.001,K64+L64+sumproplat2,0),IF(J64&gt;sumproplat2*2,sumproplat2,J64+K64+L64))</f>
        <v>0</v>
      </c>
      <c r="N64" s="21">
        <f t="shared" ref="N64:N74" si="55">IF(data2=1,IF((N63-sumproplat2)&gt;1,N63-sumproplat2,0),IF(N63-(sumproplat2-O63-P63)&gt;0,N63-(Q63-O63-P63),0))</f>
        <v>0</v>
      </c>
      <c r="O64" s="20">
        <f t="shared" si="46"/>
        <v>0</v>
      </c>
      <c r="P64" s="6">
        <v>0</v>
      </c>
      <c r="Q64" s="6">
        <f t="shared" ref="Q64:Q74" si="56">IF(data2=1,IF(O64&gt;0.001,O64+P64+sumproplat2,0),IF(N64&gt;sumproplat2*2,sumproplat2,N64+O64+P64))</f>
        <v>0</v>
      </c>
      <c r="R64" s="21">
        <f t="shared" ref="R64:R74" si="57">IF(data2=1,IF((R63-sumproplat2)&gt;1,R63-sumproplat2,0),IF(R63-(sumproplat2-S63-T63)&gt;0,R63-(U63-S63-T63),0))</f>
        <v>0</v>
      </c>
      <c r="S64" s="20">
        <f t="shared" si="47"/>
        <v>0</v>
      </c>
      <c r="T64" s="6">
        <v>0</v>
      </c>
      <c r="U64" s="6">
        <f t="shared" ref="U64:U74" si="58">IF(data2=1,IF(S64&gt;0.001,S64+T64+sumproplat2,0),IF(R64&gt;sumproplat2*2,sumproplat2,R64+S64+T64))</f>
        <v>0</v>
      </c>
      <c r="V64" s="21">
        <f t="shared" ref="V64:V74" si="59">IF(data2=1,IF((V63-sumproplat2)&gt;1,V63-sumproplat2,0),IF(V63-(sumproplat2-W63-X63)&gt;0,V63-(Y63-W63-X63),0))</f>
        <v>0</v>
      </c>
      <c r="W64" s="20">
        <f t="shared" si="48"/>
        <v>0</v>
      </c>
      <c r="X64" s="6">
        <v>0</v>
      </c>
      <c r="Y64" s="6">
        <f t="shared" ref="Y64:Y74" si="60">IF(data2=1,IF(W64&gt;0.001,W64+X64+sumproplat2,0),IF(V64&gt;sumproplat2*2,sumproplat2,V64+W64+X64))</f>
        <v>0</v>
      </c>
      <c r="Z64" s="21">
        <f t="shared" ref="Z64:Z74" si="61">IF(data2=1,IF((Z63-sumproplat2)&gt;1,Z63-sumproplat2,0),IF(Z63-(sumproplat2-AA63-AB63)&gt;0,Z63-(AC63-AA63-AB63),0))</f>
        <v>0</v>
      </c>
      <c r="AA64" s="20">
        <f t="shared" si="49"/>
        <v>0</v>
      </c>
      <c r="AB64" s="6">
        <v>0</v>
      </c>
      <c r="AC64" s="6">
        <f t="shared" ref="AC64:AC74" si="62">IF(data2=1,IF(AA64&gt;0.001,AA64+AB64+sumproplat2,0),IF(Z64&gt;sumproplat2*2,sumproplat2,Z64+AA64+AB64))</f>
        <v>0</v>
      </c>
      <c r="AD64" s="3"/>
      <c r="AE64" s="3"/>
      <c r="AF64" s="3"/>
      <c r="AG64" s="3"/>
      <c r="AH64" s="3"/>
      <c r="AI64" s="3"/>
      <c r="AJ64" s="3"/>
      <c r="AK64" s="3"/>
      <c r="AL64" s="3"/>
      <c r="AM64" s="3"/>
      <c r="AN64" s="3"/>
      <c r="AO64" s="3"/>
      <c r="AP64" s="3"/>
    </row>
    <row r="65" spans="1:42" ht="15" hidden="1" x14ac:dyDescent="0.25">
      <c r="A65" s="19" t="s">
        <v>44</v>
      </c>
      <c r="B65" s="21">
        <f t="shared" si="50"/>
        <v>0</v>
      </c>
      <c r="C65" s="20">
        <f t="shared" si="42"/>
        <v>0</v>
      </c>
      <c r="D65" s="6">
        <v>0</v>
      </c>
      <c r="E65" s="6">
        <f t="shared" si="43"/>
        <v>0</v>
      </c>
      <c r="F65" s="21">
        <f t="shared" si="51"/>
        <v>0</v>
      </c>
      <c r="G65" s="20">
        <f t="shared" si="44"/>
        <v>0</v>
      </c>
      <c r="H65" s="6">
        <v>0</v>
      </c>
      <c r="I65" s="6">
        <f t="shared" si="52"/>
        <v>0</v>
      </c>
      <c r="J65" s="21">
        <f t="shared" si="53"/>
        <v>0</v>
      </c>
      <c r="K65" s="20">
        <f t="shared" si="45"/>
        <v>0</v>
      </c>
      <c r="L65" s="6">
        <v>0</v>
      </c>
      <c r="M65" s="6">
        <f t="shared" si="54"/>
        <v>0</v>
      </c>
      <c r="N65" s="21">
        <f t="shared" si="55"/>
        <v>0</v>
      </c>
      <c r="O65" s="20">
        <f t="shared" si="46"/>
        <v>0</v>
      </c>
      <c r="P65" s="6">
        <v>0</v>
      </c>
      <c r="Q65" s="6">
        <f t="shared" si="56"/>
        <v>0</v>
      </c>
      <c r="R65" s="21">
        <f t="shared" si="57"/>
        <v>0</v>
      </c>
      <c r="S65" s="20">
        <f t="shared" si="47"/>
        <v>0</v>
      </c>
      <c r="T65" s="6">
        <v>0</v>
      </c>
      <c r="U65" s="6">
        <f t="shared" si="58"/>
        <v>0</v>
      </c>
      <c r="V65" s="21">
        <f t="shared" si="59"/>
        <v>0</v>
      </c>
      <c r="W65" s="20">
        <f t="shared" si="48"/>
        <v>0</v>
      </c>
      <c r="X65" s="6">
        <v>0</v>
      </c>
      <c r="Y65" s="6">
        <f t="shared" si="60"/>
        <v>0</v>
      </c>
      <c r="Z65" s="21">
        <f t="shared" si="61"/>
        <v>0</v>
      </c>
      <c r="AA65" s="20">
        <f t="shared" si="49"/>
        <v>0</v>
      </c>
      <c r="AB65" s="6">
        <v>0</v>
      </c>
      <c r="AC65" s="6">
        <f t="shared" si="62"/>
        <v>0</v>
      </c>
      <c r="AD65" s="3"/>
      <c r="AE65" s="3"/>
      <c r="AF65" s="3"/>
      <c r="AG65" s="3"/>
      <c r="AH65" s="3"/>
      <c r="AI65" s="3"/>
      <c r="AJ65" s="3"/>
      <c r="AK65" s="3"/>
      <c r="AL65" s="3"/>
      <c r="AM65" s="3"/>
      <c r="AN65" s="3"/>
      <c r="AO65" s="3"/>
      <c r="AP65" s="3"/>
    </row>
    <row r="66" spans="1:42" ht="15" hidden="1" x14ac:dyDescent="0.25">
      <c r="A66" s="19" t="s">
        <v>58</v>
      </c>
      <c r="B66" s="21">
        <f t="shared" si="50"/>
        <v>0</v>
      </c>
      <c r="C66" s="20">
        <f t="shared" si="42"/>
        <v>0</v>
      </c>
      <c r="D66" s="6">
        <v>0</v>
      </c>
      <c r="E66" s="6">
        <f t="shared" si="43"/>
        <v>0</v>
      </c>
      <c r="F66" s="21">
        <f t="shared" si="51"/>
        <v>0</v>
      </c>
      <c r="G66" s="20">
        <f t="shared" si="44"/>
        <v>0</v>
      </c>
      <c r="H66" s="6">
        <v>0</v>
      </c>
      <c r="I66" s="6">
        <f t="shared" si="52"/>
        <v>0</v>
      </c>
      <c r="J66" s="21">
        <f t="shared" si="53"/>
        <v>0</v>
      </c>
      <c r="K66" s="20">
        <f t="shared" si="45"/>
        <v>0</v>
      </c>
      <c r="L66" s="6">
        <v>0</v>
      </c>
      <c r="M66" s="6">
        <f t="shared" si="54"/>
        <v>0</v>
      </c>
      <c r="N66" s="21">
        <f t="shared" si="55"/>
        <v>0</v>
      </c>
      <c r="O66" s="20">
        <f t="shared" si="46"/>
        <v>0</v>
      </c>
      <c r="P66" s="6">
        <v>0</v>
      </c>
      <c r="Q66" s="6">
        <f t="shared" si="56"/>
        <v>0</v>
      </c>
      <c r="R66" s="21">
        <f t="shared" si="57"/>
        <v>0</v>
      </c>
      <c r="S66" s="20">
        <f t="shared" si="47"/>
        <v>0</v>
      </c>
      <c r="T66" s="6">
        <v>0</v>
      </c>
      <c r="U66" s="6">
        <f t="shared" si="58"/>
        <v>0</v>
      </c>
      <c r="V66" s="21">
        <f t="shared" si="59"/>
        <v>0</v>
      </c>
      <c r="W66" s="20">
        <f t="shared" si="48"/>
        <v>0</v>
      </c>
      <c r="X66" s="6">
        <v>0</v>
      </c>
      <c r="Y66" s="6">
        <f t="shared" si="60"/>
        <v>0</v>
      </c>
      <c r="Z66" s="21">
        <f t="shared" si="61"/>
        <v>0</v>
      </c>
      <c r="AA66" s="20">
        <f t="shared" si="49"/>
        <v>0</v>
      </c>
      <c r="AB66" s="6">
        <v>0</v>
      </c>
      <c r="AC66" s="6">
        <f t="shared" si="62"/>
        <v>0</v>
      </c>
      <c r="AD66" s="3"/>
      <c r="AE66" s="3"/>
      <c r="AF66" s="3"/>
      <c r="AG66" s="3"/>
      <c r="AH66" s="3"/>
      <c r="AI66" s="3"/>
      <c r="AJ66" s="3"/>
      <c r="AK66" s="3"/>
      <c r="AL66" s="3"/>
      <c r="AM66" s="3"/>
      <c r="AN66" s="3"/>
      <c r="AO66" s="3"/>
      <c r="AP66" s="3"/>
    </row>
    <row r="67" spans="1:42" ht="15" hidden="1" x14ac:dyDescent="0.25">
      <c r="A67" s="19" t="s">
        <v>59</v>
      </c>
      <c r="B67" s="21">
        <f t="shared" si="50"/>
        <v>0</v>
      </c>
      <c r="C67" s="20">
        <f t="shared" si="42"/>
        <v>0</v>
      </c>
      <c r="D67" s="6">
        <v>0</v>
      </c>
      <c r="E67" s="6">
        <f t="shared" si="43"/>
        <v>0</v>
      </c>
      <c r="F67" s="21">
        <f t="shared" si="51"/>
        <v>0</v>
      </c>
      <c r="G67" s="20">
        <f t="shared" si="44"/>
        <v>0</v>
      </c>
      <c r="H67" s="6">
        <v>0</v>
      </c>
      <c r="I67" s="6">
        <f t="shared" si="52"/>
        <v>0</v>
      </c>
      <c r="J67" s="21">
        <f t="shared" si="53"/>
        <v>0</v>
      </c>
      <c r="K67" s="20">
        <f t="shared" si="45"/>
        <v>0</v>
      </c>
      <c r="L67" s="6">
        <v>0</v>
      </c>
      <c r="M67" s="6">
        <f t="shared" si="54"/>
        <v>0</v>
      </c>
      <c r="N67" s="21">
        <f t="shared" si="55"/>
        <v>0</v>
      </c>
      <c r="O67" s="20">
        <f t="shared" si="46"/>
        <v>0</v>
      </c>
      <c r="P67" s="6">
        <v>0</v>
      </c>
      <c r="Q67" s="6">
        <f t="shared" si="56"/>
        <v>0</v>
      </c>
      <c r="R67" s="21">
        <f t="shared" si="57"/>
        <v>0</v>
      </c>
      <c r="S67" s="20">
        <f t="shared" si="47"/>
        <v>0</v>
      </c>
      <c r="T67" s="6">
        <v>0</v>
      </c>
      <c r="U67" s="6">
        <f t="shared" si="58"/>
        <v>0</v>
      </c>
      <c r="V67" s="21">
        <f t="shared" si="59"/>
        <v>0</v>
      </c>
      <c r="W67" s="20">
        <f t="shared" si="48"/>
        <v>0</v>
      </c>
      <c r="X67" s="6">
        <v>0</v>
      </c>
      <c r="Y67" s="6">
        <f t="shared" si="60"/>
        <v>0</v>
      </c>
      <c r="Z67" s="21">
        <f t="shared" si="61"/>
        <v>0</v>
      </c>
      <c r="AA67" s="20">
        <f t="shared" si="49"/>
        <v>0</v>
      </c>
      <c r="AB67" s="6">
        <v>0</v>
      </c>
      <c r="AC67" s="6">
        <f t="shared" si="62"/>
        <v>0</v>
      </c>
      <c r="AD67" s="3"/>
      <c r="AE67" s="3"/>
      <c r="AF67" s="3"/>
      <c r="AG67" s="3"/>
      <c r="AH67" s="3"/>
      <c r="AI67" s="3"/>
      <c r="AJ67" s="3"/>
      <c r="AK67" s="3"/>
      <c r="AL67" s="3"/>
      <c r="AM67" s="3"/>
      <c r="AN67" s="3"/>
      <c r="AO67" s="3"/>
      <c r="AP67" s="3"/>
    </row>
    <row r="68" spans="1:42" ht="15" hidden="1" x14ac:dyDescent="0.25">
      <c r="A68" s="19" t="s">
        <v>60</v>
      </c>
      <c r="B68" s="21">
        <f t="shared" si="50"/>
        <v>0</v>
      </c>
      <c r="C68" s="20">
        <f t="shared" si="42"/>
        <v>0</v>
      </c>
      <c r="D68" s="6">
        <v>0</v>
      </c>
      <c r="E68" s="6">
        <f t="shared" si="43"/>
        <v>0</v>
      </c>
      <c r="F68" s="21">
        <f t="shared" si="51"/>
        <v>0</v>
      </c>
      <c r="G68" s="20">
        <f t="shared" si="44"/>
        <v>0</v>
      </c>
      <c r="H68" s="6">
        <v>0</v>
      </c>
      <c r="I68" s="6">
        <f t="shared" si="52"/>
        <v>0</v>
      </c>
      <c r="J68" s="21">
        <f t="shared" si="53"/>
        <v>0</v>
      </c>
      <c r="K68" s="20">
        <f t="shared" si="45"/>
        <v>0</v>
      </c>
      <c r="L68" s="6">
        <v>0</v>
      </c>
      <c r="M68" s="6">
        <f t="shared" si="54"/>
        <v>0</v>
      </c>
      <c r="N68" s="21">
        <f t="shared" si="55"/>
        <v>0</v>
      </c>
      <c r="O68" s="20">
        <f t="shared" si="46"/>
        <v>0</v>
      </c>
      <c r="P68" s="6">
        <v>0</v>
      </c>
      <c r="Q68" s="6">
        <f t="shared" si="56"/>
        <v>0</v>
      </c>
      <c r="R68" s="21">
        <f t="shared" si="57"/>
        <v>0</v>
      </c>
      <c r="S68" s="20">
        <f t="shared" si="47"/>
        <v>0</v>
      </c>
      <c r="T68" s="6">
        <v>0</v>
      </c>
      <c r="U68" s="6">
        <f t="shared" si="58"/>
        <v>0</v>
      </c>
      <c r="V68" s="21">
        <f t="shared" si="59"/>
        <v>0</v>
      </c>
      <c r="W68" s="20">
        <f t="shared" si="48"/>
        <v>0</v>
      </c>
      <c r="X68" s="6">
        <v>0</v>
      </c>
      <c r="Y68" s="6">
        <f t="shared" si="60"/>
        <v>0</v>
      </c>
      <c r="Z68" s="21">
        <f t="shared" si="61"/>
        <v>0</v>
      </c>
      <c r="AA68" s="20">
        <f t="shared" si="49"/>
        <v>0</v>
      </c>
      <c r="AB68" s="6">
        <v>0</v>
      </c>
      <c r="AC68" s="6">
        <f t="shared" si="62"/>
        <v>0</v>
      </c>
      <c r="AD68" s="3"/>
      <c r="AE68" s="3"/>
      <c r="AF68" s="3"/>
      <c r="AG68" s="3"/>
      <c r="AH68" s="3"/>
      <c r="AI68" s="3"/>
      <c r="AJ68" s="3"/>
      <c r="AK68" s="3"/>
      <c r="AL68" s="3"/>
      <c r="AM68" s="3"/>
      <c r="AN68" s="3"/>
      <c r="AO68" s="3"/>
      <c r="AP68" s="3"/>
    </row>
    <row r="69" spans="1:42" ht="15" hidden="1" x14ac:dyDescent="0.25">
      <c r="A69" s="19" t="s">
        <v>61</v>
      </c>
      <c r="B69" s="21">
        <f t="shared" si="50"/>
        <v>0</v>
      </c>
      <c r="C69" s="20">
        <f t="shared" si="42"/>
        <v>0</v>
      </c>
      <c r="D69" s="6">
        <v>0</v>
      </c>
      <c r="E69" s="6">
        <f t="shared" si="43"/>
        <v>0</v>
      </c>
      <c r="F69" s="21">
        <f t="shared" si="51"/>
        <v>0</v>
      </c>
      <c r="G69" s="20">
        <f t="shared" si="44"/>
        <v>0</v>
      </c>
      <c r="H69" s="6">
        <v>0</v>
      </c>
      <c r="I69" s="6">
        <f t="shared" si="52"/>
        <v>0</v>
      </c>
      <c r="J69" s="21">
        <f t="shared" si="53"/>
        <v>0</v>
      </c>
      <c r="K69" s="20">
        <f t="shared" si="45"/>
        <v>0</v>
      </c>
      <c r="L69" s="6">
        <v>0</v>
      </c>
      <c r="M69" s="6">
        <f t="shared" si="54"/>
        <v>0</v>
      </c>
      <c r="N69" s="21">
        <f t="shared" si="55"/>
        <v>0</v>
      </c>
      <c r="O69" s="20">
        <f t="shared" si="46"/>
        <v>0</v>
      </c>
      <c r="P69" s="6">
        <v>0</v>
      </c>
      <c r="Q69" s="6">
        <f t="shared" si="56"/>
        <v>0</v>
      </c>
      <c r="R69" s="21">
        <f t="shared" si="57"/>
        <v>0</v>
      </c>
      <c r="S69" s="20">
        <f t="shared" si="47"/>
        <v>0</v>
      </c>
      <c r="T69" s="6">
        <v>0</v>
      </c>
      <c r="U69" s="6">
        <f t="shared" si="58"/>
        <v>0</v>
      </c>
      <c r="V69" s="21">
        <f t="shared" si="59"/>
        <v>0</v>
      </c>
      <c r="W69" s="20">
        <f t="shared" si="48"/>
        <v>0</v>
      </c>
      <c r="X69" s="6">
        <v>0</v>
      </c>
      <c r="Y69" s="6">
        <f t="shared" si="60"/>
        <v>0</v>
      </c>
      <c r="Z69" s="21">
        <f t="shared" si="61"/>
        <v>0</v>
      </c>
      <c r="AA69" s="20">
        <f t="shared" si="49"/>
        <v>0</v>
      </c>
      <c r="AB69" s="6">
        <v>0</v>
      </c>
      <c r="AC69" s="6">
        <f t="shared" si="62"/>
        <v>0</v>
      </c>
      <c r="AD69" s="3"/>
      <c r="AE69" s="3"/>
      <c r="AF69" s="3"/>
      <c r="AG69" s="3"/>
      <c r="AH69" s="3"/>
      <c r="AI69" s="3"/>
      <c r="AJ69" s="3"/>
      <c r="AK69" s="3"/>
      <c r="AL69" s="3"/>
      <c r="AM69" s="3"/>
      <c r="AN69" s="3"/>
      <c r="AO69" s="3"/>
      <c r="AP69" s="3"/>
    </row>
    <row r="70" spans="1:42" ht="15" hidden="1" x14ac:dyDescent="0.25">
      <c r="A70" s="19" t="s">
        <v>62</v>
      </c>
      <c r="B70" s="21">
        <f t="shared" si="50"/>
        <v>0</v>
      </c>
      <c r="C70" s="20">
        <f t="shared" si="42"/>
        <v>0</v>
      </c>
      <c r="D70" s="6">
        <v>0</v>
      </c>
      <c r="E70" s="6">
        <f t="shared" si="43"/>
        <v>0</v>
      </c>
      <c r="F70" s="21">
        <f t="shared" si="51"/>
        <v>0</v>
      </c>
      <c r="G70" s="20">
        <f t="shared" si="44"/>
        <v>0</v>
      </c>
      <c r="H70" s="6">
        <v>0</v>
      </c>
      <c r="I70" s="6">
        <f t="shared" si="52"/>
        <v>0</v>
      </c>
      <c r="J70" s="21">
        <f t="shared" si="53"/>
        <v>0</v>
      </c>
      <c r="K70" s="20">
        <f t="shared" si="45"/>
        <v>0</v>
      </c>
      <c r="L70" s="6">
        <v>0</v>
      </c>
      <c r="M70" s="6">
        <f t="shared" si="54"/>
        <v>0</v>
      </c>
      <c r="N70" s="21">
        <f t="shared" si="55"/>
        <v>0</v>
      </c>
      <c r="O70" s="20">
        <f t="shared" si="46"/>
        <v>0</v>
      </c>
      <c r="P70" s="6">
        <v>0</v>
      </c>
      <c r="Q70" s="6">
        <f t="shared" si="56"/>
        <v>0</v>
      </c>
      <c r="R70" s="21">
        <f t="shared" si="57"/>
        <v>0</v>
      </c>
      <c r="S70" s="20">
        <f t="shared" si="47"/>
        <v>0</v>
      </c>
      <c r="T70" s="6">
        <v>0</v>
      </c>
      <c r="U70" s="6">
        <f t="shared" si="58"/>
        <v>0</v>
      </c>
      <c r="V70" s="21">
        <f t="shared" si="59"/>
        <v>0</v>
      </c>
      <c r="W70" s="20">
        <f t="shared" si="48"/>
        <v>0</v>
      </c>
      <c r="X70" s="6">
        <v>0</v>
      </c>
      <c r="Y70" s="6">
        <f t="shared" si="60"/>
        <v>0</v>
      </c>
      <c r="Z70" s="21">
        <f t="shared" si="61"/>
        <v>0</v>
      </c>
      <c r="AA70" s="20">
        <f t="shared" si="49"/>
        <v>0</v>
      </c>
      <c r="AB70" s="6">
        <v>0</v>
      </c>
      <c r="AC70" s="6">
        <f t="shared" si="62"/>
        <v>0</v>
      </c>
      <c r="AD70" s="3"/>
      <c r="AE70" s="3"/>
      <c r="AF70" s="3"/>
      <c r="AG70" s="3"/>
      <c r="AH70" s="3"/>
      <c r="AI70" s="3"/>
      <c r="AJ70" s="3"/>
      <c r="AK70" s="3"/>
      <c r="AL70" s="3"/>
      <c r="AM70" s="3"/>
      <c r="AN70" s="3"/>
      <c r="AO70" s="3"/>
      <c r="AP70" s="3"/>
    </row>
    <row r="71" spans="1:42" ht="15" hidden="1" x14ac:dyDescent="0.25">
      <c r="A71" s="19" t="s">
        <v>63</v>
      </c>
      <c r="B71" s="21">
        <f t="shared" si="50"/>
        <v>0</v>
      </c>
      <c r="C71" s="20">
        <f t="shared" si="42"/>
        <v>0</v>
      </c>
      <c r="D71" s="6">
        <v>0</v>
      </c>
      <c r="E71" s="6">
        <f t="shared" si="43"/>
        <v>0</v>
      </c>
      <c r="F71" s="21">
        <f t="shared" si="51"/>
        <v>0</v>
      </c>
      <c r="G71" s="20">
        <f t="shared" si="44"/>
        <v>0</v>
      </c>
      <c r="H71" s="6">
        <v>0</v>
      </c>
      <c r="I71" s="6">
        <f t="shared" si="52"/>
        <v>0</v>
      </c>
      <c r="J71" s="21">
        <f t="shared" si="53"/>
        <v>0</v>
      </c>
      <c r="K71" s="20">
        <f t="shared" si="45"/>
        <v>0</v>
      </c>
      <c r="L71" s="6">
        <v>0</v>
      </c>
      <c r="M71" s="6">
        <f t="shared" si="54"/>
        <v>0</v>
      </c>
      <c r="N71" s="21">
        <f t="shared" si="55"/>
        <v>0</v>
      </c>
      <c r="O71" s="20">
        <f t="shared" si="46"/>
        <v>0</v>
      </c>
      <c r="P71" s="6">
        <v>0</v>
      </c>
      <c r="Q71" s="6">
        <f t="shared" si="56"/>
        <v>0</v>
      </c>
      <c r="R71" s="21">
        <f t="shared" si="57"/>
        <v>0</v>
      </c>
      <c r="S71" s="20">
        <f t="shared" si="47"/>
        <v>0</v>
      </c>
      <c r="T71" s="6">
        <v>0</v>
      </c>
      <c r="U71" s="6">
        <f t="shared" si="58"/>
        <v>0</v>
      </c>
      <c r="V71" s="21">
        <f t="shared" si="59"/>
        <v>0</v>
      </c>
      <c r="W71" s="20">
        <f t="shared" si="48"/>
        <v>0</v>
      </c>
      <c r="X71" s="6">
        <v>0</v>
      </c>
      <c r="Y71" s="6">
        <f t="shared" si="60"/>
        <v>0</v>
      </c>
      <c r="Z71" s="21">
        <f t="shared" si="61"/>
        <v>0</v>
      </c>
      <c r="AA71" s="20">
        <f t="shared" si="49"/>
        <v>0</v>
      </c>
      <c r="AB71" s="6">
        <v>0</v>
      </c>
      <c r="AC71" s="6">
        <f t="shared" si="62"/>
        <v>0</v>
      </c>
      <c r="AD71" s="3"/>
      <c r="AE71" s="3"/>
      <c r="AF71" s="3"/>
      <c r="AG71" s="3"/>
      <c r="AH71" s="3"/>
      <c r="AI71" s="3"/>
      <c r="AJ71" s="3"/>
      <c r="AK71" s="3"/>
      <c r="AL71" s="3"/>
      <c r="AM71" s="3"/>
      <c r="AN71" s="3"/>
      <c r="AO71" s="3"/>
      <c r="AP71" s="3"/>
    </row>
    <row r="72" spans="1:42" ht="15" hidden="1" x14ac:dyDescent="0.25">
      <c r="A72" s="19" t="s">
        <v>64</v>
      </c>
      <c r="B72" s="21">
        <f t="shared" si="50"/>
        <v>0</v>
      </c>
      <c r="C72" s="20">
        <f t="shared" si="42"/>
        <v>0</v>
      </c>
      <c r="D72" s="6">
        <v>0</v>
      </c>
      <c r="E72" s="6">
        <f t="shared" si="43"/>
        <v>0</v>
      </c>
      <c r="F72" s="21">
        <f t="shared" si="51"/>
        <v>0</v>
      </c>
      <c r="G72" s="20">
        <f t="shared" si="44"/>
        <v>0</v>
      </c>
      <c r="H72" s="6">
        <v>0</v>
      </c>
      <c r="I72" s="6">
        <f t="shared" si="52"/>
        <v>0</v>
      </c>
      <c r="J72" s="21">
        <f t="shared" si="53"/>
        <v>0</v>
      </c>
      <c r="K72" s="20">
        <f t="shared" si="45"/>
        <v>0</v>
      </c>
      <c r="L72" s="6">
        <v>0</v>
      </c>
      <c r="M72" s="6">
        <f t="shared" si="54"/>
        <v>0</v>
      </c>
      <c r="N72" s="21">
        <f t="shared" si="55"/>
        <v>0</v>
      </c>
      <c r="O72" s="20">
        <f t="shared" si="46"/>
        <v>0</v>
      </c>
      <c r="P72" s="6">
        <v>0</v>
      </c>
      <c r="Q72" s="6">
        <f t="shared" si="56"/>
        <v>0</v>
      </c>
      <c r="R72" s="21">
        <f t="shared" si="57"/>
        <v>0</v>
      </c>
      <c r="S72" s="20">
        <f t="shared" si="47"/>
        <v>0</v>
      </c>
      <c r="T72" s="6">
        <v>0</v>
      </c>
      <c r="U72" s="6">
        <f t="shared" si="58"/>
        <v>0</v>
      </c>
      <c r="V72" s="21">
        <f t="shared" si="59"/>
        <v>0</v>
      </c>
      <c r="W72" s="20">
        <f t="shared" si="48"/>
        <v>0</v>
      </c>
      <c r="X72" s="6">
        <v>0</v>
      </c>
      <c r="Y72" s="6">
        <f t="shared" si="60"/>
        <v>0</v>
      </c>
      <c r="Z72" s="21">
        <f t="shared" si="61"/>
        <v>0</v>
      </c>
      <c r="AA72" s="20">
        <f t="shared" si="49"/>
        <v>0</v>
      </c>
      <c r="AB72" s="6">
        <v>0</v>
      </c>
      <c r="AC72" s="6">
        <f t="shared" si="62"/>
        <v>0</v>
      </c>
      <c r="AD72" s="3"/>
      <c r="AE72" s="3"/>
      <c r="AF72" s="3"/>
      <c r="AG72" s="3"/>
      <c r="AH72" s="3"/>
      <c r="AI72" s="3"/>
      <c r="AJ72" s="3"/>
      <c r="AK72" s="3"/>
      <c r="AL72" s="3"/>
      <c r="AM72" s="3"/>
      <c r="AN72" s="3"/>
      <c r="AO72" s="3"/>
      <c r="AP72" s="3"/>
    </row>
    <row r="73" spans="1:42" ht="15" hidden="1" x14ac:dyDescent="0.25">
      <c r="A73" s="19" t="s">
        <v>65</v>
      </c>
      <c r="B73" s="21">
        <f t="shared" si="50"/>
        <v>0</v>
      </c>
      <c r="C73" s="20">
        <f t="shared" si="42"/>
        <v>0</v>
      </c>
      <c r="D73" s="6">
        <v>0</v>
      </c>
      <c r="E73" s="6">
        <f t="shared" si="43"/>
        <v>0</v>
      </c>
      <c r="F73" s="21">
        <f t="shared" si="51"/>
        <v>0</v>
      </c>
      <c r="G73" s="20">
        <f t="shared" si="44"/>
        <v>0</v>
      </c>
      <c r="H73" s="6">
        <v>0</v>
      </c>
      <c r="I73" s="6">
        <f t="shared" si="52"/>
        <v>0</v>
      </c>
      <c r="J73" s="21">
        <f t="shared" si="53"/>
        <v>0</v>
      </c>
      <c r="K73" s="20">
        <f t="shared" si="45"/>
        <v>0</v>
      </c>
      <c r="L73" s="6">
        <v>0</v>
      </c>
      <c r="M73" s="6">
        <f t="shared" si="54"/>
        <v>0</v>
      </c>
      <c r="N73" s="21">
        <f t="shared" si="55"/>
        <v>0</v>
      </c>
      <c r="O73" s="20">
        <f t="shared" si="46"/>
        <v>0</v>
      </c>
      <c r="P73" s="6">
        <v>0</v>
      </c>
      <c r="Q73" s="6">
        <f t="shared" si="56"/>
        <v>0</v>
      </c>
      <c r="R73" s="21">
        <f t="shared" si="57"/>
        <v>0</v>
      </c>
      <c r="S73" s="20">
        <f t="shared" si="47"/>
        <v>0</v>
      </c>
      <c r="T73" s="6">
        <v>0</v>
      </c>
      <c r="U73" s="6">
        <f t="shared" si="58"/>
        <v>0</v>
      </c>
      <c r="V73" s="21">
        <f t="shared" si="59"/>
        <v>0</v>
      </c>
      <c r="W73" s="20">
        <f t="shared" si="48"/>
        <v>0</v>
      </c>
      <c r="X73" s="6">
        <v>0</v>
      </c>
      <c r="Y73" s="6">
        <f t="shared" si="60"/>
        <v>0</v>
      </c>
      <c r="Z73" s="21">
        <f t="shared" si="61"/>
        <v>0</v>
      </c>
      <c r="AA73" s="20">
        <f t="shared" si="49"/>
        <v>0</v>
      </c>
      <c r="AB73" s="6">
        <v>0</v>
      </c>
      <c r="AC73" s="6">
        <f t="shared" si="62"/>
        <v>0</v>
      </c>
      <c r="AD73" s="3"/>
      <c r="AE73" s="3"/>
      <c r="AF73" s="3"/>
      <c r="AG73" s="3"/>
      <c r="AH73" s="3"/>
      <c r="AI73" s="3"/>
      <c r="AJ73" s="3"/>
      <c r="AK73" s="3"/>
      <c r="AL73" s="3"/>
      <c r="AM73" s="3"/>
      <c r="AN73" s="3"/>
      <c r="AO73" s="3"/>
      <c r="AP73" s="3"/>
    </row>
    <row r="74" spans="1:42" ht="15" hidden="1" x14ac:dyDescent="0.25">
      <c r="A74" s="19" t="s">
        <v>66</v>
      </c>
      <c r="B74" s="21">
        <f t="shared" si="50"/>
        <v>0</v>
      </c>
      <c r="C74" s="20">
        <f t="shared" si="42"/>
        <v>0</v>
      </c>
      <c r="D74" s="6">
        <v>0</v>
      </c>
      <c r="E74" s="6">
        <f t="shared" si="43"/>
        <v>0</v>
      </c>
      <c r="F74" s="21">
        <f t="shared" si="51"/>
        <v>0</v>
      </c>
      <c r="G74" s="20">
        <f t="shared" si="44"/>
        <v>0</v>
      </c>
      <c r="H74" s="6">
        <v>0</v>
      </c>
      <c r="I74" s="6">
        <f t="shared" si="52"/>
        <v>0</v>
      </c>
      <c r="J74" s="21">
        <f t="shared" si="53"/>
        <v>0</v>
      </c>
      <c r="K74" s="20">
        <f t="shared" si="45"/>
        <v>0</v>
      </c>
      <c r="L74" s="6">
        <v>0</v>
      </c>
      <c r="M74" s="6">
        <f t="shared" si="54"/>
        <v>0</v>
      </c>
      <c r="N74" s="21">
        <f t="shared" si="55"/>
        <v>0</v>
      </c>
      <c r="O74" s="20">
        <f t="shared" si="46"/>
        <v>0</v>
      </c>
      <c r="P74" s="6">
        <v>0</v>
      </c>
      <c r="Q74" s="6">
        <f t="shared" si="56"/>
        <v>0</v>
      </c>
      <c r="R74" s="21">
        <f t="shared" si="57"/>
        <v>0</v>
      </c>
      <c r="S74" s="20">
        <f t="shared" si="47"/>
        <v>0</v>
      </c>
      <c r="T74" s="6">
        <v>0</v>
      </c>
      <c r="U74" s="6">
        <f t="shared" si="58"/>
        <v>0</v>
      </c>
      <c r="V74" s="21">
        <f t="shared" si="59"/>
        <v>0</v>
      </c>
      <c r="W74" s="20">
        <f t="shared" si="48"/>
        <v>0</v>
      </c>
      <c r="X74" s="6">
        <v>0</v>
      </c>
      <c r="Y74" s="6">
        <f t="shared" si="60"/>
        <v>0</v>
      </c>
      <c r="Z74" s="21">
        <f t="shared" si="61"/>
        <v>0</v>
      </c>
      <c r="AA74" s="20">
        <f t="shared" si="49"/>
        <v>0</v>
      </c>
      <c r="AB74" s="6">
        <v>0</v>
      </c>
      <c r="AC74" s="6">
        <f t="shared" si="62"/>
        <v>0</v>
      </c>
      <c r="AD74" s="3"/>
      <c r="AE74" s="3"/>
      <c r="AF74" s="3"/>
      <c r="AG74" s="3"/>
      <c r="AH74" s="3"/>
      <c r="AI74" s="3"/>
      <c r="AJ74" s="3"/>
      <c r="AK74" s="3"/>
      <c r="AL74" s="3"/>
      <c r="AM74" s="3"/>
      <c r="AN74" s="3"/>
      <c r="AO74" s="3"/>
      <c r="AP74" s="3"/>
    </row>
    <row r="75" spans="1:42" ht="18.75" hidden="1" customHeight="1" thickBot="1" x14ac:dyDescent="0.3">
      <c r="A75" s="22" t="s">
        <v>13</v>
      </c>
      <c r="B75" s="23"/>
      <c r="C75" s="24">
        <f>SUM(C63:C74)</f>
        <v>0</v>
      </c>
      <c r="D75" s="25">
        <f>SUM(D63:D74)</f>
        <v>0</v>
      </c>
      <c r="E75" s="25">
        <f>SUM(E63:E74)</f>
        <v>0</v>
      </c>
      <c r="F75" s="23"/>
      <c r="G75" s="24">
        <f>SUM(G63:G74)</f>
        <v>0</v>
      </c>
      <c r="H75" s="25">
        <f>SUM(H63:H74)</f>
        <v>0</v>
      </c>
      <c r="I75" s="25">
        <f>SUM(I63:I74)</f>
        <v>0</v>
      </c>
      <c r="J75" s="23"/>
      <c r="K75" s="24">
        <f>SUM(K63:K74)</f>
        <v>0</v>
      </c>
      <c r="L75" s="25">
        <f>SUM(L63:L74)</f>
        <v>0</v>
      </c>
      <c r="M75" s="25">
        <f>SUM(M63:M74)</f>
        <v>0</v>
      </c>
      <c r="N75" s="23"/>
      <c r="O75" s="24">
        <f>SUM(O63:O74)</f>
        <v>0</v>
      </c>
      <c r="P75" s="25">
        <f>SUM(P63:P74)</f>
        <v>0</v>
      </c>
      <c r="Q75" s="25">
        <f>SUM(Q63:Q74)</f>
        <v>0</v>
      </c>
      <c r="R75" s="23"/>
      <c r="S75" s="24">
        <f>SUM(S63:S74)</f>
        <v>0</v>
      </c>
      <c r="T75" s="25">
        <f>SUM(T63:T74)</f>
        <v>0</v>
      </c>
      <c r="U75" s="25">
        <f>SUM(U63:U74)</f>
        <v>0</v>
      </c>
      <c r="V75" s="23"/>
      <c r="W75" s="24">
        <f>SUM(W63:W74)</f>
        <v>0</v>
      </c>
      <c r="X75" s="25">
        <f>SUM(X63:X74)</f>
        <v>0</v>
      </c>
      <c r="Y75" s="25">
        <f>SUM(Y63:Y74)</f>
        <v>0</v>
      </c>
      <c r="Z75" s="23"/>
      <c r="AA75" s="24">
        <f>SUM(AA63:AA74)</f>
        <v>0</v>
      </c>
      <c r="AB75" s="25">
        <f>SUM(AB63:AB74)</f>
        <v>0</v>
      </c>
      <c r="AC75" s="25">
        <f>SUM(AC63:AC74)</f>
        <v>0</v>
      </c>
      <c r="AD75" s="3"/>
      <c r="AE75" s="3"/>
      <c r="AF75" s="3"/>
      <c r="AG75" s="3"/>
      <c r="AH75" s="3"/>
      <c r="AI75" s="3"/>
      <c r="AJ75" s="3"/>
      <c r="AK75" s="3"/>
      <c r="AL75" s="3"/>
      <c r="AM75" s="3"/>
      <c r="AN75" s="3"/>
      <c r="AO75" s="3"/>
      <c r="AP75" s="3"/>
    </row>
    <row r="76" spans="1:42" ht="15"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3"/>
      <c r="AE76" s="2"/>
      <c r="AF76" s="2"/>
      <c r="AG76" s="2"/>
      <c r="AH76" s="2"/>
      <c r="AI76" s="2"/>
      <c r="AJ76" s="2"/>
      <c r="AK76" s="2"/>
      <c r="AL76" s="2"/>
      <c r="AM76" s="2"/>
      <c r="AN76" s="2"/>
      <c r="AO76" s="2"/>
      <c r="AP76" s="2"/>
    </row>
    <row r="77" spans="1:42" ht="54" customHeight="1" x14ac:dyDescent="0.25">
      <c r="A77" s="57" t="s">
        <v>96</v>
      </c>
      <c r="B77" s="57"/>
      <c r="C77" s="57"/>
      <c r="D77" s="57"/>
      <c r="E77" s="57"/>
      <c r="F77" s="57"/>
      <c r="G77" s="57"/>
      <c r="H77" s="57"/>
      <c r="I77" s="57"/>
      <c r="J77" s="57"/>
      <c r="K77" s="9">
        <f>K79+K78</f>
        <v>16139.180735126958</v>
      </c>
      <c r="L77" s="10"/>
      <c r="M77" s="10"/>
      <c r="N77" s="10"/>
      <c r="O77" s="10"/>
      <c r="P77" s="10"/>
      <c r="Q77" s="10"/>
      <c r="R77" s="10"/>
      <c r="S77" s="10"/>
      <c r="T77" s="10"/>
      <c r="U77" s="10"/>
      <c r="V77" s="10"/>
      <c r="W77" s="10"/>
      <c r="X77" s="10"/>
      <c r="Y77" s="10"/>
      <c r="Z77" s="10"/>
      <c r="AA77" s="10"/>
      <c r="AB77" s="10"/>
      <c r="AC77" s="10"/>
      <c r="AD77" s="3"/>
      <c r="AE77" s="2"/>
      <c r="AF77" s="2"/>
      <c r="AG77" s="2"/>
      <c r="AH77" s="2"/>
      <c r="AI77" s="2"/>
      <c r="AJ77" s="2"/>
      <c r="AK77" s="2"/>
      <c r="AL77" s="2"/>
      <c r="AM77" s="2"/>
      <c r="AN77" s="2"/>
      <c r="AO77" s="2"/>
      <c r="AP77" s="2"/>
    </row>
    <row r="78" spans="1:42" ht="33.75" customHeight="1" x14ac:dyDescent="0.25">
      <c r="A78" s="57" t="s">
        <v>97</v>
      </c>
      <c r="B78" s="57"/>
      <c r="C78" s="57"/>
      <c r="D78" s="57"/>
      <c r="E78" s="57"/>
      <c r="F78" s="57"/>
      <c r="G78" s="57"/>
      <c r="H78" s="57"/>
      <c r="I78" s="57"/>
      <c r="J78" s="57"/>
      <c r="K78" s="9">
        <f>C45+G45+K45+O45+S45+W45+AA45+C60+G60+K60+O60+S60+W60+AA60+C75+G75+K75+O75+S75+W75+AA75+J20+sumcred2*J19</f>
        <v>756.18063512695846</v>
      </c>
      <c r="L78" s="10"/>
      <c r="M78" s="10"/>
      <c r="N78" s="10"/>
      <c r="O78" s="10"/>
      <c r="P78" s="10"/>
      <c r="Q78" s="10"/>
      <c r="R78" s="10"/>
      <c r="S78" s="10"/>
      <c r="T78" s="10"/>
      <c r="U78" s="10"/>
      <c r="V78" s="10"/>
      <c r="W78" s="10"/>
      <c r="X78" s="10"/>
      <c r="Y78" s="10"/>
      <c r="Z78" s="10"/>
      <c r="AA78" s="10"/>
      <c r="AB78" s="10"/>
      <c r="AC78" s="10"/>
      <c r="AD78" s="2"/>
      <c r="AE78" s="2"/>
      <c r="AF78" s="2"/>
      <c r="AG78" s="2"/>
      <c r="AH78" s="2"/>
      <c r="AI78" s="2"/>
      <c r="AJ78" s="2"/>
      <c r="AK78" s="2"/>
      <c r="AL78" s="2"/>
      <c r="AM78" s="2"/>
      <c r="AN78" s="2"/>
      <c r="AO78" s="2"/>
      <c r="AP78" s="2"/>
    </row>
    <row r="79" spans="1:42" ht="28.5" customHeight="1" x14ac:dyDescent="0.25">
      <c r="A79" s="57" t="s">
        <v>98</v>
      </c>
      <c r="B79" s="57"/>
      <c r="C79" s="57"/>
      <c r="D79" s="57"/>
      <c r="E79" s="57"/>
      <c r="F79" s="57"/>
      <c r="G79" s="57"/>
      <c r="H79" s="57"/>
      <c r="I79" s="57"/>
      <c r="J79" s="57"/>
      <c r="K79" s="9">
        <f>D45+H45+L45+P45+T45+X45+AB45+D60+H60+L60+P60+T60+X60+AB60+D75+H75+L75+P75+T75+X75+AB75-J20-sumcred2*$J$19</f>
        <v>15383.000099999999</v>
      </c>
      <c r="L79" s="10"/>
      <c r="M79" s="10"/>
      <c r="N79" s="10"/>
      <c r="O79" s="10"/>
      <c r="P79" s="10"/>
      <c r="Q79" s="10"/>
      <c r="R79" s="10"/>
      <c r="S79" s="10"/>
      <c r="T79" s="10"/>
      <c r="U79" s="10"/>
      <c r="V79" s="10"/>
      <c r="W79" s="10"/>
      <c r="X79" s="10"/>
      <c r="Y79" s="10"/>
      <c r="Z79" s="10"/>
      <c r="AA79" s="10"/>
      <c r="AB79" s="10"/>
      <c r="AC79" s="10"/>
      <c r="AD79" s="2"/>
      <c r="AE79" s="2"/>
      <c r="AF79" s="2"/>
      <c r="AG79" s="2"/>
      <c r="AH79" s="2"/>
      <c r="AI79" s="2"/>
      <c r="AJ79" s="2"/>
      <c r="AK79" s="2"/>
      <c r="AL79" s="2"/>
      <c r="AM79" s="2"/>
      <c r="AN79" s="2"/>
      <c r="AO79" s="2"/>
      <c r="AP79" s="2"/>
    </row>
    <row r="80" spans="1:42" ht="32.25" customHeight="1" x14ac:dyDescent="0.25">
      <c r="A80" s="57" t="s">
        <v>4</v>
      </c>
      <c r="B80" s="57"/>
      <c r="C80" s="57"/>
      <c r="D80" s="57"/>
      <c r="E80" s="57"/>
      <c r="F80" s="57"/>
      <c r="G80" s="57"/>
      <c r="H80" s="57"/>
      <c r="I80" s="57"/>
      <c r="J80" s="57"/>
      <c r="K80" s="9">
        <f>E45+I45+M45+Q45+U45+Y45+AC45+E60+I60+M60+Q60+U60+Y60+AC60+E75+I75+M75+Q75+U75+Y75+AC75</f>
        <v>116139.18073512698</v>
      </c>
      <c r="L80" s="10"/>
      <c r="M80" s="10"/>
      <c r="N80" s="10"/>
      <c r="O80" s="10"/>
      <c r="P80" s="10"/>
      <c r="Q80" s="10"/>
      <c r="R80" s="10"/>
      <c r="S80" s="10"/>
      <c r="T80" s="10"/>
      <c r="U80" s="10"/>
      <c r="V80" s="10"/>
      <c r="W80" s="10"/>
      <c r="X80" s="10"/>
      <c r="Y80" s="10"/>
      <c r="Z80" s="10"/>
      <c r="AA80" s="10"/>
      <c r="AB80" s="10"/>
      <c r="AC80" s="10"/>
      <c r="AD80" s="2"/>
      <c r="AE80" s="2"/>
      <c r="AF80" s="2"/>
      <c r="AG80" s="2"/>
      <c r="AH80" s="2"/>
      <c r="AI80" s="2"/>
      <c r="AJ80" s="2"/>
      <c r="AK80" s="2"/>
      <c r="AL80" s="2"/>
      <c r="AM80" s="2"/>
      <c r="AN80" s="2"/>
      <c r="AO80" s="2"/>
      <c r="AP80" s="2"/>
    </row>
    <row r="81" spans="1:42" ht="27" customHeight="1" x14ac:dyDescent="0.25">
      <c r="A81" s="68" t="s">
        <v>67</v>
      </c>
      <c r="B81" s="68"/>
      <c r="C81" s="68"/>
      <c r="D81" s="68"/>
      <c r="E81" s="68"/>
      <c r="F81" s="68"/>
      <c r="G81" s="68"/>
      <c r="H81" s="68"/>
      <c r="I81" s="68"/>
      <c r="J81" s="68"/>
      <c r="K81" s="27">
        <f ca="1">XIRR(C91:C343,B91:B343)</f>
        <v>0.33520452380180366</v>
      </c>
      <c r="L81" s="10"/>
      <c r="M81" s="10"/>
      <c r="N81" s="10"/>
      <c r="O81" s="10"/>
      <c r="P81" s="10"/>
      <c r="Q81" s="10"/>
      <c r="R81" s="10"/>
      <c r="S81" s="10"/>
      <c r="T81" s="10"/>
      <c r="U81" s="10"/>
      <c r="V81" s="10"/>
      <c r="W81" s="10"/>
      <c r="X81" s="10"/>
      <c r="Y81" s="10"/>
      <c r="Z81" s="10"/>
      <c r="AA81" s="10"/>
      <c r="AB81" s="10"/>
      <c r="AC81" s="10"/>
      <c r="AD81" s="2"/>
      <c r="AE81" s="2"/>
      <c r="AF81" s="2"/>
      <c r="AG81" s="2"/>
      <c r="AH81" s="2"/>
      <c r="AI81" s="2"/>
      <c r="AJ81" s="2"/>
      <c r="AK81" s="2"/>
      <c r="AL81" s="2"/>
      <c r="AM81" s="2"/>
      <c r="AN81" s="2"/>
      <c r="AO81" s="2"/>
      <c r="AP81" s="2"/>
    </row>
    <row r="82" spans="1:42" ht="50.25" customHeight="1" x14ac:dyDescent="0.25">
      <c r="A82" s="57" t="s">
        <v>68</v>
      </c>
      <c r="B82" s="57"/>
      <c r="C82" s="57"/>
      <c r="D82" s="57"/>
      <c r="E82" s="57"/>
      <c r="F82" s="57"/>
      <c r="G82" s="57"/>
      <c r="H82" s="57"/>
      <c r="I82" s="57"/>
      <c r="J82" s="57"/>
      <c r="K82" s="57"/>
      <c r="L82" s="62"/>
      <c r="M82" s="62"/>
      <c r="N82" s="62"/>
      <c r="O82" s="10"/>
      <c r="P82" s="10"/>
      <c r="Q82" s="10"/>
      <c r="R82" s="10"/>
      <c r="S82" s="10"/>
      <c r="T82" s="10"/>
      <c r="U82" s="10"/>
      <c r="V82" s="10"/>
      <c r="W82" s="10"/>
      <c r="X82" s="10"/>
      <c r="Y82" s="10"/>
      <c r="Z82" s="10"/>
      <c r="AA82" s="10"/>
      <c r="AB82" s="10"/>
      <c r="AC82" s="10"/>
      <c r="AD82" s="2"/>
      <c r="AE82" s="2"/>
      <c r="AF82" s="2"/>
      <c r="AG82" s="2"/>
      <c r="AH82" s="2"/>
      <c r="AI82" s="2"/>
      <c r="AJ82" s="2"/>
      <c r="AK82" s="2"/>
      <c r="AL82" s="2"/>
      <c r="AM82" s="2"/>
      <c r="AN82" s="2"/>
      <c r="AO82" s="2"/>
      <c r="AP82" s="2"/>
    </row>
    <row r="83" spans="1:42" ht="57.75" customHeight="1" x14ac:dyDescent="0.25">
      <c r="A83" s="57" t="s">
        <v>69</v>
      </c>
      <c r="B83" s="57"/>
      <c r="C83" s="57"/>
      <c r="D83" s="57"/>
      <c r="E83" s="57"/>
      <c r="F83" s="57"/>
      <c r="G83" s="57"/>
      <c r="H83" s="57"/>
      <c r="I83" s="57"/>
      <c r="J83" s="57"/>
      <c r="K83" s="57"/>
      <c r="L83" s="57"/>
      <c r="M83" s="57"/>
      <c r="N83" s="57"/>
      <c r="O83" s="10"/>
      <c r="P83" s="10"/>
      <c r="Q83" s="10"/>
      <c r="R83" s="10"/>
      <c r="S83" s="10"/>
      <c r="T83" s="10"/>
      <c r="U83" s="10"/>
      <c r="V83" s="10"/>
      <c r="W83" s="10"/>
      <c r="X83" s="10"/>
      <c r="Y83" s="10"/>
      <c r="Z83" s="10"/>
      <c r="AA83" s="10"/>
      <c r="AB83" s="10"/>
      <c r="AC83" s="10"/>
      <c r="AD83" s="2"/>
      <c r="AE83" s="2"/>
      <c r="AF83" s="2"/>
      <c r="AG83" s="2"/>
      <c r="AH83" s="2"/>
      <c r="AI83" s="2"/>
      <c r="AJ83" s="2"/>
      <c r="AK83" s="2"/>
      <c r="AL83" s="2"/>
      <c r="AM83" s="2"/>
      <c r="AN83" s="2"/>
      <c r="AO83" s="2"/>
      <c r="AP83" s="2"/>
    </row>
    <row r="84" spans="1:42" ht="41.25" customHeight="1" x14ac:dyDescent="0.25">
      <c r="A84" s="57" t="s">
        <v>70</v>
      </c>
      <c r="B84" s="57"/>
      <c r="C84" s="57"/>
      <c r="D84" s="57"/>
      <c r="E84" s="57"/>
      <c r="F84" s="57"/>
      <c r="G84" s="57"/>
      <c r="H84" s="57"/>
      <c r="I84" s="57"/>
      <c r="J84" s="57"/>
      <c r="K84" s="57"/>
      <c r="L84" s="57"/>
      <c r="M84" s="57"/>
      <c r="N84" s="57"/>
      <c r="O84" s="10"/>
      <c r="P84" s="10"/>
      <c r="Q84" s="10"/>
      <c r="R84" s="10"/>
      <c r="S84" s="10"/>
      <c r="T84" s="10"/>
      <c r="U84" s="10"/>
      <c r="V84" s="10"/>
      <c r="W84" s="10"/>
      <c r="X84" s="10"/>
      <c r="Y84" s="10"/>
      <c r="Z84" s="10"/>
      <c r="AA84" s="10"/>
      <c r="AB84" s="10"/>
      <c r="AC84" s="10"/>
      <c r="AD84" s="2"/>
      <c r="AE84" s="2"/>
      <c r="AF84" s="2"/>
      <c r="AG84" s="2"/>
      <c r="AH84" s="2"/>
      <c r="AI84" s="2"/>
      <c r="AJ84" s="2"/>
      <c r="AK84" s="2"/>
      <c r="AL84" s="2"/>
      <c r="AM84" s="2"/>
      <c r="AN84" s="2"/>
      <c r="AO84" s="2"/>
      <c r="AP84" s="2"/>
    </row>
    <row r="85" spans="1:42" ht="15"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2"/>
      <c r="AE85" s="2"/>
      <c r="AF85" s="2"/>
      <c r="AG85" s="2"/>
      <c r="AH85" s="2"/>
      <c r="AI85" s="2"/>
      <c r="AJ85" s="2"/>
      <c r="AK85" s="2"/>
      <c r="AL85" s="2"/>
      <c r="AM85" s="2"/>
      <c r="AN85" s="2"/>
      <c r="AO85" s="2"/>
      <c r="AP85" s="2"/>
    </row>
    <row r="86" spans="1:42" ht="15" x14ac:dyDescent="0.25">
      <c r="A86" s="58" t="s">
        <v>5</v>
      </c>
      <c r="B86" s="58"/>
      <c r="C86" s="59">
        <f ca="1">TODAY()</f>
        <v>44389</v>
      </c>
      <c r="D86" s="59"/>
      <c r="E86" s="59"/>
      <c r="F86" s="59"/>
      <c r="G86" s="10"/>
      <c r="H86" s="10"/>
      <c r="I86" s="10"/>
      <c r="J86" s="10"/>
      <c r="K86" s="10"/>
      <c r="L86" s="10"/>
      <c r="M86" s="10"/>
      <c r="N86" s="10"/>
      <c r="O86" s="10"/>
      <c r="P86" s="10"/>
      <c r="Q86" s="10"/>
      <c r="R86" s="10"/>
      <c r="S86" s="10"/>
      <c r="T86" s="10"/>
      <c r="U86" s="10"/>
      <c r="V86" s="10"/>
      <c r="W86" s="10"/>
      <c r="X86" s="10"/>
      <c r="Y86" s="10"/>
      <c r="Z86" s="10"/>
      <c r="AA86" s="10"/>
      <c r="AB86" s="10"/>
      <c r="AC86" s="10"/>
    </row>
    <row r="87" spans="1:42" ht="15"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row>
    <row r="88" spans="1:42" ht="15" x14ac:dyDescent="0.25">
      <c r="A88" s="60" t="s">
        <v>6</v>
      </c>
      <c r="B88" s="60"/>
      <c r="C88" s="61"/>
      <c r="D88" s="61"/>
      <c r="E88" s="61"/>
      <c r="F88" s="61"/>
      <c r="G88" s="10"/>
      <c r="H88" s="10"/>
      <c r="I88" s="10"/>
      <c r="J88" s="10"/>
      <c r="K88" s="10"/>
      <c r="L88" s="10"/>
      <c r="M88" s="10"/>
      <c r="N88" s="10"/>
      <c r="O88" s="10"/>
      <c r="P88" s="10"/>
      <c r="Q88" s="10"/>
      <c r="R88" s="10"/>
      <c r="S88" s="10"/>
      <c r="T88" s="10"/>
      <c r="U88" s="10"/>
      <c r="V88" s="10"/>
      <c r="W88" s="10"/>
      <c r="X88" s="10"/>
      <c r="Y88" s="10"/>
      <c r="Z88" s="10"/>
      <c r="AA88" s="10"/>
      <c r="AB88" s="10"/>
      <c r="AC88" s="10"/>
    </row>
    <row r="89" spans="1:42" ht="15" x14ac:dyDescent="0.25">
      <c r="A89" s="60"/>
      <c r="B89" s="60"/>
      <c r="C89" s="58" t="s">
        <v>38</v>
      </c>
      <c r="D89" s="58"/>
      <c r="E89" s="58"/>
      <c r="F89" s="58"/>
      <c r="G89" s="10"/>
      <c r="H89" s="10"/>
      <c r="I89" s="10"/>
      <c r="J89" s="10"/>
      <c r="K89" s="10"/>
      <c r="L89" s="10"/>
      <c r="M89" s="10"/>
      <c r="N89" s="10"/>
      <c r="O89" s="10"/>
      <c r="P89" s="10"/>
      <c r="Q89" s="10"/>
      <c r="R89" s="10"/>
      <c r="S89" s="10"/>
      <c r="T89" s="10"/>
      <c r="U89" s="10"/>
      <c r="V89" s="10"/>
      <c r="W89" s="10"/>
      <c r="X89" s="10"/>
      <c r="Y89" s="10"/>
      <c r="Z89" s="10"/>
      <c r="AA89" s="10"/>
      <c r="AB89" s="10"/>
      <c r="AC89" s="10"/>
    </row>
    <row r="90" spans="1:42" ht="15" x14ac:dyDescent="0.25">
      <c r="G90" s="10"/>
      <c r="H90" s="10"/>
      <c r="I90" s="10"/>
      <c r="J90" s="10"/>
      <c r="K90" s="10"/>
      <c r="L90" s="10"/>
      <c r="M90" s="10"/>
      <c r="N90" s="10"/>
      <c r="O90" s="10"/>
      <c r="P90" s="10"/>
      <c r="Q90" s="10"/>
      <c r="R90" s="10"/>
      <c r="S90" s="10"/>
      <c r="T90" s="10"/>
      <c r="U90" s="10"/>
      <c r="V90" s="10"/>
      <c r="W90" s="10"/>
      <c r="X90" s="10"/>
      <c r="Y90" s="10"/>
      <c r="Z90" s="10"/>
      <c r="AA90" s="10"/>
      <c r="AB90" s="10"/>
      <c r="AC90" s="10"/>
    </row>
    <row r="91" spans="1:42" ht="15" hidden="1" x14ac:dyDescent="0.25">
      <c r="A91" s="2"/>
      <c r="B91" s="7">
        <f ca="1">TODAY()</f>
        <v>44389</v>
      </c>
      <c r="C91" s="4">
        <f>-sumcred2+D33</f>
        <v>-83866.999899999995</v>
      </c>
      <c r="D91" s="2"/>
      <c r="E91" s="2"/>
      <c r="F91" s="2"/>
      <c r="O91" s="10"/>
      <c r="P91" s="10"/>
      <c r="Q91" s="10"/>
      <c r="R91" s="10"/>
      <c r="S91" s="10"/>
      <c r="T91" s="10"/>
      <c r="U91" s="10"/>
      <c r="V91" s="10"/>
      <c r="W91" s="10"/>
      <c r="X91" s="10"/>
      <c r="Y91" s="10"/>
      <c r="Z91" s="10"/>
      <c r="AA91" s="10"/>
      <c r="AB91" s="10"/>
    </row>
    <row r="92" spans="1:42" ht="15" hidden="1" x14ac:dyDescent="0.25">
      <c r="A92" s="1">
        <v>1</v>
      </c>
      <c r="B92" s="7">
        <f t="shared" ref="B92:B155" ca="1" si="63">EDATE(B91,1)</f>
        <v>44420</v>
      </c>
      <c r="C92" s="28">
        <f>E33-D33</f>
        <v>0.83333333333393966</v>
      </c>
      <c r="D92" s="4">
        <f t="shared" ref="D92:D155" si="64">C92-C93</f>
        <v>-8332.9513957427607</v>
      </c>
      <c r="E92" s="4">
        <f t="shared" ref="E92:E155" si="65">FLOOR((A92-1)/12,1)+1</f>
        <v>1</v>
      </c>
      <c r="F92" s="2"/>
      <c r="O92" s="10"/>
      <c r="P92" s="10"/>
      <c r="Q92" s="10"/>
      <c r="R92" s="10"/>
      <c r="S92" s="10"/>
      <c r="T92" s="10"/>
      <c r="U92" s="10"/>
      <c r="V92" s="10"/>
      <c r="W92" s="10"/>
      <c r="X92" s="10"/>
      <c r="Y92" s="10"/>
      <c r="Z92" s="10"/>
      <c r="AA92" s="10"/>
      <c r="AB92" s="10"/>
    </row>
    <row r="93" spans="1:42" ht="15" hidden="1" x14ac:dyDescent="0.25">
      <c r="A93" s="1">
        <v>2</v>
      </c>
      <c r="B93" s="7">
        <f t="shared" ca="1" si="63"/>
        <v>44451</v>
      </c>
      <c r="C93" s="28">
        <f t="shared" ref="C93:C103" si="66">E34</f>
        <v>8333.7847290760947</v>
      </c>
      <c r="D93" s="4">
        <f t="shared" si="64"/>
        <v>0</v>
      </c>
      <c r="E93" s="4">
        <f t="shared" si="65"/>
        <v>1</v>
      </c>
      <c r="F93" s="2"/>
      <c r="O93" s="10"/>
      <c r="P93" s="10"/>
      <c r="Q93" s="10"/>
      <c r="R93" s="10"/>
      <c r="S93" s="10"/>
      <c r="T93" s="10"/>
      <c r="U93" s="10"/>
      <c r="V93" s="10"/>
      <c r="W93" s="10"/>
      <c r="X93" s="10"/>
      <c r="Y93" s="10"/>
      <c r="Z93" s="10"/>
      <c r="AA93" s="10"/>
      <c r="AB93" s="10"/>
    </row>
    <row r="94" spans="1:42" ht="15" hidden="1" x14ac:dyDescent="0.25">
      <c r="A94" s="1">
        <v>3</v>
      </c>
      <c r="B94" s="7">
        <f t="shared" ca="1" si="63"/>
        <v>44481</v>
      </c>
      <c r="C94" s="28">
        <f t="shared" si="66"/>
        <v>8333.7847290760947</v>
      </c>
      <c r="D94" s="4">
        <f t="shared" si="64"/>
        <v>0</v>
      </c>
      <c r="E94" s="4">
        <f t="shared" si="65"/>
        <v>1</v>
      </c>
      <c r="F94" s="2"/>
      <c r="O94" s="10"/>
      <c r="P94" s="10"/>
      <c r="Q94" s="10"/>
      <c r="R94" s="10"/>
      <c r="S94" s="10"/>
      <c r="T94" s="10"/>
      <c r="U94" s="10"/>
      <c r="V94" s="10"/>
      <c r="W94" s="10"/>
      <c r="X94" s="10"/>
      <c r="Y94" s="10"/>
      <c r="Z94" s="10"/>
      <c r="AA94" s="10"/>
      <c r="AB94" s="10"/>
    </row>
    <row r="95" spans="1:42" ht="15" hidden="1" x14ac:dyDescent="0.25">
      <c r="A95" s="1">
        <v>4</v>
      </c>
      <c r="B95" s="7">
        <f t="shared" ca="1" si="63"/>
        <v>44512</v>
      </c>
      <c r="C95" s="28">
        <f t="shared" si="66"/>
        <v>8333.7847290760947</v>
      </c>
      <c r="D95" s="4">
        <f t="shared" si="64"/>
        <v>0</v>
      </c>
      <c r="E95" s="4">
        <f t="shared" si="65"/>
        <v>1</v>
      </c>
      <c r="F95" s="2"/>
      <c r="O95" s="10"/>
      <c r="P95" s="10"/>
      <c r="Q95" s="10"/>
      <c r="R95" s="10"/>
      <c r="S95" s="10"/>
      <c r="T95" s="10"/>
      <c r="U95" s="10"/>
      <c r="V95" s="10"/>
      <c r="W95" s="10"/>
      <c r="X95" s="10"/>
      <c r="Y95" s="10"/>
      <c r="Z95" s="10"/>
      <c r="AA95" s="10"/>
      <c r="AB95" s="10"/>
    </row>
    <row r="96" spans="1:42" ht="15" hidden="1" x14ac:dyDescent="0.25">
      <c r="A96" s="1">
        <v>5</v>
      </c>
      <c r="B96" s="7">
        <f t="shared" ca="1" si="63"/>
        <v>44542</v>
      </c>
      <c r="C96" s="28">
        <f t="shared" si="66"/>
        <v>8333.7847290760947</v>
      </c>
      <c r="D96" s="4">
        <f t="shared" si="64"/>
        <v>0</v>
      </c>
      <c r="E96" s="4">
        <f t="shared" si="65"/>
        <v>1</v>
      </c>
      <c r="F96" s="2"/>
      <c r="O96" s="10"/>
      <c r="P96" s="10"/>
      <c r="Q96" s="10"/>
      <c r="R96" s="10"/>
      <c r="S96" s="10"/>
      <c r="T96" s="10"/>
      <c r="U96" s="10"/>
      <c r="V96" s="10"/>
      <c r="W96" s="10"/>
      <c r="X96" s="10"/>
      <c r="Y96" s="10"/>
      <c r="Z96" s="10"/>
      <c r="AA96" s="10"/>
      <c r="AB96" s="10"/>
    </row>
    <row r="97" spans="1:28" ht="15" hidden="1" x14ac:dyDescent="0.25">
      <c r="A97" s="1">
        <v>6</v>
      </c>
      <c r="B97" s="7">
        <f t="shared" ca="1" si="63"/>
        <v>44573</v>
      </c>
      <c r="C97" s="28">
        <f t="shared" si="66"/>
        <v>8333.7847290760947</v>
      </c>
      <c r="D97" s="4">
        <f t="shared" si="64"/>
        <v>0</v>
      </c>
      <c r="E97" s="4">
        <f t="shared" si="65"/>
        <v>1</v>
      </c>
      <c r="F97" s="2"/>
      <c r="O97" s="10"/>
      <c r="P97" s="10"/>
      <c r="Q97" s="10"/>
      <c r="R97" s="10"/>
      <c r="S97" s="10"/>
      <c r="T97" s="10"/>
      <c r="U97" s="10"/>
      <c r="V97" s="10"/>
      <c r="W97" s="10"/>
      <c r="X97" s="10"/>
      <c r="Y97" s="10"/>
      <c r="Z97" s="10"/>
      <c r="AA97" s="10"/>
      <c r="AB97" s="10"/>
    </row>
    <row r="98" spans="1:28" ht="15" hidden="1" x14ac:dyDescent="0.25">
      <c r="A98" s="1">
        <v>7</v>
      </c>
      <c r="B98" s="7">
        <f t="shared" ca="1" si="63"/>
        <v>44604</v>
      </c>
      <c r="C98" s="28">
        <f t="shared" si="66"/>
        <v>8333.7847290760947</v>
      </c>
      <c r="D98" s="4">
        <f t="shared" si="64"/>
        <v>0</v>
      </c>
      <c r="E98" s="4">
        <f t="shared" si="65"/>
        <v>1</v>
      </c>
      <c r="F98" s="2"/>
      <c r="O98" s="10"/>
      <c r="P98" s="10"/>
      <c r="Q98" s="10"/>
      <c r="R98" s="10"/>
      <c r="S98" s="10"/>
      <c r="T98" s="10"/>
      <c r="U98" s="10"/>
      <c r="V98" s="10"/>
      <c r="W98" s="10"/>
      <c r="X98" s="10"/>
      <c r="Y98" s="10"/>
      <c r="Z98" s="10"/>
      <c r="AA98" s="10"/>
      <c r="AB98" s="10"/>
    </row>
    <row r="99" spans="1:28" ht="15" hidden="1" x14ac:dyDescent="0.25">
      <c r="A99" s="1">
        <v>8</v>
      </c>
      <c r="B99" s="7">
        <f t="shared" ca="1" si="63"/>
        <v>44632</v>
      </c>
      <c r="C99" s="28">
        <f t="shared" si="66"/>
        <v>8333.7847290760947</v>
      </c>
      <c r="D99" s="4">
        <f t="shared" si="64"/>
        <v>0</v>
      </c>
      <c r="E99" s="4">
        <f t="shared" si="65"/>
        <v>1</v>
      </c>
      <c r="F99" s="2"/>
      <c r="O99" s="10"/>
      <c r="P99" s="10"/>
      <c r="Q99" s="10"/>
      <c r="R99" s="10"/>
      <c r="S99" s="10"/>
      <c r="T99" s="10"/>
      <c r="U99" s="10"/>
      <c r="V99" s="10"/>
      <c r="W99" s="10"/>
      <c r="X99" s="10"/>
      <c r="Y99" s="10"/>
      <c r="Z99" s="10"/>
      <c r="AA99" s="10"/>
      <c r="AB99" s="10"/>
    </row>
    <row r="100" spans="1:28" ht="15" hidden="1" x14ac:dyDescent="0.25">
      <c r="A100" s="1">
        <v>9</v>
      </c>
      <c r="B100" s="7">
        <f t="shared" ca="1" si="63"/>
        <v>44663</v>
      </c>
      <c r="C100" s="28">
        <f t="shared" si="66"/>
        <v>8333.7847290760947</v>
      </c>
      <c r="D100" s="4">
        <f t="shared" si="64"/>
        <v>0</v>
      </c>
      <c r="E100" s="4">
        <f t="shared" si="65"/>
        <v>1</v>
      </c>
      <c r="F100" s="2"/>
      <c r="O100" s="10"/>
      <c r="P100" s="10"/>
      <c r="Q100" s="10"/>
      <c r="R100" s="10"/>
      <c r="S100" s="10"/>
      <c r="T100" s="10"/>
      <c r="U100" s="10"/>
      <c r="V100" s="10"/>
      <c r="W100" s="10"/>
      <c r="X100" s="10"/>
      <c r="Y100" s="10"/>
      <c r="Z100" s="10"/>
      <c r="AA100" s="10"/>
      <c r="AB100" s="10"/>
    </row>
    <row r="101" spans="1:28" ht="15" hidden="1" x14ac:dyDescent="0.25">
      <c r="A101" s="1">
        <v>10</v>
      </c>
      <c r="B101" s="7">
        <f t="shared" ca="1" si="63"/>
        <v>44693</v>
      </c>
      <c r="C101" s="28">
        <f t="shared" si="66"/>
        <v>8333.7847290760947</v>
      </c>
      <c r="D101" s="4">
        <f t="shared" si="64"/>
        <v>0</v>
      </c>
      <c r="E101" s="4">
        <f t="shared" si="65"/>
        <v>1</v>
      </c>
      <c r="F101" s="2"/>
      <c r="O101" s="10"/>
      <c r="P101" s="10"/>
      <c r="Q101" s="10"/>
      <c r="R101" s="10"/>
      <c r="S101" s="10"/>
      <c r="T101" s="10"/>
      <c r="U101" s="10"/>
      <c r="V101" s="10"/>
      <c r="W101" s="10"/>
      <c r="X101" s="10"/>
      <c r="Y101" s="10"/>
      <c r="Z101" s="10"/>
      <c r="AA101" s="10"/>
      <c r="AB101" s="10"/>
    </row>
    <row r="102" spans="1:28" ht="15" hidden="1" x14ac:dyDescent="0.25">
      <c r="A102" s="1">
        <v>11</v>
      </c>
      <c r="B102" s="7">
        <f t="shared" ca="1" si="63"/>
        <v>44724</v>
      </c>
      <c r="C102" s="28">
        <f t="shared" si="66"/>
        <v>8333.7847290760947</v>
      </c>
      <c r="D102" s="4">
        <f t="shared" si="64"/>
        <v>-8333.7152819565927</v>
      </c>
      <c r="E102" s="4">
        <f t="shared" si="65"/>
        <v>1</v>
      </c>
      <c r="O102" s="10"/>
      <c r="P102" s="10"/>
      <c r="Q102" s="10"/>
      <c r="R102" s="10"/>
      <c r="S102" s="10"/>
      <c r="T102" s="10"/>
      <c r="U102" s="10"/>
      <c r="V102" s="10"/>
      <c r="W102" s="10"/>
      <c r="X102" s="10"/>
      <c r="Y102" s="10"/>
      <c r="Z102" s="10"/>
      <c r="AA102" s="10"/>
      <c r="AB102" s="10"/>
    </row>
    <row r="103" spans="1:28" ht="15" hidden="1" x14ac:dyDescent="0.25">
      <c r="A103" s="1">
        <v>12</v>
      </c>
      <c r="B103" s="7">
        <f t="shared" ca="1" si="63"/>
        <v>44754</v>
      </c>
      <c r="C103" s="28">
        <f t="shared" si="66"/>
        <v>16667.500011032687</v>
      </c>
      <c r="D103" s="4">
        <f t="shared" si="64"/>
        <v>16667.500011032687</v>
      </c>
      <c r="E103" s="4">
        <f t="shared" si="65"/>
        <v>1</v>
      </c>
      <c r="O103" s="10"/>
      <c r="P103" s="10"/>
      <c r="Q103" s="10"/>
      <c r="R103" s="10"/>
      <c r="S103" s="10"/>
      <c r="T103" s="10"/>
      <c r="U103" s="10"/>
      <c r="V103" s="10"/>
      <c r="W103" s="10"/>
      <c r="X103" s="10"/>
      <c r="Y103" s="10"/>
      <c r="Z103" s="10"/>
      <c r="AA103" s="10"/>
      <c r="AB103" s="10"/>
    </row>
    <row r="104" spans="1:28" ht="15" hidden="1" x14ac:dyDescent="0.25">
      <c r="A104" s="1">
        <v>13</v>
      </c>
      <c r="B104" s="7">
        <f t="shared" ca="1" si="63"/>
        <v>44785</v>
      </c>
      <c r="C104" s="28">
        <f t="shared" ref="C104:C115" si="67">I33</f>
        <v>0</v>
      </c>
      <c r="D104" s="4">
        <f t="shared" si="64"/>
        <v>0</v>
      </c>
      <c r="E104" s="4">
        <f t="shared" si="65"/>
        <v>2</v>
      </c>
      <c r="O104" s="10"/>
      <c r="P104" s="10"/>
      <c r="Q104" s="10"/>
      <c r="R104" s="10"/>
      <c r="S104" s="10"/>
      <c r="T104" s="10"/>
      <c r="U104" s="10"/>
      <c r="V104" s="10"/>
      <c r="W104" s="10"/>
      <c r="X104" s="10"/>
      <c r="Y104" s="10"/>
      <c r="Z104" s="10"/>
      <c r="AA104" s="10"/>
      <c r="AB104" s="10"/>
    </row>
    <row r="105" spans="1:28" ht="15" hidden="1" x14ac:dyDescent="0.25">
      <c r="A105" s="1">
        <v>14</v>
      </c>
      <c r="B105" s="7">
        <f t="shared" ca="1" si="63"/>
        <v>44816</v>
      </c>
      <c r="C105" s="28">
        <f t="shared" si="67"/>
        <v>0</v>
      </c>
      <c r="D105" s="4">
        <f t="shared" si="64"/>
        <v>0</v>
      </c>
      <c r="E105" s="4">
        <f t="shared" si="65"/>
        <v>2</v>
      </c>
      <c r="O105" s="10"/>
      <c r="P105" s="10"/>
      <c r="Q105" s="10"/>
      <c r="R105" s="10"/>
      <c r="S105" s="10"/>
      <c r="T105" s="10"/>
      <c r="U105" s="10"/>
      <c r="V105" s="10"/>
      <c r="W105" s="10"/>
      <c r="X105" s="10"/>
      <c r="Y105" s="10"/>
      <c r="Z105" s="10"/>
      <c r="AA105" s="10"/>
      <c r="AB105" s="10"/>
    </row>
    <row r="106" spans="1:28" ht="15" hidden="1" x14ac:dyDescent="0.25">
      <c r="A106" s="2">
        <v>15</v>
      </c>
      <c r="B106" s="7">
        <f t="shared" ca="1" si="63"/>
        <v>44846</v>
      </c>
      <c r="C106" s="28">
        <f t="shared" si="67"/>
        <v>0</v>
      </c>
      <c r="D106" s="4">
        <f t="shared" si="64"/>
        <v>0</v>
      </c>
      <c r="E106" s="4">
        <f t="shared" si="65"/>
        <v>2</v>
      </c>
      <c r="O106" s="10"/>
      <c r="P106" s="10"/>
      <c r="Q106" s="10"/>
      <c r="R106" s="10"/>
      <c r="S106" s="10"/>
      <c r="T106" s="10"/>
      <c r="U106" s="10"/>
      <c r="V106" s="10"/>
      <c r="W106" s="10"/>
      <c r="X106" s="10"/>
      <c r="Y106" s="10"/>
      <c r="Z106" s="10"/>
      <c r="AA106" s="10"/>
      <c r="AB106" s="10"/>
    </row>
    <row r="107" spans="1:28" ht="15" hidden="1" x14ac:dyDescent="0.25">
      <c r="A107" s="2">
        <v>16</v>
      </c>
      <c r="B107" s="7">
        <f t="shared" ca="1" si="63"/>
        <v>44877</v>
      </c>
      <c r="C107" s="28">
        <f t="shared" si="67"/>
        <v>0</v>
      </c>
      <c r="D107" s="4">
        <f t="shared" si="64"/>
        <v>0</v>
      </c>
      <c r="E107" s="4">
        <f t="shared" si="65"/>
        <v>2</v>
      </c>
      <c r="O107" s="10"/>
      <c r="P107" s="10"/>
      <c r="Q107" s="10"/>
      <c r="R107" s="10"/>
      <c r="S107" s="10"/>
      <c r="T107" s="10"/>
      <c r="U107" s="10"/>
      <c r="V107" s="10"/>
      <c r="W107" s="10"/>
      <c r="X107" s="10"/>
      <c r="Y107" s="10"/>
      <c r="Z107" s="10"/>
      <c r="AA107" s="10"/>
      <c r="AB107" s="10"/>
    </row>
    <row r="108" spans="1:28" ht="15" hidden="1" x14ac:dyDescent="0.25">
      <c r="A108" s="2">
        <v>17</v>
      </c>
      <c r="B108" s="7">
        <f t="shared" ca="1" si="63"/>
        <v>44907</v>
      </c>
      <c r="C108" s="28">
        <f t="shared" si="67"/>
        <v>0</v>
      </c>
      <c r="D108" s="4">
        <f t="shared" si="64"/>
        <v>0</v>
      </c>
      <c r="E108" s="4">
        <f t="shared" si="65"/>
        <v>2</v>
      </c>
      <c r="O108" s="10"/>
      <c r="P108" s="10"/>
      <c r="Q108" s="10"/>
      <c r="R108" s="10"/>
      <c r="S108" s="10"/>
      <c r="T108" s="10"/>
      <c r="U108" s="10"/>
      <c r="V108" s="10"/>
      <c r="W108" s="10"/>
      <c r="X108" s="10"/>
      <c r="Y108" s="10"/>
      <c r="Z108" s="10"/>
      <c r="AA108" s="10"/>
      <c r="AB108" s="10"/>
    </row>
    <row r="109" spans="1:28" ht="15" hidden="1" x14ac:dyDescent="0.25">
      <c r="A109" s="2">
        <v>18</v>
      </c>
      <c r="B109" s="7">
        <f t="shared" ca="1" si="63"/>
        <v>44938</v>
      </c>
      <c r="C109" s="28">
        <f t="shared" si="67"/>
        <v>0</v>
      </c>
      <c r="D109" s="4">
        <f t="shared" si="64"/>
        <v>0</v>
      </c>
      <c r="E109" s="4">
        <f t="shared" si="65"/>
        <v>2</v>
      </c>
      <c r="O109" s="10"/>
      <c r="P109" s="10"/>
      <c r="Q109" s="10"/>
      <c r="R109" s="10"/>
      <c r="S109" s="10"/>
      <c r="T109" s="10"/>
      <c r="U109" s="10"/>
      <c r="V109" s="10"/>
      <c r="W109" s="10"/>
      <c r="X109" s="10"/>
      <c r="Y109" s="10"/>
      <c r="Z109" s="10"/>
      <c r="AA109" s="10"/>
      <c r="AB109" s="10"/>
    </row>
    <row r="110" spans="1:28" ht="15" hidden="1" x14ac:dyDescent="0.25">
      <c r="A110" s="2">
        <v>19</v>
      </c>
      <c r="B110" s="7">
        <f t="shared" ca="1" si="63"/>
        <v>44969</v>
      </c>
      <c r="C110" s="28">
        <f t="shared" si="67"/>
        <v>0</v>
      </c>
      <c r="D110" s="4">
        <f t="shared" si="64"/>
        <v>0</v>
      </c>
      <c r="E110" s="4">
        <f t="shared" si="65"/>
        <v>2</v>
      </c>
      <c r="O110" s="10"/>
      <c r="P110" s="10"/>
      <c r="Q110" s="10"/>
      <c r="R110" s="10"/>
      <c r="S110" s="10"/>
      <c r="T110" s="10"/>
      <c r="U110" s="10"/>
      <c r="V110" s="10"/>
      <c r="W110" s="10"/>
      <c r="X110" s="10"/>
      <c r="Y110" s="10"/>
      <c r="Z110" s="10"/>
      <c r="AA110" s="10"/>
      <c r="AB110" s="10"/>
    </row>
    <row r="111" spans="1:28" ht="15" hidden="1" x14ac:dyDescent="0.25">
      <c r="A111" s="2">
        <v>20</v>
      </c>
      <c r="B111" s="7">
        <f t="shared" ca="1" si="63"/>
        <v>44997</v>
      </c>
      <c r="C111" s="28">
        <f t="shared" si="67"/>
        <v>0</v>
      </c>
      <c r="D111" s="4">
        <f t="shared" si="64"/>
        <v>0</v>
      </c>
      <c r="E111" s="4">
        <f t="shared" si="65"/>
        <v>2</v>
      </c>
      <c r="O111" s="10"/>
      <c r="P111" s="10"/>
      <c r="Q111" s="10"/>
      <c r="R111" s="10"/>
      <c r="S111" s="10"/>
      <c r="T111" s="10"/>
      <c r="U111" s="10"/>
      <c r="V111" s="10"/>
      <c r="W111" s="10"/>
      <c r="X111" s="10"/>
      <c r="Y111" s="10"/>
      <c r="Z111" s="10"/>
      <c r="AA111" s="10"/>
      <c r="AB111" s="10"/>
    </row>
    <row r="112" spans="1:28" ht="15" hidden="1" x14ac:dyDescent="0.25">
      <c r="A112" s="2">
        <v>21</v>
      </c>
      <c r="B112" s="7">
        <f t="shared" ca="1" si="63"/>
        <v>45028</v>
      </c>
      <c r="C112" s="28">
        <f t="shared" si="67"/>
        <v>0</v>
      </c>
      <c r="D112" s="4">
        <f t="shared" si="64"/>
        <v>0</v>
      </c>
      <c r="E112" s="4">
        <f t="shared" si="65"/>
        <v>2</v>
      </c>
      <c r="O112" s="10"/>
      <c r="P112" s="10"/>
      <c r="Q112" s="10"/>
      <c r="R112" s="10"/>
      <c r="S112" s="10"/>
      <c r="T112" s="10"/>
      <c r="U112" s="10"/>
      <c r="V112" s="10"/>
      <c r="W112" s="10"/>
      <c r="X112" s="10"/>
      <c r="Y112" s="10"/>
      <c r="Z112" s="10"/>
      <c r="AA112" s="10"/>
      <c r="AB112" s="10"/>
    </row>
    <row r="113" spans="1:28" ht="15" hidden="1" x14ac:dyDescent="0.25">
      <c r="A113" s="2">
        <v>22</v>
      </c>
      <c r="B113" s="7">
        <f t="shared" ca="1" si="63"/>
        <v>45058</v>
      </c>
      <c r="C113" s="28">
        <f t="shared" si="67"/>
        <v>0</v>
      </c>
      <c r="D113" s="4">
        <f t="shared" si="64"/>
        <v>0</v>
      </c>
      <c r="E113" s="4">
        <f t="shared" si="65"/>
        <v>2</v>
      </c>
      <c r="O113" s="10"/>
      <c r="P113" s="10"/>
      <c r="Q113" s="10"/>
      <c r="R113" s="10"/>
      <c r="S113" s="10"/>
      <c r="T113" s="10"/>
      <c r="U113" s="10"/>
      <c r="V113" s="10"/>
      <c r="W113" s="10"/>
      <c r="X113" s="10"/>
      <c r="Y113" s="10"/>
      <c r="Z113" s="10"/>
      <c r="AA113" s="10"/>
      <c r="AB113" s="10"/>
    </row>
    <row r="114" spans="1:28" ht="15" hidden="1" x14ac:dyDescent="0.25">
      <c r="A114" s="2">
        <v>23</v>
      </c>
      <c r="B114" s="7">
        <f t="shared" ca="1" si="63"/>
        <v>45089</v>
      </c>
      <c r="C114" s="28">
        <f t="shared" si="67"/>
        <v>0</v>
      </c>
      <c r="D114" s="4">
        <f t="shared" si="64"/>
        <v>0</v>
      </c>
      <c r="E114" s="4">
        <f t="shared" si="65"/>
        <v>2</v>
      </c>
      <c r="O114" s="10"/>
      <c r="P114" s="10"/>
      <c r="Q114" s="10"/>
      <c r="R114" s="10"/>
      <c r="S114" s="10"/>
      <c r="T114" s="10"/>
      <c r="U114" s="10"/>
      <c r="V114" s="10"/>
      <c r="W114" s="10"/>
      <c r="X114" s="10"/>
      <c r="Y114" s="10"/>
      <c r="Z114" s="10"/>
      <c r="AA114" s="10"/>
      <c r="AB114" s="10"/>
    </row>
    <row r="115" spans="1:28" ht="15" hidden="1" x14ac:dyDescent="0.25">
      <c r="A115" s="2">
        <v>24</v>
      </c>
      <c r="B115" s="7">
        <f t="shared" ca="1" si="63"/>
        <v>45119</v>
      </c>
      <c r="C115" s="28">
        <f t="shared" si="67"/>
        <v>0</v>
      </c>
      <c r="D115" s="4">
        <f t="shared" si="64"/>
        <v>0</v>
      </c>
      <c r="E115" s="4">
        <f t="shared" si="65"/>
        <v>2</v>
      </c>
      <c r="O115" s="10"/>
      <c r="P115" s="10"/>
      <c r="Q115" s="10"/>
      <c r="R115" s="10"/>
      <c r="S115" s="10"/>
      <c r="T115" s="10"/>
      <c r="U115" s="10"/>
      <c r="V115" s="10"/>
      <c r="W115" s="10"/>
      <c r="X115" s="10"/>
      <c r="Y115" s="10"/>
      <c r="Z115" s="10"/>
      <c r="AA115" s="10"/>
      <c r="AB115" s="10"/>
    </row>
    <row r="116" spans="1:28" ht="15" hidden="1" x14ac:dyDescent="0.25">
      <c r="A116" s="2">
        <v>25</v>
      </c>
      <c r="B116" s="7">
        <f t="shared" ca="1" si="63"/>
        <v>45150</v>
      </c>
      <c r="C116" s="4">
        <f t="shared" ref="C116:C127" si="68">M33</f>
        <v>0</v>
      </c>
      <c r="D116" s="4">
        <f t="shared" si="64"/>
        <v>0</v>
      </c>
      <c r="E116" s="4">
        <f t="shared" si="65"/>
        <v>3</v>
      </c>
      <c r="O116" s="10"/>
      <c r="P116" s="10"/>
      <c r="Q116" s="10"/>
      <c r="R116" s="10"/>
      <c r="S116" s="10"/>
      <c r="T116" s="10"/>
      <c r="U116" s="10"/>
      <c r="V116" s="10"/>
      <c r="W116" s="10"/>
      <c r="X116" s="10"/>
      <c r="Y116" s="10"/>
      <c r="Z116" s="10"/>
      <c r="AA116" s="10"/>
      <c r="AB116" s="10"/>
    </row>
    <row r="117" spans="1:28" ht="15" hidden="1" x14ac:dyDescent="0.25">
      <c r="A117" s="2">
        <v>26</v>
      </c>
      <c r="B117" s="7">
        <f t="shared" ca="1" si="63"/>
        <v>45181</v>
      </c>
      <c r="C117" s="4">
        <f t="shared" si="68"/>
        <v>0</v>
      </c>
      <c r="D117" s="4">
        <f t="shared" si="64"/>
        <v>0</v>
      </c>
      <c r="E117" s="4">
        <f t="shared" si="65"/>
        <v>3</v>
      </c>
      <c r="O117" s="10"/>
      <c r="P117" s="10"/>
      <c r="Q117" s="10"/>
      <c r="R117" s="10"/>
      <c r="S117" s="10"/>
      <c r="T117" s="10"/>
      <c r="U117" s="10"/>
      <c r="V117" s="10"/>
      <c r="W117" s="10"/>
      <c r="X117" s="10"/>
      <c r="Y117" s="10"/>
      <c r="Z117" s="10"/>
      <c r="AA117" s="10"/>
      <c r="AB117" s="10"/>
    </row>
    <row r="118" spans="1:28" ht="15" hidden="1" x14ac:dyDescent="0.25">
      <c r="A118" s="2">
        <v>27</v>
      </c>
      <c r="B118" s="7">
        <f t="shared" ca="1" si="63"/>
        <v>45211</v>
      </c>
      <c r="C118" s="4">
        <f t="shared" si="68"/>
        <v>0</v>
      </c>
      <c r="D118" s="4">
        <f t="shared" si="64"/>
        <v>0</v>
      </c>
      <c r="E118" s="4">
        <f t="shared" si="65"/>
        <v>3</v>
      </c>
      <c r="O118" s="10"/>
      <c r="P118" s="10"/>
      <c r="Q118" s="10"/>
      <c r="R118" s="10"/>
      <c r="S118" s="10"/>
      <c r="T118" s="10"/>
      <c r="U118" s="10"/>
      <c r="V118" s="10"/>
      <c r="W118" s="10"/>
      <c r="X118" s="10"/>
      <c r="Y118" s="10"/>
      <c r="Z118" s="10"/>
      <c r="AA118" s="10"/>
      <c r="AB118" s="10"/>
    </row>
    <row r="119" spans="1:28" ht="15" hidden="1" x14ac:dyDescent="0.25">
      <c r="A119" s="2">
        <v>28</v>
      </c>
      <c r="B119" s="7">
        <f t="shared" ca="1" si="63"/>
        <v>45242</v>
      </c>
      <c r="C119" s="4">
        <f t="shared" si="68"/>
        <v>0</v>
      </c>
      <c r="D119" s="4">
        <f t="shared" si="64"/>
        <v>0</v>
      </c>
      <c r="E119" s="4">
        <f t="shared" si="65"/>
        <v>3</v>
      </c>
      <c r="O119" s="10"/>
      <c r="P119" s="10"/>
      <c r="Q119" s="10"/>
      <c r="R119" s="10"/>
      <c r="S119" s="10"/>
      <c r="T119" s="10"/>
      <c r="U119" s="10"/>
      <c r="V119" s="10"/>
      <c r="W119" s="10"/>
      <c r="X119" s="10"/>
      <c r="Y119" s="10"/>
      <c r="Z119" s="10"/>
      <c r="AA119" s="10"/>
      <c r="AB119" s="10"/>
    </row>
    <row r="120" spans="1:28" ht="15" hidden="1" x14ac:dyDescent="0.25">
      <c r="A120" s="2">
        <v>29</v>
      </c>
      <c r="B120" s="7">
        <f t="shared" ca="1" si="63"/>
        <v>45272</v>
      </c>
      <c r="C120" s="4">
        <f t="shared" si="68"/>
        <v>0</v>
      </c>
      <c r="D120" s="4">
        <f t="shared" si="64"/>
        <v>0</v>
      </c>
      <c r="E120" s="4">
        <f t="shared" si="65"/>
        <v>3</v>
      </c>
      <c r="O120" s="10"/>
      <c r="P120" s="10"/>
      <c r="Q120" s="10"/>
      <c r="R120" s="10"/>
      <c r="S120" s="10"/>
      <c r="T120" s="10"/>
      <c r="U120" s="10"/>
      <c r="V120" s="10"/>
      <c r="W120" s="10"/>
      <c r="X120" s="10"/>
      <c r="Y120" s="10"/>
      <c r="Z120" s="10"/>
      <c r="AA120" s="10"/>
      <c r="AB120" s="10"/>
    </row>
    <row r="121" spans="1:28" ht="15" hidden="1" x14ac:dyDescent="0.25">
      <c r="A121" s="2">
        <v>30</v>
      </c>
      <c r="B121" s="7">
        <f t="shared" ca="1" si="63"/>
        <v>45303</v>
      </c>
      <c r="C121" s="4">
        <f t="shared" si="68"/>
        <v>0</v>
      </c>
      <c r="D121" s="4">
        <f t="shared" si="64"/>
        <v>0</v>
      </c>
      <c r="E121" s="4">
        <f t="shared" si="65"/>
        <v>3</v>
      </c>
      <c r="O121" s="10"/>
      <c r="P121" s="10"/>
      <c r="Q121" s="10"/>
      <c r="R121" s="10"/>
      <c r="S121" s="10"/>
      <c r="T121" s="10"/>
      <c r="U121" s="10"/>
      <c r="V121" s="10"/>
      <c r="W121" s="10"/>
      <c r="X121" s="10"/>
      <c r="Y121" s="10"/>
      <c r="Z121" s="10"/>
      <c r="AA121" s="10"/>
      <c r="AB121" s="10"/>
    </row>
    <row r="122" spans="1:28" ht="15" hidden="1" x14ac:dyDescent="0.25">
      <c r="A122" s="2">
        <v>31</v>
      </c>
      <c r="B122" s="7">
        <f t="shared" ca="1" si="63"/>
        <v>45334</v>
      </c>
      <c r="C122" s="4">
        <f t="shared" si="68"/>
        <v>0</v>
      </c>
      <c r="D122" s="4">
        <f t="shared" si="64"/>
        <v>0</v>
      </c>
      <c r="E122" s="4">
        <f t="shared" si="65"/>
        <v>3</v>
      </c>
      <c r="O122" s="10"/>
      <c r="P122" s="10"/>
      <c r="Q122" s="10"/>
      <c r="R122" s="10"/>
      <c r="S122" s="10"/>
      <c r="T122" s="10"/>
      <c r="U122" s="10"/>
      <c r="V122" s="10"/>
      <c r="W122" s="10"/>
      <c r="X122" s="10"/>
      <c r="Y122" s="10"/>
      <c r="Z122" s="10"/>
      <c r="AA122" s="10"/>
      <c r="AB122" s="10"/>
    </row>
    <row r="123" spans="1:28" ht="15" hidden="1" x14ac:dyDescent="0.25">
      <c r="A123" s="2">
        <v>32</v>
      </c>
      <c r="B123" s="7">
        <f t="shared" ca="1" si="63"/>
        <v>45363</v>
      </c>
      <c r="C123" s="4">
        <f t="shared" si="68"/>
        <v>0</v>
      </c>
      <c r="D123" s="4">
        <f t="shared" si="64"/>
        <v>0</v>
      </c>
      <c r="E123" s="4">
        <f t="shared" si="65"/>
        <v>3</v>
      </c>
      <c r="O123" s="10"/>
      <c r="P123" s="10"/>
      <c r="Q123" s="10"/>
      <c r="R123" s="10"/>
      <c r="S123" s="10"/>
      <c r="T123" s="10"/>
      <c r="U123" s="10"/>
      <c r="V123" s="10"/>
      <c r="W123" s="10"/>
      <c r="X123" s="10"/>
      <c r="Y123" s="10"/>
      <c r="Z123" s="10"/>
      <c r="AA123" s="10"/>
      <c r="AB123" s="10"/>
    </row>
    <row r="124" spans="1:28" ht="15" hidden="1" x14ac:dyDescent="0.25">
      <c r="A124" s="2">
        <v>33</v>
      </c>
      <c r="B124" s="7">
        <f t="shared" ca="1" si="63"/>
        <v>45394</v>
      </c>
      <c r="C124" s="4">
        <f t="shared" si="68"/>
        <v>0</v>
      </c>
      <c r="D124" s="4">
        <f t="shared" si="64"/>
        <v>0</v>
      </c>
      <c r="E124" s="4">
        <f t="shared" si="65"/>
        <v>3</v>
      </c>
      <c r="O124" s="10"/>
      <c r="P124" s="10"/>
      <c r="Q124" s="10"/>
      <c r="R124" s="10"/>
      <c r="S124" s="10"/>
      <c r="T124" s="10"/>
      <c r="U124" s="10"/>
      <c r="V124" s="10"/>
      <c r="W124" s="10"/>
      <c r="X124" s="10"/>
      <c r="Y124" s="10"/>
      <c r="Z124" s="10"/>
      <c r="AA124" s="10"/>
      <c r="AB124" s="10"/>
    </row>
    <row r="125" spans="1:28" ht="15" hidden="1" x14ac:dyDescent="0.25">
      <c r="A125" s="2">
        <v>34</v>
      </c>
      <c r="B125" s="7">
        <f t="shared" ca="1" si="63"/>
        <v>45424</v>
      </c>
      <c r="C125" s="4">
        <f t="shared" si="68"/>
        <v>0</v>
      </c>
      <c r="D125" s="4">
        <f t="shared" si="64"/>
        <v>0</v>
      </c>
      <c r="E125" s="4">
        <f t="shared" si="65"/>
        <v>3</v>
      </c>
      <c r="O125" s="10"/>
      <c r="P125" s="10"/>
      <c r="Q125" s="10"/>
      <c r="R125" s="10"/>
      <c r="S125" s="10"/>
      <c r="T125" s="10"/>
      <c r="U125" s="10"/>
      <c r="V125" s="10"/>
      <c r="W125" s="10"/>
      <c r="X125" s="10"/>
      <c r="Y125" s="10"/>
      <c r="Z125" s="10"/>
      <c r="AA125" s="10"/>
      <c r="AB125" s="10"/>
    </row>
    <row r="126" spans="1:28" ht="15" hidden="1" x14ac:dyDescent="0.25">
      <c r="A126" s="2">
        <v>35</v>
      </c>
      <c r="B126" s="7">
        <f t="shared" ca="1" si="63"/>
        <v>45455</v>
      </c>
      <c r="C126" s="4">
        <f t="shared" si="68"/>
        <v>0</v>
      </c>
      <c r="D126" s="4">
        <f t="shared" si="64"/>
        <v>0</v>
      </c>
      <c r="E126" s="4">
        <f t="shared" si="65"/>
        <v>3</v>
      </c>
      <c r="O126" s="10"/>
      <c r="P126" s="10"/>
      <c r="Q126" s="10"/>
      <c r="R126" s="10"/>
      <c r="S126" s="10"/>
      <c r="T126" s="10"/>
      <c r="U126" s="10"/>
      <c r="V126" s="10"/>
      <c r="W126" s="10"/>
      <c r="X126" s="10"/>
      <c r="Y126" s="10"/>
      <c r="Z126" s="10"/>
      <c r="AA126" s="10"/>
      <c r="AB126" s="10"/>
    </row>
    <row r="127" spans="1:28" ht="15" hidden="1" x14ac:dyDescent="0.25">
      <c r="A127" s="2">
        <v>36</v>
      </c>
      <c r="B127" s="7">
        <f t="shared" ca="1" si="63"/>
        <v>45485</v>
      </c>
      <c r="C127" s="4">
        <f t="shared" si="68"/>
        <v>0</v>
      </c>
      <c r="D127" s="4">
        <f t="shared" si="64"/>
        <v>0</v>
      </c>
      <c r="E127" s="4">
        <f t="shared" si="65"/>
        <v>3</v>
      </c>
      <c r="O127" s="10"/>
      <c r="P127" s="10"/>
      <c r="Q127" s="10"/>
      <c r="R127" s="10"/>
      <c r="S127" s="10"/>
      <c r="T127" s="10"/>
      <c r="U127" s="10"/>
      <c r="V127" s="10"/>
      <c r="W127" s="10"/>
      <c r="X127" s="10"/>
      <c r="Y127" s="10"/>
      <c r="Z127" s="10"/>
      <c r="AA127" s="10"/>
      <c r="AB127" s="10"/>
    </row>
    <row r="128" spans="1:28" ht="15" hidden="1" x14ac:dyDescent="0.25">
      <c r="A128" s="2">
        <v>37</v>
      </c>
      <c r="B128" s="7">
        <f t="shared" ca="1" si="63"/>
        <v>45516</v>
      </c>
      <c r="C128" s="4">
        <f t="shared" ref="C128:C139" si="69">Q33</f>
        <v>0</v>
      </c>
      <c r="D128" s="4">
        <f t="shared" si="64"/>
        <v>0</v>
      </c>
      <c r="E128" s="4">
        <f t="shared" si="65"/>
        <v>4</v>
      </c>
      <c r="O128" s="10"/>
      <c r="P128" s="10"/>
      <c r="Q128" s="10"/>
      <c r="R128" s="10"/>
      <c r="S128" s="10"/>
      <c r="T128" s="10"/>
      <c r="U128" s="10"/>
      <c r="V128" s="10"/>
      <c r="W128" s="10"/>
      <c r="X128" s="10"/>
      <c r="Y128" s="10"/>
      <c r="Z128" s="10"/>
      <c r="AA128" s="10"/>
      <c r="AB128" s="10"/>
    </row>
    <row r="129" spans="1:28" ht="15" hidden="1" x14ac:dyDescent="0.25">
      <c r="A129" s="2">
        <v>38</v>
      </c>
      <c r="B129" s="7">
        <f t="shared" ca="1" si="63"/>
        <v>45547</v>
      </c>
      <c r="C129" s="4">
        <f t="shared" si="69"/>
        <v>0</v>
      </c>
      <c r="D129" s="4">
        <f t="shared" si="64"/>
        <v>0</v>
      </c>
      <c r="E129" s="4">
        <f t="shared" si="65"/>
        <v>4</v>
      </c>
      <c r="O129" s="10"/>
      <c r="P129" s="10"/>
      <c r="Q129" s="10"/>
      <c r="R129" s="10"/>
      <c r="S129" s="10"/>
      <c r="T129" s="10"/>
      <c r="U129" s="10"/>
      <c r="V129" s="10"/>
      <c r="W129" s="10"/>
      <c r="X129" s="10"/>
      <c r="Y129" s="10"/>
      <c r="Z129" s="10"/>
      <c r="AA129" s="10"/>
      <c r="AB129" s="10"/>
    </row>
    <row r="130" spans="1:28" ht="15" hidden="1" x14ac:dyDescent="0.25">
      <c r="A130" s="2">
        <v>39</v>
      </c>
      <c r="B130" s="7">
        <f t="shared" ca="1" si="63"/>
        <v>45577</v>
      </c>
      <c r="C130" s="4">
        <f t="shared" si="69"/>
        <v>0</v>
      </c>
      <c r="D130" s="4">
        <f t="shared" si="64"/>
        <v>0</v>
      </c>
      <c r="E130" s="4">
        <f t="shared" si="65"/>
        <v>4</v>
      </c>
      <c r="O130" s="10"/>
      <c r="P130" s="10"/>
      <c r="Q130" s="10"/>
      <c r="R130" s="10"/>
      <c r="S130" s="10"/>
      <c r="T130" s="10"/>
      <c r="U130" s="10"/>
      <c r="V130" s="10"/>
      <c r="W130" s="10"/>
      <c r="X130" s="10"/>
      <c r="Y130" s="10"/>
      <c r="Z130" s="10"/>
      <c r="AA130" s="10"/>
      <c r="AB130" s="10"/>
    </row>
    <row r="131" spans="1:28" ht="15" hidden="1" x14ac:dyDescent="0.25">
      <c r="A131" s="2">
        <v>40</v>
      </c>
      <c r="B131" s="7">
        <f t="shared" ca="1" si="63"/>
        <v>45608</v>
      </c>
      <c r="C131" s="4">
        <f t="shared" si="69"/>
        <v>0</v>
      </c>
      <c r="D131" s="4">
        <f t="shared" si="64"/>
        <v>0</v>
      </c>
      <c r="E131" s="4">
        <f t="shared" si="65"/>
        <v>4</v>
      </c>
      <c r="O131" s="10"/>
      <c r="P131" s="10"/>
      <c r="Q131" s="10"/>
      <c r="R131" s="10"/>
      <c r="S131" s="10"/>
      <c r="T131" s="10"/>
      <c r="U131" s="10"/>
      <c r="V131" s="10"/>
      <c r="W131" s="10"/>
      <c r="X131" s="10"/>
      <c r="Y131" s="10"/>
      <c r="Z131" s="10"/>
      <c r="AA131" s="10"/>
      <c r="AB131" s="10"/>
    </row>
    <row r="132" spans="1:28" ht="15" hidden="1" x14ac:dyDescent="0.25">
      <c r="A132" s="2">
        <v>41</v>
      </c>
      <c r="B132" s="7">
        <f t="shared" ca="1" si="63"/>
        <v>45638</v>
      </c>
      <c r="C132" s="4">
        <f t="shared" si="69"/>
        <v>0</v>
      </c>
      <c r="D132" s="4">
        <f t="shared" si="64"/>
        <v>0</v>
      </c>
      <c r="E132" s="4">
        <f t="shared" si="65"/>
        <v>4</v>
      </c>
      <c r="O132" s="10"/>
      <c r="P132" s="10"/>
      <c r="Q132" s="10"/>
      <c r="R132" s="10"/>
      <c r="S132" s="10"/>
      <c r="T132" s="10"/>
      <c r="U132" s="10"/>
      <c r="V132" s="10"/>
      <c r="W132" s="10"/>
      <c r="X132" s="10"/>
      <c r="Y132" s="10"/>
      <c r="Z132" s="10"/>
      <c r="AA132" s="10"/>
      <c r="AB132" s="10"/>
    </row>
    <row r="133" spans="1:28" ht="15" hidden="1" x14ac:dyDescent="0.25">
      <c r="A133" s="2">
        <v>42</v>
      </c>
      <c r="B133" s="7">
        <f t="shared" ca="1" si="63"/>
        <v>45669</v>
      </c>
      <c r="C133" s="4">
        <f t="shared" si="69"/>
        <v>0</v>
      </c>
      <c r="D133" s="4">
        <f t="shared" si="64"/>
        <v>0</v>
      </c>
      <c r="E133" s="4">
        <f t="shared" si="65"/>
        <v>4</v>
      </c>
      <c r="O133" s="10"/>
      <c r="P133" s="10"/>
      <c r="Q133" s="10"/>
      <c r="R133" s="10"/>
      <c r="S133" s="10"/>
      <c r="T133" s="10"/>
      <c r="U133" s="10"/>
      <c r="V133" s="10"/>
      <c r="W133" s="10"/>
      <c r="X133" s="10"/>
      <c r="Y133" s="10"/>
      <c r="Z133" s="10"/>
      <c r="AA133" s="10"/>
      <c r="AB133" s="10"/>
    </row>
    <row r="134" spans="1:28" ht="15" hidden="1" x14ac:dyDescent="0.25">
      <c r="A134" s="2">
        <v>43</v>
      </c>
      <c r="B134" s="7">
        <f t="shared" ca="1" si="63"/>
        <v>45700</v>
      </c>
      <c r="C134" s="4">
        <f t="shared" si="69"/>
        <v>0</v>
      </c>
      <c r="D134" s="4">
        <f t="shared" si="64"/>
        <v>0</v>
      </c>
      <c r="E134" s="4">
        <f t="shared" si="65"/>
        <v>4</v>
      </c>
      <c r="O134" s="10"/>
      <c r="P134" s="10"/>
      <c r="Q134" s="10"/>
      <c r="R134" s="10"/>
      <c r="S134" s="10"/>
      <c r="T134" s="10"/>
      <c r="U134" s="10"/>
      <c r="V134" s="10"/>
      <c r="W134" s="10"/>
      <c r="X134" s="10"/>
      <c r="Y134" s="10"/>
      <c r="Z134" s="10"/>
      <c r="AA134" s="10"/>
      <c r="AB134" s="10"/>
    </row>
    <row r="135" spans="1:28" ht="15" hidden="1" x14ac:dyDescent="0.25">
      <c r="A135" s="2">
        <v>44</v>
      </c>
      <c r="B135" s="7">
        <f t="shared" ca="1" si="63"/>
        <v>45728</v>
      </c>
      <c r="C135" s="4">
        <f t="shared" si="69"/>
        <v>0</v>
      </c>
      <c r="D135" s="4">
        <f t="shared" si="64"/>
        <v>0</v>
      </c>
      <c r="E135" s="4">
        <f t="shared" si="65"/>
        <v>4</v>
      </c>
      <c r="O135" s="10"/>
      <c r="P135" s="10"/>
      <c r="Q135" s="10"/>
      <c r="R135" s="10"/>
      <c r="S135" s="10"/>
      <c r="T135" s="10"/>
      <c r="U135" s="10"/>
      <c r="V135" s="10"/>
      <c r="W135" s="10"/>
      <c r="X135" s="10"/>
      <c r="Y135" s="10"/>
      <c r="Z135" s="10"/>
      <c r="AA135" s="10"/>
      <c r="AB135" s="10"/>
    </row>
    <row r="136" spans="1:28" ht="15" hidden="1" x14ac:dyDescent="0.25">
      <c r="A136" s="2">
        <v>45</v>
      </c>
      <c r="B136" s="7">
        <f t="shared" ca="1" si="63"/>
        <v>45759</v>
      </c>
      <c r="C136" s="4">
        <f t="shared" si="69"/>
        <v>0</v>
      </c>
      <c r="D136" s="4">
        <f t="shared" si="64"/>
        <v>0</v>
      </c>
      <c r="E136" s="4">
        <f t="shared" si="65"/>
        <v>4</v>
      </c>
      <c r="O136" s="10"/>
      <c r="P136" s="10"/>
      <c r="Q136" s="10"/>
      <c r="R136" s="10"/>
      <c r="S136" s="10"/>
      <c r="T136" s="10"/>
      <c r="U136" s="10"/>
      <c r="V136" s="10"/>
      <c r="W136" s="10"/>
      <c r="X136" s="10"/>
      <c r="Y136" s="10"/>
      <c r="Z136" s="10"/>
      <c r="AA136" s="10"/>
      <c r="AB136" s="10"/>
    </row>
    <row r="137" spans="1:28" ht="15" hidden="1" x14ac:dyDescent="0.25">
      <c r="A137" s="2">
        <v>46</v>
      </c>
      <c r="B137" s="7">
        <f t="shared" ca="1" si="63"/>
        <v>45789</v>
      </c>
      <c r="C137" s="4">
        <f t="shared" si="69"/>
        <v>0</v>
      </c>
      <c r="D137" s="4">
        <f t="shared" si="64"/>
        <v>0</v>
      </c>
      <c r="E137" s="4">
        <f t="shared" si="65"/>
        <v>4</v>
      </c>
      <c r="O137" s="10"/>
      <c r="P137" s="10"/>
      <c r="Q137" s="10"/>
      <c r="R137" s="10"/>
      <c r="S137" s="10"/>
      <c r="T137" s="10"/>
      <c r="U137" s="10"/>
      <c r="V137" s="10"/>
      <c r="W137" s="10"/>
      <c r="X137" s="10"/>
      <c r="Y137" s="10"/>
      <c r="Z137" s="10"/>
      <c r="AA137" s="10"/>
      <c r="AB137" s="10"/>
    </row>
    <row r="138" spans="1:28" ht="15" hidden="1" x14ac:dyDescent="0.25">
      <c r="A138" s="2">
        <v>47</v>
      </c>
      <c r="B138" s="7">
        <f t="shared" ca="1" si="63"/>
        <v>45820</v>
      </c>
      <c r="C138" s="4">
        <f t="shared" si="69"/>
        <v>0</v>
      </c>
      <c r="D138" s="4">
        <f t="shared" si="64"/>
        <v>0</v>
      </c>
      <c r="E138" s="4">
        <f t="shared" si="65"/>
        <v>4</v>
      </c>
      <c r="O138" s="10"/>
      <c r="P138" s="10"/>
      <c r="Q138" s="10"/>
      <c r="R138" s="10"/>
      <c r="S138" s="10"/>
      <c r="T138" s="10"/>
      <c r="U138" s="10"/>
      <c r="V138" s="10"/>
      <c r="W138" s="10"/>
      <c r="X138" s="10"/>
      <c r="Y138" s="10"/>
      <c r="Z138" s="10"/>
      <c r="AA138" s="10"/>
      <c r="AB138" s="10"/>
    </row>
    <row r="139" spans="1:28" ht="15" hidden="1" x14ac:dyDescent="0.25">
      <c r="A139" s="2">
        <v>48</v>
      </c>
      <c r="B139" s="7">
        <f t="shared" ca="1" si="63"/>
        <v>45850</v>
      </c>
      <c r="C139" s="4">
        <f t="shared" si="69"/>
        <v>0</v>
      </c>
      <c r="D139" s="4">
        <f t="shared" si="64"/>
        <v>0</v>
      </c>
      <c r="E139" s="4">
        <f t="shared" si="65"/>
        <v>4</v>
      </c>
      <c r="O139" s="10"/>
      <c r="P139" s="10"/>
      <c r="Q139" s="10"/>
      <c r="R139" s="10"/>
      <c r="S139" s="10"/>
      <c r="T139" s="10"/>
      <c r="U139" s="10"/>
      <c r="V139" s="10"/>
      <c r="W139" s="10"/>
      <c r="X139" s="10"/>
      <c r="Y139" s="10"/>
      <c r="Z139" s="10"/>
      <c r="AA139" s="10"/>
      <c r="AB139" s="10"/>
    </row>
    <row r="140" spans="1:28" ht="15" hidden="1" x14ac:dyDescent="0.25">
      <c r="A140" s="2">
        <v>49</v>
      </c>
      <c r="B140" s="7">
        <f t="shared" ca="1" si="63"/>
        <v>45881</v>
      </c>
      <c r="C140" s="4">
        <f t="shared" ref="C140:C151" si="70">U33</f>
        <v>0</v>
      </c>
      <c r="D140" s="4">
        <f t="shared" si="64"/>
        <v>0</v>
      </c>
      <c r="E140" s="4">
        <f t="shared" si="65"/>
        <v>5</v>
      </c>
      <c r="O140" s="10"/>
      <c r="P140" s="10"/>
      <c r="Q140" s="10"/>
      <c r="R140" s="10"/>
      <c r="S140" s="10"/>
      <c r="T140" s="10"/>
      <c r="U140" s="10"/>
      <c r="V140" s="10"/>
      <c r="W140" s="10"/>
      <c r="X140" s="10"/>
      <c r="Y140" s="10"/>
      <c r="Z140" s="10"/>
      <c r="AA140" s="10"/>
      <c r="AB140" s="10"/>
    </row>
    <row r="141" spans="1:28" ht="15" hidden="1" x14ac:dyDescent="0.25">
      <c r="A141" s="2">
        <v>50</v>
      </c>
      <c r="B141" s="7">
        <f t="shared" ca="1" si="63"/>
        <v>45912</v>
      </c>
      <c r="C141" s="4">
        <f t="shared" si="70"/>
        <v>0</v>
      </c>
      <c r="D141" s="4">
        <f t="shared" si="64"/>
        <v>0</v>
      </c>
      <c r="E141" s="4">
        <f t="shared" si="65"/>
        <v>5</v>
      </c>
      <c r="O141" s="10"/>
      <c r="P141" s="10"/>
      <c r="Q141" s="10"/>
      <c r="R141" s="10"/>
      <c r="S141" s="10"/>
      <c r="T141" s="10"/>
      <c r="U141" s="10"/>
      <c r="V141" s="10"/>
      <c r="W141" s="10"/>
      <c r="X141" s="10"/>
      <c r="Y141" s="10"/>
      <c r="Z141" s="10"/>
      <c r="AA141" s="10"/>
      <c r="AB141" s="10"/>
    </row>
    <row r="142" spans="1:28" ht="15" hidden="1" x14ac:dyDescent="0.25">
      <c r="A142" s="2">
        <v>51</v>
      </c>
      <c r="B142" s="7">
        <f t="shared" ca="1" si="63"/>
        <v>45942</v>
      </c>
      <c r="C142" s="4">
        <f t="shared" si="70"/>
        <v>0</v>
      </c>
      <c r="D142" s="4">
        <f t="shared" si="64"/>
        <v>0</v>
      </c>
      <c r="E142" s="4">
        <f t="shared" si="65"/>
        <v>5</v>
      </c>
      <c r="O142" s="10"/>
      <c r="P142" s="10"/>
      <c r="Q142" s="10"/>
      <c r="R142" s="10"/>
      <c r="S142" s="10"/>
      <c r="T142" s="10"/>
      <c r="U142" s="10"/>
      <c r="V142" s="10"/>
      <c r="W142" s="10"/>
      <c r="X142" s="10"/>
      <c r="Y142" s="10"/>
      <c r="Z142" s="10"/>
      <c r="AA142" s="10"/>
      <c r="AB142" s="10"/>
    </row>
    <row r="143" spans="1:28" ht="15" hidden="1" x14ac:dyDescent="0.25">
      <c r="A143" s="2">
        <v>52</v>
      </c>
      <c r="B143" s="7">
        <f t="shared" ca="1" si="63"/>
        <v>45973</v>
      </c>
      <c r="C143" s="4">
        <f t="shared" si="70"/>
        <v>0</v>
      </c>
      <c r="D143" s="4">
        <f t="shared" si="64"/>
        <v>0</v>
      </c>
      <c r="E143" s="4">
        <f t="shared" si="65"/>
        <v>5</v>
      </c>
      <c r="O143" s="10"/>
      <c r="P143" s="10"/>
      <c r="Q143" s="10"/>
      <c r="R143" s="10"/>
      <c r="S143" s="10"/>
      <c r="T143" s="10"/>
      <c r="U143" s="10"/>
      <c r="V143" s="10"/>
      <c r="W143" s="10"/>
      <c r="X143" s="10"/>
      <c r="Y143" s="10"/>
      <c r="Z143" s="10"/>
      <c r="AA143" s="10"/>
      <c r="AB143" s="10"/>
    </row>
    <row r="144" spans="1:28" ht="15" hidden="1" x14ac:dyDescent="0.25">
      <c r="A144" s="2">
        <v>53</v>
      </c>
      <c r="B144" s="7">
        <f t="shared" ca="1" si="63"/>
        <v>46003</v>
      </c>
      <c r="C144" s="4">
        <f t="shared" si="70"/>
        <v>0</v>
      </c>
      <c r="D144" s="4">
        <f t="shared" si="64"/>
        <v>0</v>
      </c>
      <c r="E144" s="4">
        <f t="shared" si="65"/>
        <v>5</v>
      </c>
      <c r="O144" s="10"/>
      <c r="P144" s="10"/>
      <c r="Q144" s="10"/>
      <c r="R144" s="10"/>
      <c r="S144" s="10"/>
      <c r="T144" s="10"/>
      <c r="U144" s="10"/>
      <c r="V144" s="10"/>
      <c r="W144" s="10"/>
      <c r="X144" s="10"/>
      <c r="Y144" s="10"/>
      <c r="Z144" s="10"/>
      <c r="AA144" s="10"/>
      <c r="AB144" s="10"/>
    </row>
    <row r="145" spans="1:28" ht="15" hidden="1" x14ac:dyDescent="0.25">
      <c r="A145" s="2">
        <v>54</v>
      </c>
      <c r="B145" s="7">
        <f t="shared" ca="1" si="63"/>
        <v>46034</v>
      </c>
      <c r="C145" s="4">
        <f t="shared" si="70"/>
        <v>0</v>
      </c>
      <c r="D145" s="4">
        <f t="shared" si="64"/>
        <v>0</v>
      </c>
      <c r="E145" s="4">
        <f t="shared" si="65"/>
        <v>5</v>
      </c>
      <c r="O145" s="10"/>
      <c r="P145" s="10"/>
      <c r="Q145" s="10"/>
      <c r="R145" s="10"/>
      <c r="S145" s="10"/>
      <c r="T145" s="10"/>
      <c r="U145" s="10"/>
      <c r="V145" s="10"/>
      <c r="W145" s="10"/>
      <c r="X145" s="10"/>
      <c r="Y145" s="10"/>
      <c r="Z145" s="10"/>
      <c r="AA145" s="10"/>
      <c r="AB145" s="10"/>
    </row>
    <row r="146" spans="1:28" ht="15" hidden="1" x14ac:dyDescent="0.25">
      <c r="A146" s="2">
        <v>55</v>
      </c>
      <c r="B146" s="7">
        <f t="shared" ca="1" si="63"/>
        <v>46065</v>
      </c>
      <c r="C146" s="4">
        <f t="shared" si="70"/>
        <v>0</v>
      </c>
      <c r="D146" s="4">
        <f t="shared" si="64"/>
        <v>0</v>
      </c>
      <c r="E146" s="4">
        <f t="shared" si="65"/>
        <v>5</v>
      </c>
      <c r="O146" s="10"/>
      <c r="P146" s="10"/>
      <c r="Q146" s="10"/>
      <c r="R146" s="10"/>
      <c r="S146" s="10"/>
      <c r="T146" s="10"/>
      <c r="U146" s="10"/>
      <c r="V146" s="10"/>
      <c r="W146" s="10"/>
      <c r="X146" s="10"/>
      <c r="Y146" s="10"/>
      <c r="Z146" s="10"/>
      <c r="AA146" s="10"/>
      <c r="AB146" s="10"/>
    </row>
    <row r="147" spans="1:28" ht="15" hidden="1" x14ac:dyDescent="0.25">
      <c r="A147" s="2">
        <v>56</v>
      </c>
      <c r="B147" s="7">
        <f t="shared" ca="1" si="63"/>
        <v>46093</v>
      </c>
      <c r="C147" s="4">
        <f t="shared" si="70"/>
        <v>0</v>
      </c>
      <c r="D147" s="4">
        <f t="shared" si="64"/>
        <v>0</v>
      </c>
      <c r="E147" s="4">
        <f t="shared" si="65"/>
        <v>5</v>
      </c>
      <c r="O147" s="10"/>
      <c r="P147" s="10"/>
      <c r="Q147" s="10"/>
      <c r="R147" s="10"/>
      <c r="S147" s="10"/>
      <c r="T147" s="10"/>
      <c r="U147" s="10"/>
      <c r="V147" s="10"/>
      <c r="W147" s="10"/>
      <c r="X147" s="10"/>
      <c r="Y147" s="10"/>
      <c r="Z147" s="10"/>
      <c r="AA147" s="10"/>
      <c r="AB147" s="10"/>
    </row>
    <row r="148" spans="1:28" ht="15" hidden="1" x14ac:dyDescent="0.25">
      <c r="A148" s="2">
        <v>57</v>
      </c>
      <c r="B148" s="7">
        <f t="shared" ca="1" si="63"/>
        <v>46124</v>
      </c>
      <c r="C148" s="4">
        <f t="shared" si="70"/>
        <v>0</v>
      </c>
      <c r="D148" s="4">
        <f t="shared" si="64"/>
        <v>0</v>
      </c>
      <c r="E148" s="4">
        <f t="shared" si="65"/>
        <v>5</v>
      </c>
      <c r="O148" s="10"/>
      <c r="P148" s="10"/>
      <c r="Q148" s="10"/>
      <c r="R148" s="10"/>
      <c r="S148" s="10"/>
      <c r="T148" s="10"/>
      <c r="U148" s="10"/>
      <c r="V148" s="10"/>
      <c r="W148" s="10"/>
      <c r="X148" s="10"/>
      <c r="Y148" s="10"/>
      <c r="Z148" s="10"/>
      <c r="AA148" s="10"/>
      <c r="AB148" s="10"/>
    </row>
    <row r="149" spans="1:28" ht="15" hidden="1" x14ac:dyDescent="0.25">
      <c r="A149" s="2">
        <v>58</v>
      </c>
      <c r="B149" s="7">
        <f t="shared" ca="1" si="63"/>
        <v>46154</v>
      </c>
      <c r="C149" s="4">
        <f t="shared" si="70"/>
        <v>0</v>
      </c>
      <c r="D149" s="4">
        <f t="shared" si="64"/>
        <v>0</v>
      </c>
      <c r="E149" s="4">
        <f t="shared" si="65"/>
        <v>5</v>
      </c>
      <c r="O149" s="10"/>
      <c r="P149" s="10"/>
      <c r="Q149" s="10"/>
      <c r="R149" s="10"/>
      <c r="S149" s="10"/>
      <c r="T149" s="10"/>
      <c r="U149" s="10"/>
      <c r="V149" s="10"/>
      <c r="W149" s="10"/>
      <c r="X149" s="10"/>
      <c r="Y149" s="10"/>
      <c r="Z149" s="10"/>
      <c r="AA149" s="10"/>
      <c r="AB149" s="10"/>
    </row>
    <row r="150" spans="1:28" ht="15" hidden="1" x14ac:dyDescent="0.25">
      <c r="A150" s="2">
        <v>59</v>
      </c>
      <c r="B150" s="7">
        <f t="shared" ca="1" si="63"/>
        <v>46185</v>
      </c>
      <c r="C150" s="4">
        <f t="shared" si="70"/>
        <v>0</v>
      </c>
      <c r="D150" s="4">
        <f t="shared" si="64"/>
        <v>0</v>
      </c>
      <c r="E150" s="4">
        <f t="shared" si="65"/>
        <v>5</v>
      </c>
      <c r="O150" s="10"/>
      <c r="P150" s="10"/>
      <c r="Q150" s="10"/>
      <c r="R150" s="10"/>
      <c r="S150" s="10"/>
      <c r="T150" s="10"/>
      <c r="U150" s="10"/>
      <c r="V150" s="10"/>
      <c r="W150" s="10"/>
      <c r="X150" s="10"/>
      <c r="Y150" s="10"/>
      <c r="Z150" s="10"/>
      <c r="AA150" s="10"/>
      <c r="AB150" s="10"/>
    </row>
    <row r="151" spans="1:28" ht="15" hidden="1" x14ac:dyDescent="0.25">
      <c r="A151" s="2">
        <v>60</v>
      </c>
      <c r="B151" s="7">
        <f t="shared" ca="1" si="63"/>
        <v>46215</v>
      </c>
      <c r="C151" s="4">
        <f t="shared" si="70"/>
        <v>0</v>
      </c>
      <c r="D151" s="4">
        <f t="shared" si="64"/>
        <v>0</v>
      </c>
      <c r="E151" s="4">
        <f t="shared" si="65"/>
        <v>5</v>
      </c>
      <c r="O151" s="10"/>
      <c r="P151" s="10"/>
      <c r="Q151" s="10"/>
      <c r="R151" s="10"/>
      <c r="S151" s="10"/>
      <c r="T151" s="10"/>
      <c r="U151" s="10"/>
      <c r="V151" s="10"/>
      <c r="W151" s="10"/>
      <c r="X151" s="10"/>
      <c r="Y151" s="10"/>
      <c r="Z151" s="10"/>
      <c r="AA151" s="10"/>
      <c r="AB151" s="10"/>
    </row>
    <row r="152" spans="1:28" ht="15" hidden="1" x14ac:dyDescent="0.25">
      <c r="A152" s="2">
        <v>61</v>
      </c>
      <c r="B152" s="7">
        <f t="shared" ca="1" si="63"/>
        <v>46246</v>
      </c>
      <c r="C152" s="4">
        <f t="shared" ref="C152:C163" si="71">Y33</f>
        <v>0</v>
      </c>
      <c r="D152" s="4">
        <f t="shared" si="64"/>
        <v>0</v>
      </c>
      <c r="E152" s="4">
        <f t="shared" si="65"/>
        <v>6</v>
      </c>
      <c r="O152" s="10"/>
      <c r="P152" s="10"/>
      <c r="Q152" s="10"/>
      <c r="R152" s="10"/>
      <c r="S152" s="10"/>
      <c r="T152" s="10"/>
      <c r="U152" s="10"/>
      <c r="V152" s="10"/>
      <c r="W152" s="10"/>
      <c r="X152" s="10"/>
      <c r="Y152" s="10"/>
      <c r="Z152" s="10"/>
      <c r="AA152" s="10"/>
      <c r="AB152" s="10"/>
    </row>
    <row r="153" spans="1:28" ht="15" hidden="1" x14ac:dyDescent="0.25">
      <c r="A153" s="2">
        <v>62</v>
      </c>
      <c r="B153" s="7">
        <f t="shared" ca="1" si="63"/>
        <v>46277</v>
      </c>
      <c r="C153" s="4">
        <f t="shared" si="71"/>
        <v>0</v>
      </c>
      <c r="D153" s="4">
        <f t="shared" si="64"/>
        <v>0</v>
      </c>
      <c r="E153" s="4">
        <f t="shared" si="65"/>
        <v>6</v>
      </c>
      <c r="O153" s="10"/>
      <c r="P153" s="10"/>
      <c r="Q153" s="10"/>
      <c r="R153" s="10"/>
      <c r="S153" s="10"/>
      <c r="T153" s="10"/>
      <c r="U153" s="10"/>
      <c r="V153" s="10"/>
      <c r="W153" s="10"/>
      <c r="X153" s="10"/>
      <c r="Y153" s="10"/>
      <c r="Z153" s="10"/>
      <c r="AA153" s="10"/>
      <c r="AB153" s="10"/>
    </row>
    <row r="154" spans="1:28" ht="15" hidden="1" x14ac:dyDescent="0.25">
      <c r="A154" s="2">
        <v>63</v>
      </c>
      <c r="B154" s="7">
        <f t="shared" ca="1" si="63"/>
        <v>46307</v>
      </c>
      <c r="C154" s="4">
        <f t="shared" si="71"/>
        <v>0</v>
      </c>
      <c r="D154" s="4">
        <f t="shared" si="64"/>
        <v>0</v>
      </c>
      <c r="E154" s="4">
        <f t="shared" si="65"/>
        <v>6</v>
      </c>
      <c r="O154" s="10"/>
      <c r="P154" s="10"/>
      <c r="Q154" s="10"/>
      <c r="R154" s="10"/>
      <c r="S154" s="10"/>
      <c r="T154" s="10"/>
      <c r="U154" s="10"/>
      <c r="V154" s="10"/>
      <c r="W154" s="10"/>
      <c r="X154" s="10"/>
      <c r="Y154" s="10"/>
      <c r="Z154" s="10"/>
      <c r="AA154" s="10"/>
      <c r="AB154" s="10"/>
    </row>
    <row r="155" spans="1:28" ht="15" hidden="1" x14ac:dyDescent="0.25">
      <c r="A155" s="2">
        <v>64</v>
      </c>
      <c r="B155" s="7">
        <f t="shared" ca="1" si="63"/>
        <v>46338</v>
      </c>
      <c r="C155" s="4">
        <f t="shared" si="71"/>
        <v>0</v>
      </c>
      <c r="D155" s="4">
        <f t="shared" si="64"/>
        <v>0</v>
      </c>
      <c r="E155" s="4">
        <f t="shared" si="65"/>
        <v>6</v>
      </c>
      <c r="O155" s="10"/>
      <c r="P155" s="10"/>
      <c r="Q155" s="10"/>
      <c r="R155" s="10"/>
      <c r="S155" s="10"/>
      <c r="T155" s="10"/>
      <c r="U155" s="10"/>
      <c r="V155" s="10"/>
      <c r="W155" s="10"/>
      <c r="X155" s="10"/>
      <c r="Y155" s="10"/>
      <c r="Z155" s="10"/>
      <c r="AA155" s="10"/>
      <c r="AB155" s="10"/>
    </row>
    <row r="156" spans="1:28" ht="15" hidden="1" x14ac:dyDescent="0.25">
      <c r="A156" s="2">
        <v>65</v>
      </c>
      <c r="B156" s="7">
        <f t="shared" ref="B156:B219" ca="1" si="72">EDATE(B155,1)</f>
        <v>46368</v>
      </c>
      <c r="C156" s="4">
        <f t="shared" si="71"/>
        <v>0</v>
      </c>
      <c r="D156" s="4">
        <f t="shared" ref="D156:D219" si="73">C156-C157</f>
        <v>0</v>
      </c>
      <c r="E156" s="4">
        <f t="shared" ref="E156:E219" si="74">FLOOR((A156-1)/12,1)+1</f>
        <v>6</v>
      </c>
      <c r="O156" s="10"/>
      <c r="P156" s="10"/>
      <c r="Q156" s="10"/>
      <c r="R156" s="10"/>
      <c r="S156" s="10"/>
      <c r="T156" s="10"/>
      <c r="U156" s="10"/>
      <c r="V156" s="10"/>
      <c r="W156" s="10"/>
      <c r="X156" s="10"/>
      <c r="Y156" s="10"/>
      <c r="Z156" s="10"/>
      <c r="AA156" s="10"/>
      <c r="AB156" s="10"/>
    </row>
    <row r="157" spans="1:28" ht="15" hidden="1" x14ac:dyDescent="0.25">
      <c r="A157" s="2">
        <v>66</v>
      </c>
      <c r="B157" s="7">
        <f t="shared" ca="1" si="72"/>
        <v>46399</v>
      </c>
      <c r="C157" s="4">
        <f t="shared" si="71"/>
        <v>0</v>
      </c>
      <c r="D157" s="4">
        <f t="shared" si="73"/>
        <v>0</v>
      </c>
      <c r="E157" s="4">
        <f t="shared" si="74"/>
        <v>6</v>
      </c>
      <c r="O157" s="10"/>
      <c r="P157" s="10"/>
      <c r="Q157" s="10"/>
      <c r="R157" s="10"/>
      <c r="S157" s="10"/>
      <c r="T157" s="10"/>
      <c r="U157" s="10"/>
      <c r="V157" s="10"/>
      <c r="W157" s="10"/>
      <c r="X157" s="10"/>
      <c r="Y157" s="10"/>
      <c r="Z157" s="10"/>
      <c r="AA157" s="10"/>
      <c r="AB157" s="10"/>
    </row>
    <row r="158" spans="1:28" ht="15" hidden="1" x14ac:dyDescent="0.25">
      <c r="A158" s="2">
        <v>67</v>
      </c>
      <c r="B158" s="7">
        <f t="shared" ca="1" si="72"/>
        <v>46430</v>
      </c>
      <c r="C158" s="4">
        <f t="shared" si="71"/>
        <v>0</v>
      </c>
      <c r="D158" s="4">
        <f t="shared" si="73"/>
        <v>0</v>
      </c>
      <c r="E158" s="4">
        <f t="shared" si="74"/>
        <v>6</v>
      </c>
      <c r="O158" s="10"/>
      <c r="P158" s="10"/>
      <c r="Q158" s="10"/>
      <c r="R158" s="10"/>
      <c r="S158" s="10"/>
      <c r="T158" s="10"/>
      <c r="U158" s="10"/>
      <c r="V158" s="10"/>
      <c r="W158" s="10"/>
      <c r="X158" s="10"/>
      <c r="Y158" s="10"/>
      <c r="Z158" s="10"/>
      <c r="AA158" s="10"/>
      <c r="AB158" s="10"/>
    </row>
    <row r="159" spans="1:28" ht="15" hidden="1" x14ac:dyDescent="0.25">
      <c r="A159" s="2">
        <v>68</v>
      </c>
      <c r="B159" s="7">
        <f t="shared" ca="1" si="72"/>
        <v>46458</v>
      </c>
      <c r="C159" s="4">
        <f t="shared" si="71"/>
        <v>0</v>
      </c>
      <c r="D159" s="4">
        <f t="shared" si="73"/>
        <v>0</v>
      </c>
      <c r="E159" s="4">
        <f t="shared" si="74"/>
        <v>6</v>
      </c>
      <c r="O159" s="10"/>
      <c r="P159" s="10"/>
      <c r="Q159" s="10"/>
      <c r="R159" s="10"/>
      <c r="S159" s="10"/>
      <c r="T159" s="10"/>
      <c r="U159" s="10"/>
      <c r="V159" s="10"/>
      <c r="W159" s="10"/>
      <c r="X159" s="10"/>
      <c r="Y159" s="10"/>
      <c r="Z159" s="10"/>
      <c r="AA159" s="10"/>
      <c r="AB159" s="10"/>
    </row>
    <row r="160" spans="1:28" ht="15" hidden="1" x14ac:dyDescent="0.25">
      <c r="A160" s="2">
        <v>69</v>
      </c>
      <c r="B160" s="7">
        <f t="shared" ca="1" si="72"/>
        <v>46489</v>
      </c>
      <c r="C160" s="4">
        <f t="shared" si="71"/>
        <v>0</v>
      </c>
      <c r="D160" s="4">
        <f t="shared" si="73"/>
        <v>0</v>
      </c>
      <c r="E160" s="4">
        <f t="shared" si="74"/>
        <v>6</v>
      </c>
      <c r="O160" s="10"/>
      <c r="P160" s="10"/>
      <c r="Q160" s="10"/>
      <c r="R160" s="10"/>
      <c r="S160" s="10"/>
      <c r="T160" s="10"/>
      <c r="U160" s="10"/>
      <c r="V160" s="10"/>
      <c r="W160" s="10"/>
      <c r="X160" s="10"/>
      <c r="Y160" s="10"/>
      <c r="Z160" s="10"/>
      <c r="AA160" s="10"/>
      <c r="AB160" s="10"/>
    </row>
    <row r="161" spans="1:28" ht="15" hidden="1" x14ac:dyDescent="0.25">
      <c r="A161" s="2">
        <v>70</v>
      </c>
      <c r="B161" s="7">
        <f t="shared" ca="1" si="72"/>
        <v>46519</v>
      </c>
      <c r="C161" s="4">
        <f t="shared" si="71"/>
        <v>0</v>
      </c>
      <c r="D161" s="4">
        <f t="shared" si="73"/>
        <v>0</v>
      </c>
      <c r="E161" s="4">
        <f t="shared" si="74"/>
        <v>6</v>
      </c>
      <c r="O161" s="10"/>
      <c r="P161" s="10"/>
      <c r="Q161" s="10"/>
      <c r="R161" s="10"/>
      <c r="S161" s="10"/>
      <c r="T161" s="10"/>
      <c r="U161" s="10"/>
      <c r="V161" s="10"/>
      <c r="W161" s="10"/>
      <c r="X161" s="10"/>
      <c r="Y161" s="10"/>
      <c r="Z161" s="10"/>
      <c r="AA161" s="10"/>
      <c r="AB161" s="10"/>
    </row>
    <row r="162" spans="1:28" ht="15" hidden="1" x14ac:dyDescent="0.25">
      <c r="A162" s="2">
        <v>71</v>
      </c>
      <c r="B162" s="7">
        <f t="shared" ca="1" si="72"/>
        <v>46550</v>
      </c>
      <c r="C162" s="4">
        <f t="shared" si="71"/>
        <v>0</v>
      </c>
      <c r="D162" s="4">
        <f t="shared" si="73"/>
        <v>0</v>
      </c>
      <c r="E162" s="4">
        <f t="shared" si="74"/>
        <v>6</v>
      </c>
      <c r="O162" s="10"/>
      <c r="P162" s="10"/>
      <c r="Q162" s="10"/>
      <c r="R162" s="10"/>
      <c r="S162" s="10"/>
      <c r="T162" s="10"/>
      <c r="U162" s="10"/>
      <c r="V162" s="10"/>
      <c r="W162" s="10"/>
      <c r="X162" s="10"/>
      <c r="Y162" s="10"/>
      <c r="Z162" s="10"/>
      <c r="AA162" s="10"/>
      <c r="AB162" s="10"/>
    </row>
    <row r="163" spans="1:28" ht="15" hidden="1" x14ac:dyDescent="0.25">
      <c r="A163" s="2">
        <v>72</v>
      </c>
      <c r="B163" s="7">
        <f t="shared" ca="1" si="72"/>
        <v>46580</v>
      </c>
      <c r="C163" s="4">
        <f t="shared" si="71"/>
        <v>0</v>
      </c>
      <c r="D163" s="4">
        <f t="shared" si="73"/>
        <v>0</v>
      </c>
      <c r="E163" s="4">
        <f t="shared" si="74"/>
        <v>6</v>
      </c>
      <c r="O163" s="10"/>
      <c r="P163" s="10"/>
      <c r="Q163" s="10"/>
      <c r="R163" s="10"/>
      <c r="S163" s="10"/>
      <c r="T163" s="10"/>
      <c r="U163" s="10"/>
      <c r="V163" s="10"/>
      <c r="W163" s="10"/>
      <c r="X163" s="10"/>
      <c r="Y163" s="10"/>
      <c r="Z163" s="10"/>
      <c r="AA163" s="10"/>
      <c r="AB163" s="10"/>
    </row>
    <row r="164" spans="1:28" ht="15" hidden="1" x14ac:dyDescent="0.25">
      <c r="A164" s="2">
        <v>73</v>
      </c>
      <c r="B164" s="7">
        <f t="shared" ca="1" si="72"/>
        <v>46611</v>
      </c>
      <c r="C164" s="4">
        <f t="shared" ref="C164:C175" si="75">AC33</f>
        <v>0</v>
      </c>
      <c r="D164" s="4">
        <f t="shared" si="73"/>
        <v>0</v>
      </c>
      <c r="E164" s="4">
        <f t="shared" si="74"/>
        <v>7</v>
      </c>
      <c r="O164" s="10"/>
      <c r="P164" s="10"/>
      <c r="Q164" s="10"/>
      <c r="R164" s="10"/>
      <c r="S164" s="10"/>
      <c r="T164" s="10"/>
      <c r="U164" s="10"/>
      <c r="V164" s="10"/>
      <c r="W164" s="10"/>
      <c r="X164" s="10"/>
      <c r="Y164" s="10"/>
      <c r="Z164" s="10"/>
      <c r="AA164" s="10"/>
      <c r="AB164" s="10"/>
    </row>
    <row r="165" spans="1:28" ht="15" hidden="1" x14ac:dyDescent="0.25">
      <c r="A165" s="2">
        <v>74</v>
      </c>
      <c r="B165" s="7">
        <f t="shared" ca="1" si="72"/>
        <v>46642</v>
      </c>
      <c r="C165" s="4">
        <f t="shared" si="75"/>
        <v>0</v>
      </c>
      <c r="D165" s="4">
        <f t="shared" si="73"/>
        <v>0</v>
      </c>
      <c r="E165" s="4">
        <f t="shared" si="74"/>
        <v>7</v>
      </c>
      <c r="O165" s="10"/>
      <c r="P165" s="10"/>
      <c r="Q165" s="10"/>
      <c r="R165" s="10"/>
      <c r="S165" s="10"/>
      <c r="T165" s="10"/>
      <c r="U165" s="10"/>
      <c r="V165" s="10"/>
      <c r="W165" s="10"/>
      <c r="X165" s="10"/>
      <c r="Y165" s="10"/>
      <c r="Z165" s="10"/>
      <c r="AA165" s="10"/>
      <c r="AB165" s="10"/>
    </row>
    <row r="166" spans="1:28" ht="15" hidden="1" x14ac:dyDescent="0.25">
      <c r="A166" s="2">
        <v>75</v>
      </c>
      <c r="B166" s="7">
        <f t="shared" ca="1" si="72"/>
        <v>46672</v>
      </c>
      <c r="C166" s="4">
        <f t="shared" si="75"/>
        <v>0</v>
      </c>
      <c r="D166" s="4">
        <f t="shared" si="73"/>
        <v>0</v>
      </c>
      <c r="E166" s="4">
        <f t="shared" si="74"/>
        <v>7</v>
      </c>
      <c r="O166" s="10"/>
      <c r="P166" s="10"/>
      <c r="Q166" s="10"/>
      <c r="R166" s="10"/>
      <c r="S166" s="10"/>
      <c r="T166" s="10"/>
      <c r="U166" s="10"/>
      <c r="V166" s="10"/>
      <c r="W166" s="10"/>
      <c r="X166" s="10"/>
      <c r="Y166" s="10"/>
      <c r="Z166" s="10"/>
      <c r="AA166" s="10"/>
      <c r="AB166" s="10"/>
    </row>
    <row r="167" spans="1:28" ht="15" hidden="1" x14ac:dyDescent="0.25">
      <c r="A167" s="2">
        <v>76</v>
      </c>
      <c r="B167" s="7">
        <f t="shared" ca="1" si="72"/>
        <v>46703</v>
      </c>
      <c r="C167" s="4">
        <f t="shared" si="75"/>
        <v>0</v>
      </c>
      <c r="D167" s="4">
        <f t="shared" si="73"/>
        <v>0</v>
      </c>
      <c r="E167" s="4">
        <f t="shared" si="74"/>
        <v>7</v>
      </c>
      <c r="O167" s="10"/>
      <c r="P167" s="10"/>
      <c r="Q167" s="10"/>
      <c r="R167" s="10"/>
      <c r="S167" s="10"/>
      <c r="T167" s="10"/>
      <c r="U167" s="10"/>
      <c r="V167" s="10"/>
      <c r="W167" s="10"/>
      <c r="X167" s="10"/>
      <c r="Y167" s="10"/>
      <c r="Z167" s="10"/>
      <c r="AA167" s="10"/>
      <c r="AB167" s="10"/>
    </row>
    <row r="168" spans="1:28" ht="15" hidden="1" x14ac:dyDescent="0.25">
      <c r="A168" s="2">
        <v>77</v>
      </c>
      <c r="B168" s="7">
        <f t="shared" ca="1" si="72"/>
        <v>46733</v>
      </c>
      <c r="C168" s="4">
        <f t="shared" si="75"/>
        <v>0</v>
      </c>
      <c r="D168" s="4">
        <f t="shared" si="73"/>
        <v>0</v>
      </c>
      <c r="E168" s="4">
        <f t="shared" si="74"/>
        <v>7</v>
      </c>
      <c r="O168" s="10"/>
      <c r="P168" s="10"/>
      <c r="Q168" s="10"/>
      <c r="R168" s="10"/>
      <c r="S168" s="10"/>
      <c r="T168" s="10"/>
      <c r="U168" s="10"/>
      <c r="V168" s="10"/>
      <c r="W168" s="10"/>
      <c r="X168" s="10"/>
      <c r="Y168" s="10"/>
      <c r="Z168" s="10"/>
      <c r="AA168" s="10"/>
      <c r="AB168" s="10"/>
    </row>
    <row r="169" spans="1:28" ht="15" hidden="1" x14ac:dyDescent="0.25">
      <c r="A169" s="2">
        <v>78</v>
      </c>
      <c r="B169" s="7">
        <f t="shared" ca="1" si="72"/>
        <v>46764</v>
      </c>
      <c r="C169" s="4">
        <f t="shared" si="75"/>
        <v>0</v>
      </c>
      <c r="D169" s="4">
        <f t="shared" si="73"/>
        <v>0</v>
      </c>
      <c r="E169" s="4">
        <f t="shared" si="74"/>
        <v>7</v>
      </c>
      <c r="O169" s="10"/>
      <c r="P169" s="10"/>
      <c r="Q169" s="10"/>
      <c r="R169" s="10"/>
      <c r="S169" s="10"/>
      <c r="T169" s="10"/>
      <c r="U169" s="10"/>
      <c r="V169" s="10"/>
      <c r="W169" s="10"/>
      <c r="X169" s="10"/>
      <c r="Y169" s="10"/>
      <c r="Z169" s="10"/>
      <c r="AA169" s="10"/>
      <c r="AB169" s="10"/>
    </row>
    <row r="170" spans="1:28" ht="15" hidden="1" x14ac:dyDescent="0.25">
      <c r="A170" s="2">
        <v>79</v>
      </c>
      <c r="B170" s="7">
        <f t="shared" ca="1" si="72"/>
        <v>46795</v>
      </c>
      <c r="C170" s="4">
        <f t="shared" si="75"/>
        <v>0</v>
      </c>
      <c r="D170" s="4">
        <f t="shared" si="73"/>
        <v>0</v>
      </c>
      <c r="E170" s="4">
        <f t="shared" si="74"/>
        <v>7</v>
      </c>
      <c r="O170" s="10"/>
      <c r="P170" s="10"/>
      <c r="Q170" s="10"/>
      <c r="R170" s="10"/>
      <c r="S170" s="10"/>
      <c r="T170" s="10"/>
      <c r="U170" s="10"/>
      <c r="V170" s="10"/>
      <c r="W170" s="10"/>
      <c r="X170" s="10"/>
      <c r="Y170" s="10"/>
      <c r="Z170" s="10"/>
      <c r="AA170" s="10"/>
      <c r="AB170" s="10"/>
    </row>
    <row r="171" spans="1:28" ht="15" hidden="1" x14ac:dyDescent="0.25">
      <c r="A171" s="2">
        <v>80</v>
      </c>
      <c r="B171" s="7">
        <f t="shared" ca="1" si="72"/>
        <v>46824</v>
      </c>
      <c r="C171" s="4">
        <f t="shared" si="75"/>
        <v>0</v>
      </c>
      <c r="D171" s="4">
        <f t="shared" si="73"/>
        <v>0</v>
      </c>
      <c r="E171" s="4">
        <f t="shared" si="74"/>
        <v>7</v>
      </c>
      <c r="O171" s="10"/>
      <c r="P171" s="10"/>
      <c r="Q171" s="10"/>
      <c r="R171" s="10"/>
      <c r="S171" s="10"/>
      <c r="T171" s="10"/>
      <c r="U171" s="10"/>
      <c r="V171" s="10"/>
      <c r="W171" s="10"/>
      <c r="X171" s="10"/>
      <c r="Y171" s="10"/>
      <c r="Z171" s="10"/>
      <c r="AA171" s="10"/>
      <c r="AB171" s="10"/>
    </row>
    <row r="172" spans="1:28" ht="15" hidden="1" x14ac:dyDescent="0.25">
      <c r="A172" s="2">
        <v>81</v>
      </c>
      <c r="B172" s="7">
        <f t="shared" ca="1" si="72"/>
        <v>46855</v>
      </c>
      <c r="C172" s="4">
        <f t="shared" si="75"/>
        <v>0</v>
      </c>
      <c r="D172" s="4">
        <f t="shared" si="73"/>
        <v>0</v>
      </c>
      <c r="E172" s="4">
        <f t="shared" si="74"/>
        <v>7</v>
      </c>
      <c r="O172" s="10"/>
      <c r="P172" s="10"/>
      <c r="Q172" s="10"/>
      <c r="R172" s="10"/>
      <c r="S172" s="10"/>
      <c r="T172" s="10"/>
      <c r="U172" s="10"/>
      <c r="V172" s="10"/>
      <c r="W172" s="10"/>
      <c r="X172" s="10"/>
      <c r="Y172" s="10"/>
      <c r="Z172" s="10"/>
      <c r="AA172" s="10"/>
      <c r="AB172" s="10"/>
    </row>
    <row r="173" spans="1:28" ht="15" hidden="1" x14ac:dyDescent="0.25">
      <c r="A173" s="2">
        <v>82</v>
      </c>
      <c r="B173" s="7">
        <f t="shared" ca="1" si="72"/>
        <v>46885</v>
      </c>
      <c r="C173" s="4">
        <f t="shared" si="75"/>
        <v>0</v>
      </c>
      <c r="D173" s="4">
        <f t="shared" si="73"/>
        <v>0</v>
      </c>
      <c r="E173" s="4">
        <f t="shared" si="74"/>
        <v>7</v>
      </c>
      <c r="O173" s="10"/>
      <c r="P173" s="10"/>
      <c r="Q173" s="10"/>
      <c r="R173" s="10"/>
      <c r="S173" s="10"/>
      <c r="T173" s="10"/>
      <c r="U173" s="10"/>
      <c r="V173" s="10"/>
      <c r="W173" s="10"/>
      <c r="X173" s="10"/>
      <c r="Y173" s="10"/>
      <c r="Z173" s="10"/>
      <c r="AA173" s="10"/>
      <c r="AB173" s="10"/>
    </row>
    <row r="174" spans="1:28" ht="15" hidden="1" x14ac:dyDescent="0.25">
      <c r="A174" s="2">
        <v>83</v>
      </c>
      <c r="B174" s="7">
        <f t="shared" ca="1" si="72"/>
        <v>46916</v>
      </c>
      <c r="C174" s="4">
        <f t="shared" si="75"/>
        <v>0</v>
      </c>
      <c r="D174" s="4">
        <f t="shared" si="73"/>
        <v>0</v>
      </c>
      <c r="E174" s="4">
        <f t="shared" si="74"/>
        <v>7</v>
      </c>
      <c r="O174" s="10"/>
      <c r="P174" s="10"/>
      <c r="Q174" s="10"/>
      <c r="R174" s="10"/>
      <c r="S174" s="10"/>
      <c r="T174" s="10"/>
      <c r="U174" s="10"/>
      <c r="V174" s="10"/>
      <c r="W174" s="10"/>
      <c r="X174" s="10"/>
      <c r="Y174" s="10"/>
      <c r="Z174" s="10"/>
      <c r="AA174" s="10"/>
      <c r="AB174" s="10"/>
    </row>
    <row r="175" spans="1:28" ht="15" hidden="1" x14ac:dyDescent="0.25">
      <c r="A175" s="2">
        <v>84</v>
      </c>
      <c r="B175" s="7">
        <f t="shared" ca="1" si="72"/>
        <v>46946</v>
      </c>
      <c r="C175" s="4">
        <f t="shared" si="75"/>
        <v>0</v>
      </c>
      <c r="D175" s="4">
        <f t="shared" si="73"/>
        <v>0</v>
      </c>
      <c r="E175" s="4">
        <f t="shared" si="74"/>
        <v>7</v>
      </c>
      <c r="O175" s="10"/>
      <c r="P175" s="10"/>
      <c r="Q175" s="10"/>
      <c r="R175" s="10"/>
      <c r="S175" s="10"/>
      <c r="T175" s="10"/>
      <c r="U175" s="10"/>
      <c r="V175" s="10"/>
      <c r="W175" s="10"/>
      <c r="X175" s="10"/>
      <c r="Y175" s="10"/>
      <c r="Z175" s="10"/>
      <c r="AA175" s="10"/>
      <c r="AB175" s="10"/>
    </row>
    <row r="176" spans="1:28" ht="15" hidden="1" x14ac:dyDescent="0.25">
      <c r="A176" s="2">
        <v>85</v>
      </c>
      <c r="B176" s="7">
        <f t="shared" ca="1" si="72"/>
        <v>46977</v>
      </c>
      <c r="C176" s="4">
        <f t="shared" ref="C176:C187" si="76">E48</f>
        <v>0</v>
      </c>
      <c r="D176" s="4">
        <f t="shared" si="73"/>
        <v>0</v>
      </c>
      <c r="E176" s="4">
        <f t="shared" si="74"/>
        <v>8</v>
      </c>
      <c r="O176" s="10"/>
      <c r="P176" s="10"/>
      <c r="Q176" s="10"/>
      <c r="R176" s="10"/>
      <c r="S176" s="10"/>
      <c r="T176" s="10"/>
      <c r="U176" s="10"/>
      <c r="V176" s="10"/>
      <c r="W176" s="10"/>
      <c r="X176" s="10"/>
      <c r="Y176" s="10"/>
      <c r="Z176" s="10"/>
      <c r="AA176" s="10"/>
      <c r="AB176" s="10"/>
    </row>
    <row r="177" spans="1:28" ht="15" hidden="1" x14ac:dyDescent="0.25">
      <c r="A177" s="2">
        <v>86</v>
      </c>
      <c r="B177" s="7">
        <f t="shared" ca="1" si="72"/>
        <v>47008</v>
      </c>
      <c r="C177" s="4">
        <f t="shared" si="76"/>
        <v>0</v>
      </c>
      <c r="D177" s="4">
        <f t="shared" si="73"/>
        <v>0</v>
      </c>
      <c r="E177" s="4">
        <f t="shared" si="74"/>
        <v>8</v>
      </c>
      <c r="O177" s="10"/>
      <c r="P177" s="10"/>
      <c r="Q177" s="10"/>
      <c r="R177" s="10"/>
      <c r="S177" s="10"/>
      <c r="T177" s="10"/>
      <c r="U177" s="10"/>
      <c r="V177" s="10"/>
      <c r="W177" s="10"/>
      <c r="X177" s="10"/>
      <c r="Y177" s="10"/>
      <c r="Z177" s="10"/>
      <c r="AA177" s="10"/>
      <c r="AB177" s="10"/>
    </row>
    <row r="178" spans="1:28" ht="15" hidden="1" x14ac:dyDescent="0.25">
      <c r="A178" s="2">
        <v>87</v>
      </c>
      <c r="B178" s="7">
        <f t="shared" ca="1" si="72"/>
        <v>47038</v>
      </c>
      <c r="C178" s="4">
        <f t="shared" si="76"/>
        <v>0</v>
      </c>
      <c r="D178" s="4">
        <f t="shared" si="73"/>
        <v>0</v>
      </c>
      <c r="E178" s="4">
        <f t="shared" si="74"/>
        <v>8</v>
      </c>
      <c r="O178" s="10"/>
      <c r="P178" s="10"/>
      <c r="Q178" s="10"/>
      <c r="R178" s="10"/>
      <c r="S178" s="10"/>
      <c r="T178" s="10"/>
      <c r="U178" s="10"/>
      <c r="V178" s="10"/>
      <c r="W178" s="10"/>
      <c r="X178" s="10"/>
      <c r="Y178" s="10"/>
      <c r="Z178" s="10"/>
      <c r="AA178" s="10"/>
      <c r="AB178" s="10"/>
    </row>
    <row r="179" spans="1:28" ht="15" hidden="1" x14ac:dyDescent="0.25">
      <c r="A179" s="2">
        <v>88</v>
      </c>
      <c r="B179" s="7">
        <f t="shared" ca="1" si="72"/>
        <v>47069</v>
      </c>
      <c r="C179" s="4">
        <f t="shared" si="76"/>
        <v>0</v>
      </c>
      <c r="D179" s="4">
        <f t="shared" si="73"/>
        <v>0</v>
      </c>
      <c r="E179" s="4">
        <f t="shared" si="74"/>
        <v>8</v>
      </c>
      <c r="O179" s="10"/>
      <c r="P179" s="10"/>
      <c r="Q179" s="10"/>
      <c r="R179" s="10"/>
      <c r="S179" s="10"/>
      <c r="T179" s="10"/>
      <c r="U179" s="10"/>
      <c r="V179" s="10"/>
      <c r="W179" s="10"/>
      <c r="X179" s="10"/>
      <c r="Y179" s="10"/>
      <c r="Z179" s="10"/>
      <c r="AA179" s="10"/>
      <c r="AB179" s="10"/>
    </row>
    <row r="180" spans="1:28" ht="15" hidden="1" x14ac:dyDescent="0.25">
      <c r="A180" s="2">
        <v>89</v>
      </c>
      <c r="B180" s="7">
        <f t="shared" ca="1" si="72"/>
        <v>47099</v>
      </c>
      <c r="C180" s="4">
        <f t="shared" si="76"/>
        <v>0</v>
      </c>
      <c r="D180" s="4">
        <f t="shared" si="73"/>
        <v>0</v>
      </c>
      <c r="E180" s="4">
        <f t="shared" si="74"/>
        <v>8</v>
      </c>
      <c r="O180" s="10"/>
      <c r="P180" s="10"/>
      <c r="Q180" s="10"/>
      <c r="R180" s="10"/>
      <c r="S180" s="10"/>
      <c r="T180" s="10"/>
      <c r="U180" s="10"/>
      <c r="V180" s="10"/>
      <c r="W180" s="10"/>
      <c r="X180" s="10"/>
      <c r="Y180" s="10"/>
      <c r="Z180" s="10"/>
      <c r="AA180" s="10"/>
      <c r="AB180" s="10"/>
    </row>
    <row r="181" spans="1:28" ht="15" hidden="1" x14ac:dyDescent="0.25">
      <c r="A181" s="2">
        <v>90</v>
      </c>
      <c r="B181" s="7">
        <f t="shared" ca="1" si="72"/>
        <v>47130</v>
      </c>
      <c r="C181" s="4">
        <f t="shared" si="76"/>
        <v>0</v>
      </c>
      <c r="D181" s="4">
        <f t="shared" si="73"/>
        <v>0</v>
      </c>
      <c r="E181" s="4">
        <f t="shared" si="74"/>
        <v>8</v>
      </c>
      <c r="O181" s="10"/>
      <c r="P181" s="10"/>
      <c r="Q181" s="10"/>
      <c r="R181" s="10"/>
      <c r="S181" s="10"/>
      <c r="T181" s="10"/>
      <c r="U181" s="10"/>
      <c r="V181" s="10"/>
      <c r="W181" s="10"/>
      <c r="X181" s="10"/>
      <c r="Y181" s="10"/>
      <c r="Z181" s="10"/>
      <c r="AA181" s="10"/>
      <c r="AB181" s="10"/>
    </row>
    <row r="182" spans="1:28" ht="15" hidden="1" x14ac:dyDescent="0.25">
      <c r="A182" s="2">
        <v>91</v>
      </c>
      <c r="B182" s="7">
        <f t="shared" ca="1" si="72"/>
        <v>47161</v>
      </c>
      <c r="C182" s="4">
        <f t="shared" si="76"/>
        <v>0</v>
      </c>
      <c r="D182" s="4">
        <f t="shared" si="73"/>
        <v>0</v>
      </c>
      <c r="E182" s="4">
        <f t="shared" si="74"/>
        <v>8</v>
      </c>
      <c r="O182" s="10"/>
      <c r="P182" s="10"/>
      <c r="Q182" s="10"/>
      <c r="R182" s="10"/>
      <c r="S182" s="10"/>
      <c r="T182" s="10"/>
      <c r="U182" s="10"/>
      <c r="V182" s="10"/>
      <c r="W182" s="10"/>
      <c r="X182" s="10"/>
      <c r="Y182" s="10"/>
      <c r="Z182" s="10"/>
      <c r="AA182" s="10"/>
      <c r="AB182" s="10"/>
    </row>
    <row r="183" spans="1:28" ht="15" hidden="1" x14ac:dyDescent="0.25">
      <c r="A183" s="2">
        <v>92</v>
      </c>
      <c r="B183" s="7">
        <f t="shared" ca="1" si="72"/>
        <v>47189</v>
      </c>
      <c r="C183" s="4">
        <f t="shared" si="76"/>
        <v>0</v>
      </c>
      <c r="D183" s="4">
        <f t="shared" si="73"/>
        <v>0</v>
      </c>
      <c r="E183" s="4">
        <f t="shared" si="74"/>
        <v>8</v>
      </c>
      <c r="O183" s="10"/>
      <c r="P183" s="10"/>
      <c r="Q183" s="10"/>
      <c r="R183" s="10"/>
      <c r="S183" s="10"/>
      <c r="T183" s="10"/>
      <c r="U183" s="10"/>
      <c r="V183" s="10"/>
      <c r="W183" s="10"/>
      <c r="X183" s="10"/>
      <c r="Y183" s="10"/>
      <c r="Z183" s="10"/>
      <c r="AA183" s="10"/>
      <c r="AB183" s="10"/>
    </row>
    <row r="184" spans="1:28" ht="15" hidden="1" x14ac:dyDescent="0.25">
      <c r="A184" s="2">
        <v>93</v>
      </c>
      <c r="B184" s="7">
        <f t="shared" ca="1" si="72"/>
        <v>47220</v>
      </c>
      <c r="C184" s="4">
        <f t="shared" si="76"/>
        <v>0</v>
      </c>
      <c r="D184" s="4">
        <f t="shared" si="73"/>
        <v>0</v>
      </c>
      <c r="E184" s="4">
        <f t="shared" si="74"/>
        <v>8</v>
      </c>
      <c r="O184" s="10"/>
      <c r="P184" s="10"/>
      <c r="Q184" s="10"/>
      <c r="R184" s="10"/>
      <c r="S184" s="10"/>
      <c r="T184" s="10"/>
      <c r="U184" s="10"/>
      <c r="V184" s="10"/>
      <c r="W184" s="10"/>
      <c r="X184" s="10"/>
      <c r="Y184" s="10"/>
      <c r="Z184" s="10"/>
      <c r="AA184" s="10"/>
      <c r="AB184" s="10"/>
    </row>
    <row r="185" spans="1:28" ht="15" hidden="1" x14ac:dyDescent="0.25">
      <c r="A185" s="2">
        <v>94</v>
      </c>
      <c r="B185" s="7">
        <f t="shared" ca="1" si="72"/>
        <v>47250</v>
      </c>
      <c r="C185" s="4">
        <f t="shared" si="76"/>
        <v>0</v>
      </c>
      <c r="D185" s="4">
        <f t="shared" si="73"/>
        <v>0</v>
      </c>
      <c r="E185" s="4">
        <f t="shared" si="74"/>
        <v>8</v>
      </c>
      <c r="O185" s="10"/>
      <c r="P185" s="10"/>
      <c r="Q185" s="10"/>
      <c r="R185" s="10"/>
      <c r="S185" s="10"/>
      <c r="T185" s="10"/>
      <c r="U185" s="10"/>
      <c r="V185" s="10"/>
      <c r="W185" s="10"/>
      <c r="X185" s="10"/>
      <c r="Y185" s="10"/>
      <c r="Z185" s="10"/>
      <c r="AA185" s="10"/>
      <c r="AB185" s="10"/>
    </row>
    <row r="186" spans="1:28" ht="15" hidden="1" x14ac:dyDescent="0.25">
      <c r="A186" s="2">
        <v>95</v>
      </c>
      <c r="B186" s="7">
        <f t="shared" ca="1" si="72"/>
        <v>47281</v>
      </c>
      <c r="C186" s="4">
        <f t="shared" si="76"/>
        <v>0</v>
      </c>
      <c r="D186" s="4">
        <f t="shared" si="73"/>
        <v>0</v>
      </c>
      <c r="E186" s="4">
        <f t="shared" si="74"/>
        <v>8</v>
      </c>
      <c r="O186" s="10"/>
      <c r="P186" s="10"/>
      <c r="Q186" s="10"/>
      <c r="R186" s="10"/>
      <c r="S186" s="10"/>
      <c r="T186" s="10"/>
      <c r="U186" s="10"/>
      <c r="V186" s="10"/>
      <c r="W186" s="10"/>
      <c r="X186" s="10"/>
      <c r="Y186" s="10"/>
      <c r="Z186" s="10"/>
      <c r="AA186" s="10"/>
      <c r="AB186" s="10"/>
    </row>
    <row r="187" spans="1:28" ht="15" hidden="1" x14ac:dyDescent="0.25">
      <c r="A187" s="2">
        <v>96</v>
      </c>
      <c r="B187" s="7">
        <f t="shared" ca="1" si="72"/>
        <v>47311</v>
      </c>
      <c r="C187" s="4">
        <f t="shared" si="76"/>
        <v>0</v>
      </c>
      <c r="D187" s="4">
        <f t="shared" si="73"/>
        <v>0</v>
      </c>
      <c r="E187" s="4">
        <f t="shared" si="74"/>
        <v>8</v>
      </c>
      <c r="O187" s="10"/>
      <c r="P187" s="10"/>
      <c r="Q187" s="10"/>
      <c r="R187" s="10"/>
      <c r="S187" s="10"/>
      <c r="T187" s="10"/>
      <c r="U187" s="10"/>
      <c r="V187" s="10"/>
      <c r="W187" s="10"/>
      <c r="X187" s="10"/>
      <c r="Y187" s="10"/>
      <c r="Z187" s="10"/>
      <c r="AA187" s="10"/>
      <c r="AB187" s="10"/>
    </row>
    <row r="188" spans="1:28" ht="15" hidden="1" x14ac:dyDescent="0.25">
      <c r="A188" s="2">
        <v>97</v>
      </c>
      <c r="B188" s="7">
        <f t="shared" ca="1" si="72"/>
        <v>47342</v>
      </c>
      <c r="C188" s="4">
        <f t="shared" ref="C188:C199" si="77">I48</f>
        <v>0</v>
      </c>
      <c r="D188" s="4">
        <f t="shared" si="73"/>
        <v>0</v>
      </c>
      <c r="E188" s="4">
        <f t="shared" si="74"/>
        <v>9</v>
      </c>
      <c r="O188" s="10"/>
      <c r="P188" s="10"/>
      <c r="Q188" s="10"/>
      <c r="R188" s="10"/>
      <c r="S188" s="10"/>
      <c r="T188" s="10"/>
      <c r="U188" s="10"/>
      <c r="V188" s="10"/>
      <c r="W188" s="10"/>
      <c r="X188" s="10"/>
      <c r="Y188" s="10"/>
      <c r="Z188" s="10"/>
      <c r="AA188" s="10"/>
      <c r="AB188" s="10"/>
    </row>
    <row r="189" spans="1:28" ht="15" hidden="1" x14ac:dyDescent="0.25">
      <c r="A189" s="2">
        <v>98</v>
      </c>
      <c r="B189" s="7">
        <f t="shared" ca="1" si="72"/>
        <v>47373</v>
      </c>
      <c r="C189" s="4">
        <f t="shared" si="77"/>
        <v>0</v>
      </c>
      <c r="D189" s="4">
        <f t="shared" si="73"/>
        <v>0</v>
      </c>
      <c r="E189" s="4">
        <f t="shared" si="74"/>
        <v>9</v>
      </c>
      <c r="O189" s="10"/>
      <c r="P189" s="10"/>
      <c r="Q189" s="10"/>
      <c r="R189" s="10"/>
      <c r="S189" s="10"/>
      <c r="T189" s="10"/>
      <c r="U189" s="10"/>
      <c r="V189" s="10"/>
      <c r="W189" s="10"/>
      <c r="X189" s="10"/>
      <c r="Y189" s="10"/>
      <c r="Z189" s="10"/>
      <c r="AA189" s="10"/>
      <c r="AB189" s="10"/>
    </row>
    <row r="190" spans="1:28" ht="15" hidden="1" x14ac:dyDescent="0.25">
      <c r="A190" s="2">
        <v>99</v>
      </c>
      <c r="B190" s="7">
        <f t="shared" ca="1" si="72"/>
        <v>47403</v>
      </c>
      <c r="C190" s="4">
        <f t="shared" si="77"/>
        <v>0</v>
      </c>
      <c r="D190" s="4">
        <f t="shared" si="73"/>
        <v>0</v>
      </c>
      <c r="E190" s="4">
        <f t="shared" si="74"/>
        <v>9</v>
      </c>
      <c r="O190" s="10"/>
      <c r="P190" s="10"/>
      <c r="Q190" s="10"/>
      <c r="R190" s="10"/>
      <c r="S190" s="10"/>
      <c r="T190" s="10"/>
      <c r="U190" s="10"/>
      <c r="V190" s="10"/>
      <c r="W190" s="10"/>
      <c r="X190" s="10"/>
      <c r="Y190" s="10"/>
      <c r="Z190" s="10"/>
      <c r="AA190" s="10"/>
      <c r="AB190" s="10"/>
    </row>
    <row r="191" spans="1:28" ht="15" hidden="1" x14ac:dyDescent="0.25">
      <c r="A191" s="2">
        <v>100</v>
      </c>
      <c r="B191" s="7">
        <f t="shared" ca="1" si="72"/>
        <v>47434</v>
      </c>
      <c r="C191" s="4">
        <f t="shared" si="77"/>
        <v>0</v>
      </c>
      <c r="D191" s="4">
        <f t="shared" si="73"/>
        <v>0</v>
      </c>
      <c r="E191" s="4">
        <f t="shared" si="74"/>
        <v>9</v>
      </c>
      <c r="O191" s="10"/>
      <c r="P191" s="10"/>
      <c r="Q191" s="10"/>
      <c r="R191" s="10"/>
      <c r="S191" s="10"/>
      <c r="T191" s="10"/>
      <c r="U191" s="10"/>
      <c r="V191" s="10"/>
      <c r="W191" s="10"/>
      <c r="X191" s="10"/>
      <c r="Y191" s="10"/>
      <c r="Z191" s="10"/>
      <c r="AA191" s="10"/>
      <c r="AB191" s="10"/>
    </row>
    <row r="192" spans="1:28" ht="15" hidden="1" x14ac:dyDescent="0.25">
      <c r="A192" s="2">
        <v>101</v>
      </c>
      <c r="B192" s="7">
        <f t="shared" ca="1" si="72"/>
        <v>47464</v>
      </c>
      <c r="C192" s="4">
        <f t="shared" si="77"/>
        <v>0</v>
      </c>
      <c r="D192" s="4">
        <f t="shared" si="73"/>
        <v>0</v>
      </c>
      <c r="E192" s="4">
        <f t="shared" si="74"/>
        <v>9</v>
      </c>
      <c r="O192" s="10"/>
      <c r="P192" s="10"/>
      <c r="Q192" s="10"/>
      <c r="R192" s="10"/>
      <c r="S192" s="10"/>
      <c r="T192" s="10"/>
      <c r="U192" s="10"/>
      <c r="V192" s="10"/>
      <c r="W192" s="10"/>
      <c r="X192" s="10"/>
      <c r="Y192" s="10"/>
      <c r="Z192" s="10"/>
      <c r="AA192" s="10"/>
      <c r="AB192" s="10"/>
    </row>
    <row r="193" spans="1:28" ht="15" hidden="1" x14ac:dyDescent="0.25">
      <c r="A193" s="2">
        <v>102</v>
      </c>
      <c r="B193" s="7">
        <f t="shared" ca="1" si="72"/>
        <v>47495</v>
      </c>
      <c r="C193" s="4">
        <f t="shared" si="77"/>
        <v>0</v>
      </c>
      <c r="D193" s="4">
        <f t="shared" si="73"/>
        <v>0</v>
      </c>
      <c r="E193" s="4">
        <f t="shared" si="74"/>
        <v>9</v>
      </c>
      <c r="O193" s="10"/>
      <c r="P193" s="10"/>
      <c r="Q193" s="10"/>
      <c r="R193" s="10"/>
      <c r="S193" s="10"/>
      <c r="T193" s="10"/>
      <c r="U193" s="10"/>
      <c r="V193" s="10"/>
      <c r="W193" s="10"/>
      <c r="X193" s="10"/>
      <c r="Y193" s="10"/>
      <c r="Z193" s="10"/>
      <c r="AA193" s="10"/>
      <c r="AB193" s="10"/>
    </row>
    <row r="194" spans="1:28" ht="15" hidden="1" x14ac:dyDescent="0.25">
      <c r="A194" s="2">
        <v>103</v>
      </c>
      <c r="B194" s="7">
        <f t="shared" ca="1" si="72"/>
        <v>47526</v>
      </c>
      <c r="C194" s="4">
        <f t="shared" si="77"/>
        <v>0</v>
      </c>
      <c r="D194" s="4">
        <f t="shared" si="73"/>
        <v>0</v>
      </c>
      <c r="E194" s="4">
        <f t="shared" si="74"/>
        <v>9</v>
      </c>
      <c r="O194" s="10"/>
      <c r="P194" s="10"/>
      <c r="Q194" s="10"/>
      <c r="R194" s="10"/>
      <c r="S194" s="10"/>
      <c r="T194" s="10"/>
      <c r="U194" s="10"/>
      <c r="V194" s="10"/>
      <c r="W194" s="10"/>
      <c r="X194" s="10"/>
      <c r="Y194" s="10"/>
      <c r="Z194" s="10"/>
      <c r="AA194" s="10"/>
      <c r="AB194" s="10"/>
    </row>
    <row r="195" spans="1:28" ht="15" hidden="1" x14ac:dyDescent="0.25">
      <c r="A195" s="2">
        <v>104</v>
      </c>
      <c r="B195" s="7">
        <f t="shared" ca="1" si="72"/>
        <v>47554</v>
      </c>
      <c r="C195" s="4">
        <f t="shared" si="77"/>
        <v>0</v>
      </c>
      <c r="D195" s="4">
        <f t="shared" si="73"/>
        <v>0</v>
      </c>
      <c r="E195" s="4">
        <f t="shared" si="74"/>
        <v>9</v>
      </c>
      <c r="O195" s="10"/>
      <c r="P195" s="10"/>
      <c r="Q195" s="10"/>
      <c r="R195" s="10"/>
      <c r="S195" s="10"/>
      <c r="T195" s="10"/>
      <c r="U195" s="10"/>
      <c r="V195" s="10"/>
      <c r="W195" s="10"/>
      <c r="X195" s="10"/>
      <c r="Y195" s="10"/>
      <c r="Z195" s="10"/>
      <c r="AA195" s="10"/>
      <c r="AB195" s="10"/>
    </row>
    <row r="196" spans="1:28" ht="15" hidden="1" x14ac:dyDescent="0.25">
      <c r="A196" s="2">
        <v>105</v>
      </c>
      <c r="B196" s="7">
        <f t="shared" ca="1" si="72"/>
        <v>47585</v>
      </c>
      <c r="C196" s="4">
        <f t="shared" si="77"/>
        <v>0</v>
      </c>
      <c r="D196" s="4">
        <f t="shared" si="73"/>
        <v>0</v>
      </c>
      <c r="E196" s="4">
        <f t="shared" si="74"/>
        <v>9</v>
      </c>
      <c r="O196" s="10"/>
      <c r="P196" s="10"/>
      <c r="Q196" s="10"/>
      <c r="R196" s="10"/>
      <c r="S196" s="10"/>
      <c r="T196" s="10"/>
      <c r="U196" s="10"/>
      <c r="V196" s="10"/>
      <c r="W196" s="10"/>
      <c r="X196" s="10"/>
      <c r="Y196" s="10"/>
      <c r="Z196" s="10"/>
      <c r="AA196" s="10"/>
      <c r="AB196" s="10"/>
    </row>
    <row r="197" spans="1:28" ht="15" hidden="1" x14ac:dyDescent="0.25">
      <c r="A197" s="2">
        <v>106</v>
      </c>
      <c r="B197" s="7">
        <f t="shared" ca="1" si="72"/>
        <v>47615</v>
      </c>
      <c r="C197" s="4">
        <f t="shared" si="77"/>
        <v>0</v>
      </c>
      <c r="D197" s="4">
        <f t="shared" si="73"/>
        <v>0</v>
      </c>
      <c r="E197" s="4">
        <f t="shared" si="74"/>
        <v>9</v>
      </c>
      <c r="O197" s="10"/>
      <c r="P197" s="10"/>
      <c r="Q197" s="10"/>
      <c r="R197" s="10"/>
      <c r="S197" s="10"/>
      <c r="T197" s="10"/>
      <c r="U197" s="10"/>
      <c r="V197" s="10"/>
      <c r="W197" s="10"/>
      <c r="X197" s="10"/>
      <c r="Y197" s="10"/>
      <c r="Z197" s="10"/>
      <c r="AA197" s="10"/>
      <c r="AB197" s="10"/>
    </row>
    <row r="198" spans="1:28" ht="15" hidden="1" x14ac:dyDescent="0.25">
      <c r="A198" s="2">
        <v>107</v>
      </c>
      <c r="B198" s="7">
        <f t="shared" ca="1" si="72"/>
        <v>47646</v>
      </c>
      <c r="C198" s="4">
        <f t="shared" si="77"/>
        <v>0</v>
      </c>
      <c r="D198" s="4">
        <f t="shared" si="73"/>
        <v>0</v>
      </c>
      <c r="E198" s="4">
        <f t="shared" si="74"/>
        <v>9</v>
      </c>
      <c r="O198" s="10"/>
      <c r="P198" s="10"/>
      <c r="Q198" s="10"/>
      <c r="R198" s="10"/>
      <c r="S198" s="10"/>
      <c r="T198" s="10"/>
      <c r="U198" s="10"/>
      <c r="V198" s="10"/>
      <c r="W198" s="10"/>
      <c r="X198" s="10"/>
      <c r="Y198" s="10"/>
      <c r="Z198" s="10"/>
      <c r="AA198" s="10"/>
      <c r="AB198" s="10"/>
    </row>
    <row r="199" spans="1:28" ht="15" hidden="1" x14ac:dyDescent="0.25">
      <c r="A199" s="2">
        <v>108</v>
      </c>
      <c r="B199" s="7">
        <f t="shared" ca="1" si="72"/>
        <v>47676</v>
      </c>
      <c r="C199" s="4">
        <f t="shared" si="77"/>
        <v>0</v>
      </c>
      <c r="D199" s="4">
        <f t="shared" si="73"/>
        <v>0</v>
      </c>
      <c r="E199" s="4">
        <f t="shared" si="74"/>
        <v>9</v>
      </c>
      <c r="O199" s="10"/>
      <c r="P199" s="10"/>
      <c r="Q199" s="10"/>
      <c r="R199" s="10"/>
      <c r="S199" s="10"/>
      <c r="T199" s="10"/>
      <c r="U199" s="10"/>
      <c r="V199" s="10"/>
      <c r="W199" s="10"/>
      <c r="X199" s="10"/>
      <c r="Y199" s="10"/>
      <c r="Z199" s="10"/>
      <c r="AA199" s="10"/>
      <c r="AB199" s="10"/>
    </row>
    <row r="200" spans="1:28" ht="15" hidden="1" x14ac:dyDescent="0.25">
      <c r="A200" s="2">
        <v>109</v>
      </c>
      <c r="B200" s="7">
        <f t="shared" ca="1" si="72"/>
        <v>47707</v>
      </c>
      <c r="C200" s="4">
        <f t="shared" ref="C200:C211" si="78">M48</f>
        <v>0</v>
      </c>
      <c r="D200" s="4">
        <f t="shared" si="73"/>
        <v>0</v>
      </c>
      <c r="E200" s="4">
        <f t="shared" si="74"/>
        <v>10</v>
      </c>
      <c r="O200" s="10"/>
      <c r="P200" s="10"/>
      <c r="Q200" s="10"/>
      <c r="R200" s="10"/>
      <c r="S200" s="10"/>
      <c r="T200" s="10"/>
      <c r="U200" s="10"/>
      <c r="V200" s="10"/>
      <c r="W200" s="10"/>
      <c r="X200" s="10"/>
      <c r="Y200" s="10"/>
      <c r="Z200" s="10"/>
      <c r="AA200" s="10"/>
      <c r="AB200" s="10"/>
    </row>
    <row r="201" spans="1:28" ht="15" hidden="1" x14ac:dyDescent="0.25">
      <c r="A201" s="2">
        <v>110</v>
      </c>
      <c r="B201" s="7">
        <f t="shared" ca="1" si="72"/>
        <v>47738</v>
      </c>
      <c r="C201" s="4">
        <f t="shared" si="78"/>
        <v>0</v>
      </c>
      <c r="D201" s="4">
        <f t="shared" si="73"/>
        <v>0</v>
      </c>
      <c r="E201" s="4">
        <f t="shared" si="74"/>
        <v>10</v>
      </c>
      <c r="O201" s="10"/>
      <c r="P201" s="10"/>
      <c r="Q201" s="10"/>
      <c r="R201" s="10"/>
      <c r="S201" s="10"/>
      <c r="T201" s="10"/>
      <c r="U201" s="10"/>
      <c r="V201" s="10"/>
      <c r="W201" s="10"/>
      <c r="X201" s="10"/>
      <c r="Y201" s="10"/>
      <c r="Z201" s="10"/>
      <c r="AA201" s="10"/>
      <c r="AB201" s="10"/>
    </row>
    <row r="202" spans="1:28" ht="15" hidden="1" x14ac:dyDescent="0.25">
      <c r="A202" s="2">
        <v>111</v>
      </c>
      <c r="B202" s="7">
        <f t="shared" ca="1" si="72"/>
        <v>47768</v>
      </c>
      <c r="C202" s="4">
        <f t="shared" si="78"/>
        <v>0</v>
      </c>
      <c r="D202" s="4">
        <f t="shared" si="73"/>
        <v>0</v>
      </c>
      <c r="E202" s="4">
        <f t="shared" si="74"/>
        <v>10</v>
      </c>
      <c r="O202" s="10"/>
      <c r="P202" s="10"/>
      <c r="Q202" s="10"/>
      <c r="R202" s="10"/>
      <c r="S202" s="10"/>
      <c r="T202" s="10"/>
      <c r="U202" s="10"/>
      <c r="V202" s="10"/>
      <c r="W202" s="10"/>
      <c r="X202" s="10"/>
      <c r="Y202" s="10"/>
      <c r="Z202" s="10"/>
      <c r="AA202" s="10"/>
      <c r="AB202" s="10"/>
    </row>
    <row r="203" spans="1:28" ht="15" hidden="1" x14ac:dyDescent="0.25">
      <c r="A203" s="2">
        <v>112</v>
      </c>
      <c r="B203" s="7">
        <f t="shared" ca="1" si="72"/>
        <v>47799</v>
      </c>
      <c r="C203" s="4">
        <f t="shared" si="78"/>
        <v>0</v>
      </c>
      <c r="D203" s="4">
        <f t="shared" si="73"/>
        <v>0</v>
      </c>
      <c r="E203" s="4">
        <f t="shared" si="74"/>
        <v>10</v>
      </c>
      <c r="O203" s="10"/>
      <c r="P203" s="10"/>
      <c r="Q203" s="10"/>
      <c r="R203" s="10"/>
      <c r="S203" s="10"/>
      <c r="T203" s="10"/>
      <c r="U203" s="10"/>
      <c r="V203" s="10"/>
      <c r="W203" s="10"/>
      <c r="X203" s="10"/>
      <c r="Y203" s="10"/>
      <c r="Z203" s="10"/>
      <c r="AA203" s="10"/>
      <c r="AB203" s="10"/>
    </row>
    <row r="204" spans="1:28" ht="15" hidden="1" x14ac:dyDescent="0.25">
      <c r="A204" s="2">
        <v>113</v>
      </c>
      <c r="B204" s="7">
        <f t="shared" ca="1" si="72"/>
        <v>47829</v>
      </c>
      <c r="C204" s="4">
        <f t="shared" si="78"/>
        <v>0</v>
      </c>
      <c r="D204" s="4">
        <f t="shared" si="73"/>
        <v>0</v>
      </c>
      <c r="E204" s="4">
        <f t="shared" si="74"/>
        <v>10</v>
      </c>
      <c r="O204" s="10"/>
      <c r="P204" s="10"/>
      <c r="Q204" s="10"/>
      <c r="R204" s="10"/>
      <c r="S204" s="10"/>
      <c r="T204" s="10"/>
      <c r="U204" s="10"/>
      <c r="V204" s="10"/>
      <c r="W204" s="10"/>
      <c r="X204" s="10"/>
      <c r="Y204" s="10"/>
      <c r="Z204" s="10"/>
      <c r="AA204" s="10"/>
      <c r="AB204" s="10"/>
    </row>
    <row r="205" spans="1:28" ht="15" hidden="1" x14ac:dyDescent="0.25">
      <c r="A205" s="2">
        <v>114</v>
      </c>
      <c r="B205" s="7">
        <f t="shared" ca="1" si="72"/>
        <v>47860</v>
      </c>
      <c r="C205" s="4">
        <f t="shared" si="78"/>
        <v>0</v>
      </c>
      <c r="D205" s="4">
        <f t="shared" si="73"/>
        <v>0</v>
      </c>
      <c r="E205" s="4">
        <f t="shared" si="74"/>
        <v>10</v>
      </c>
      <c r="O205" s="10"/>
      <c r="P205" s="10"/>
      <c r="Q205" s="10"/>
      <c r="R205" s="10"/>
      <c r="S205" s="10"/>
      <c r="T205" s="10"/>
      <c r="U205" s="10"/>
      <c r="V205" s="10"/>
      <c r="W205" s="10"/>
      <c r="X205" s="10"/>
      <c r="Y205" s="10"/>
      <c r="Z205" s="10"/>
      <c r="AA205" s="10"/>
      <c r="AB205" s="10"/>
    </row>
    <row r="206" spans="1:28" ht="15" hidden="1" x14ac:dyDescent="0.25">
      <c r="A206" s="2">
        <v>115</v>
      </c>
      <c r="B206" s="7">
        <f t="shared" ca="1" si="72"/>
        <v>47891</v>
      </c>
      <c r="C206" s="4">
        <f t="shared" si="78"/>
        <v>0</v>
      </c>
      <c r="D206" s="4">
        <f t="shared" si="73"/>
        <v>0</v>
      </c>
      <c r="E206" s="4">
        <f t="shared" si="74"/>
        <v>10</v>
      </c>
      <c r="O206" s="10"/>
      <c r="P206" s="10"/>
      <c r="Q206" s="10"/>
      <c r="R206" s="10"/>
      <c r="S206" s="10"/>
      <c r="T206" s="10"/>
      <c r="U206" s="10"/>
      <c r="V206" s="10"/>
      <c r="W206" s="10"/>
      <c r="X206" s="10"/>
      <c r="Y206" s="10"/>
      <c r="Z206" s="10"/>
      <c r="AA206" s="10"/>
      <c r="AB206" s="10"/>
    </row>
    <row r="207" spans="1:28" ht="15" hidden="1" x14ac:dyDescent="0.25">
      <c r="A207" s="2">
        <v>116</v>
      </c>
      <c r="B207" s="7">
        <f t="shared" ca="1" si="72"/>
        <v>47919</v>
      </c>
      <c r="C207" s="4">
        <f t="shared" si="78"/>
        <v>0</v>
      </c>
      <c r="D207" s="4">
        <f t="shared" si="73"/>
        <v>0</v>
      </c>
      <c r="E207" s="4">
        <f t="shared" si="74"/>
        <v>10</v>
      </c>
      <c r="O207" s="10"/>
      <c r="P207" s="10"/>
      <c r="Q207" s="10"/>
      <c r="R207" s="10"/>
      <c r="S207" s="10"/>
      <c r="T207" s="10"/>
      <c r="U207" s="10"/>
      <c r="V207" s="10"/>
      <c r="W207" s="10"/>
      <c r="X207" s="10"/>
      <c r="Y207" s="10"/>
      <c r="Z207" s="10"/>
      <c r="AA207" s="10"/>
      <c r="AB207" s="10"/>
    </row>
    <row r="208" spans="1:28" ht="15" hidden="1" x14ac:dyDescent="0.25">
      <c r="A208" s="2">
        <v>117</v>
      </c>
      <c r="B208" s="7">
        <f t="shared" ca="1" si="72"/>
        <v>47950</v>
      </c>
      <c r="C208" s="4">
        <f t="shared" si="78"/>
        <v>0</v>
      </c>
      <c r="D208" s="4">
        <f t="shared" si="73"/>
        <v>0</v>
      </c>
      <c r="E208" s="4">
        <f t="shared" si="74"/>
        <v>10</v>
      </c>
      <c r="O208" s="10"/>
      <c r="P208" s="10"/>
      <c r="Q208" s="10"/>
      <c r="R208" s="10"/>
      <c r="S208" s="10"/>
      <c r="T208" s="10"/>
      <c r="U208" s="10"/>
      <c r="V208" s="10"/>
      <c r="W208" s="10"/>
      <c r="X208" s="10"/>
      <c r="Y208" s="10"/>
      <c r="Z208" s="10"/>
      <c r="AA208" s="10"/>
      <c r="AB208" s="10"/>
    </row>
    <row r="209" spans="1:28" ht="15" hidden="1" x14ac:dyDescent="0.25">
      <c r="A209" s="2">
        <v>118</v>
      </c>
      <c r="B209" s="7">
        <f t="shared" ca="1" si="72"/>
        <v>47980</v>
      </c>
      <c r="C209" s="4">
        <f t="shared" si="78"/>
        <v>0</v>
      </c>
      <c r="D209" s="4">
        <f t="shared" si="73"/>
        <v>0</v>
      </c>
      <c r="E209" s="4">
        <f t="shared" si="74"/>
        <v>10</v>
      </c>
      <c r="O209" s="10"/>
      <c r="P209" s="10"/>
      <c r="Q209" s="10"/>
      <c r="R209" s="10"/>
      <c r="S209" s="10"/>
      <c r="T209" s="10"/>
      <c r="U209" s="10"/>
      <c r="V209" s="10"/>
      <c r="W209" s="10"/>
      <c r="X209" s="10"/>
      <c r="Y209" s="10"/>
      <c r="Z209" s="10"/>
      <c r="AA209" s="10"/>
      <c r="AB209" s="10"/>
    </row>
    <row r="210" spans="1:28" ht="15" hidden="1" x14ac:dyDescent="0.25">
      <c r="A210" s="2">
        <v>119</v>
      </c>
      <c r="B210" s="7">
        <f t="shared" ca="1" si="72"/>
        <v>48011</v>
      </c>
      <c r="C210" s="4">
        <f t="shared" si="78"/>
        <v>0</v>
      </c>
      <c r="D210" s="4">
        <f t="shared" si="73"/>
        <v>0</v>
      </c>
      <c r="E210" s="4">
        <f t="shared" si="74"/>
        <v>10</v>
      </c>
      <c r="O210" s="10"/>
      <c r="P210" s="10"/>
      <c r="Q210" s="10"/>
      <c r="R210" s="10"/>
      <c r="S210" s="10"/>
      <c r="T210" s="10"/>
      <c r="U210" s="10"/>
      <c r="V210" s="10"/>
      <c r="W210" s="10"/>
      <c r="X210" s="10"/>
      <c r="Y210" s="10"/>
      <c r="Z210" s="10"/>
      <c r="AA210" s="10"/>
      <c r="AB210" s="10"/>
    </row>
    <row r="211" spans="1:28" ht="15" hidden="1" x14ac:dyDescent="0.25">
      <c r="A211" s="2">
        <v>120</v>
      </c>
      <c r="B211" s="7">
        <f t="shared" ca="1" si="72"/>
        <v>48041</v>
      </c>
      <c r="C211" s="4">
        <f t="shared" si="78"/>
        <v>0</v>
      </c>
      <c r="D211" s="4">
        <f t="shared" si="73"/>
        <v>0</v>
      </c>
      <c r="E211" s="4">
        <f t="shared" si="74"/>
        <v>10</v>
      </c>
      <c r="O211" s="10"/>
      <c r="P211" s="10"/>
      <c r="Q211" s="10"/>
      <c r="R211" s="10"/>
      <c r="S211" s="10"/>
      <c r="T211" s="10"/>
      <c r="U211" s="10"/>
      <c r="V211" s="10"/>
      <c r="W211" s="10"/>
      <c r="X211" s="10"/>
      <c r="Y211" s="10"/>
      <c r="Z211" s="10"/>
      <c r="AA211" s="10"/>
      <c r="AB211" s="10"/>
    </row>
    <row r="212" spans="1:28" ht="15" hidden="1" x14ac:dyDescent="0.25">
      <c r="A212" s="2">
        <v>121</v>
      </c>
      <c r="B212" s="7">
        <f t="shared" ca="1" si="72"/>
        <v>48072</v>
      </c>
      <c r="C212" s="6">
        <f t="shared" ref="C212:C223" si="79">Q48</f>
        <v>0</v>
      </c>
      <c r="D212" s="4">
        <f t="shared" si="73"/>
        <v>0</v>
      </c>
      <c r="E212" s="4">
        <f t="shared" si="74"/>
        <v>11</v>
      </c>
      <c r="O212" s="10"/>
      <c r="P212" s="10"/>
      <c r="Q212" s="10"/>
      <c r="R212" s="10"/>
      <c r="S212" s="10"/>
      <c r="T212" s="10"/>
      <c r="U212" s="10"/>
      <c r="V212" s="10"/>
      <c r="W212" s="10"/>
      <c r="X212" s="10"/>
      <c r="Y212" s="10"/>
      <c r="Z212" s="10"/>
      <c r="AA212" s="10"/>
      <c r="AB212" s="10"/>
    </row>
    <row r="213" spans="1:28" ht="15" hidden="1" x14ac:dyDescent="0.25">
      <c r="A213" s="2">
        <v>122</v>
      </c>
      <c r="B213" s="7">
        <f t="shared" ca="1" si="72"/>
        <v>48103</v>
      </c>
      <c r="C213" s="6">
        <f t="shared" si="79"/>
        <v>0</v>
      </c>
      <c r="D213" s="4">
        <f t="shared" si="73"/>
        <v>0</v>
      </c>
      <c r="E213" s="4">
        <f t="shared" si="74"/>
        <v>11</v>
      </c>
      <c r="O213" s="10"/>
      <c r="P213" s="10"/>
      <c r="Q213" s="10"/>
      <c r="R213" s="10"/>
      <c r="S213" s="10"/>
      <c r="T213" s="10"/>
      <c r="U213" s="10"/>
      <c r="V213" s="10"/>
      <c r="W213" s="10"/>
      <c r="X213" s="10"/>
      <c r="Y213" s="10"/>
      <c r="Z213" s="10"/>
      <c r="AA213" s="10"/>
      <c r="AB213" s="10"/>
    </row>
    <row r="214" spans="1:28" ht="15" hidden="1" x14ac:dyDescent="0.25">
      <c r="A214" s="2">
        <v>123</v>
      </c>
      <c r="B214" s="7">
        <f t="shared" ca="1" si="72"/>
        <v>48133</v>
      </c>
      <c r="C214" s="6">
        <f t="shared" si="79"/>
        <v>0</v>
      </c>
      <c r="D214" s="4">
        <f t="shared" si="73"/>
        <v>0</v>
      </c>
      <c r="E214" s="4">
        <f t="shared" si="74"/>
        <v>11</v>
      </c>
      <c r="O214" s="10"/>
      <c r="P214" s="10"/>
      <c r="Q214" s="10"/>
      <c r="R214" s="10"/>
      <c r="S214" s="10"/>
      <c r="T214" s="10"/>
      <c r="U214" s="10"/>
      <c r="V214" s="10"/>
      <c r="W214" s="10"/>
      <c r="X214" s="10"/>
      <c r="Y214" s="10"/>
      <c r="Z214" s="10"/>
      <c r="AA214" s="10"/>
      <c r="AB214" s="10"/>
    </row>
    <row r="215" spans="1:28" ht="15" hidden="1" x14ac:dyDescent="0.25">
      <c r="A215" s="2">
        <v>124</v>
      </c>
      <c r="B215" s="7">
        <f t="shared" ca="1" si="72"/>
        <v>48164</v>
      </c>
      <c r="C215" s="6">
        <f t="shared" si="79"/>
        <v>0</v>
      </c>
      <c r="D215" s="4">
        <f t="shared" si="73"/>
        <v>0</v>
      </c>
      <c r="E215" s="4">
        <f t="shared" si="74"/>
        <v>11</v>
      </c>
      <c r="O215" s="10"/>
      <c r="P215" s="10"/>
      <c r="Q215" s="10"/>
      <c r="R215" s="10"/>
      <c r="S215" s="10"/>
      <c r="T215" s="10"/>
      <c r="U215" s="10"/>
      <c r="V215" s="10"/>
      <c r="W215" s="10"/>
      <c r="X215" s="10"/>
      <c r="Y215" s="10"/>
      <c r="Z215" s="10"/>
      <c r="AA215" s="10"/>
      <c r="AB215" s="10"/>
    </row>
    <row r="216" spans="1:28" ht="15" hidden="1" x14ac:dyDescent="0.25">
      <c r="A216" s="2">
        <v>125</v>
      </c>
      <c r="B216" s="7">
        <f t="shared" ca="1" si="72"/>
        <v>48194</v>
      </c>
      <c r="C216" s="6">
        <f t="shared" si="79"/>
        <v>0</v>
      </c>
      <c r="D216" s="4">
        <f t="shared" si="73"/>
        <v>0</v>
      </c>
      <c r="E216" s="4">
        <f t="shared" si="74"/>
        <v>11</v>
      </c>
      <c r="O216" s="10"/>
      <c r="P216" s="10"/>
      <c r="Q216" s="10"/>
      <c r="R216" s="10"/>
      <c r="S216" s="10"/>
      <c r="T216" s="10"/>
      <c r="U216" s="10"/>
      <c r="V216" s="10"/>
      <c r="W216" s="10"/>
      <c r="X216" s="10"/>
      <c r="Y216" s="10"/>
      <c r="Z216" s="10"/>
      <c r="AA216" s="10"/>
      <c r="AB216" s="10"/>
    </row>
    <row r="217" spans="1:28" ht="15" hidden="1" x14ac:dyDescent="0.25">
      <c r="A217" s="2">
        <v>126</v>
      </c>
      <c r="B217" s="7">
        <f t="shared" ca="1" si="72"/>
        <v>48225</v>
      </c>
      <c r="C217" s="6">
        <f t="shared" si="79"/>
        <v>0</v>
      </c>
      <c r="D217" s="4">
        <f t="shared" si="73"/>
        <v>0</v>
      </c>
      <c r="E217" s="4">
        <f t="shared" si="74"/>
        <v>11</v>
      </c>
      <c r="O217" s="10"/>
      <c r="P217" s="10"/>
      <c r="Q217" s="10"/>
      <c r="R217" s="10"/>
      <c r="S217" s="10"/>
      <c r="T217" s="10"/>
      <c r="U217" s="10"/>
      <c r="V217" s="10"/>
      <c r="W217" s="10"/>
      <c r="X217" s="10"/>
      <c r="Y217" s="10"/>
      <c r="Z217" s="10"/>
      <c r="AA217" s="10"/>
      <c r="AB217" s="10"/>
    </row>
    <row r="218" spans="1:28" ht="15" hidden="1" x14ac:dyDescent="0.25">
      <c r="A218" s="2">
        <v>127</v>
      </c>
      <c r="B218" s="7">
        <f t="shared" ca="1" si="72"/>
        <v>48256</v>
      </c>
      <c r="C218" s="6">
        <f t="shared" si="79"/>
        <v>0</v>
      </c>
      <c r="D218" s="4">
        <f t="shared" si="73"/>
        <v>0</v>
      </c>
      <c r="E218" s="4">
        <f t="shared" si="74"/>
        <v>11</v>
      </c>
      <c r="O218" s="10"/>
      <c r="P218" s="10"/>
      <c r="Q218" s="10"/>
      <c r="R218" s="10"/>
      <c r="S218" s="10"/>
      <c r="T218" s="10"/>
      <c r="U218" s="10"/>
      <c r="V218" s="10"/>
      <c r="W218" s="10"/>
      <c r="X218" s="10"/>
      <c r="Y218" s="10"/>
      <c r="Z218" s="10"/>
      <c r="AA218" s="10"/>
      <c r="AB218" s="10"/>
    </row>
    <row r="219" spans="1:28" ht="15" hidden="1" x14ac:dyDescent="0.25">
      <c r="A219" s="2">
        <v>128</v>
      </c>
      <c r="B219" s="7">
        <f t="shared" ca="1" si="72"/>
        <v>48285</v>
      </c>
      <c r="C219" s="6">
        <f t="shared" si="79"/>
        <v>0</v>
      </c>
      <c r="D219" s="4">
        <f t="shared" si="73"/>
        <v>0</v>
      </c>
      <c r="E219" s="4">
        <f t="shared" si="74"/>
        <v>11</v>
      </c>
      <c r="O219" s="10"/>
      <c r="P219" s="10"/>
      <c r="Q219" s="10"/>
      <c r="R219" s="10"/>
      <c r="S219" s="10"/>
      <c r="T219" s="10"/>
      <c r="U219" s="10"/>
      <c r="V219" s="10"/>
      <c r="W219" s="10"/>
      <c r="X219" s="10"/>
      <c r="Y219" s="10"/>
      <c r="Z219" s="10"/>
      <c r="AA219" s="10"/>
      <c r="AB219" s="10"/>
    </row>
    <row r="220" spans="1:28" ht="15" hidden="1" x14ac:dyDescent="0.25">
      <c r="A220" s="2">
        <v>129</v>
      </c>
      <c r="B220" s="7">
        <f t="shared" ref="B220:B283" ca="1" si="80">EDATE(B219,1)</f>
        <v>48316</v>
      </c>
      <c r="C220" s="6">
        <f t="shared" si="79"/>
        <v>0</v>
      </c>
      <c r="D220" s="4">
        <f t="shared" ref="D220:D283" si="81">C220-C221</f>
        <v>0</v>
      </c>
      <c r="E220" s="4">
        <f t="shared" ref="E220:E283" si="82">FLOOR((A220-1)/12,1)+1</f>
        <v>11</v>
      </c>
      <c r="O220" s="10"/>
      <c r="P220" s="10"/>
      <c r="Q220" s="10"/>
      <c r="R220" s="10"/>
      <c r="S220" s="10"/>
      <c r="T220" s="10"/>
      <c r="U220" s="10"/>
      <c r="V220" s="10"/>
      <c r="W220" s="10"/>
      <c r="X220" s="10"/>
      <c r="Y220" s="10"/>
      <c r="Z220" s="10"/>
      <c r="AA220" s="10"/>
      <c r="AB220" s="10"/>
    </row>
    <row r="221" spans="1:28" ht="15" hidden="1" x14ac:dyDescent="0.25">
      <c r="A221" s="2">
        <v>130</v>
      </c>
      <c r="B221" s="7">
        <f t="shared" ca="1" si="80"/>
        <v>48346</v>
      </c>
      <c r="C221" s="6">
        <f t="shared" si="79"/>
        <v>0</v>
      </c>
      <c r="D221" s="4">
        <f t="shared" si="81"/>
        <v>0</v>
      </c>
      <c r="E221" s="4">
        <f t="shared" si="82"/>
        <v>11</v>
      </c>
      <c r="O221" s="10"/>
      <c r="P221" s="10"/>
      <c r="Q221" s="10"/>
      <c r="R221" s="10"/>
      <c r="S221" s="10"/>
      <c r="T221" s="10"/>
      <c r="U221" s="10"/>
      <c r="V221" s="10"/>
      <c r="W221" s="10"/>
      <c r="X221" s="10"/>
      <c r="Y221" s="10"/>
      <c r="Z221" s="10"/>
      <c r="AA221" s="10"/>
      <c r="AB221" s="10"/>
    </row>
    <row r="222" spans="1:28" ht="15" hidden="1" x14ac:dyDescent="0.25">
      <c r="A222" s="2">
        <v>131</v>
      </c>
      <c r="B222" s="7">
        <f t="shared" ca="1" si="80"/>
        <v>48377</v>
      </c>
      <c r="C222" s="6">
        <f t="shared" si="79"/>
        <v>0</v>
      </c>
      <c r="D222" s="4">
        <f t="shared" si="81"/>
        <v>0</v>
      </c>
      <c r="E222" s="4">
        <f t="shared" si="82"/>
        <v>11</v>
      </c>
      <c r="O222" s="10"/>
      <c r="P222" s="10"/>
      <c r="Q222" s="10"/>
      <c r="R222" s="10"/>
      <c r="S222" s="10"/>
      <c r="T222" s="10"/>
      <c r="U222" s="10"/>
      <c r="V222" s="10"/>
      <c r="W222" s="10"/>
      <c r="X222" s="10"/>
      <c r="Y222" s="10"/>
      <c r="Z222" s="10"/>
      <c r="AA222" s="10"/>
      <c r="AB222" s="10"/>
    </row>
    <row r="223" spans="1:28" ht="15" hidden="1" x14ac:dyDescent="0.25">
      <c r="A223" s="2">
        <v>132</v>
      </c>
      <c r="B223" s="7">
        <f t="shared" ca="1" si="80"/>
        <v>48407</v>
      </c>
      <c r="C223" s="6">
        <f t="shared" si="79"/>
        <v>0</v>
      </c>
      <c r="D223" s="4">
        <f t="shared" si="81"/>
        <v>0</v>
      </c>
      <c r="E223" s="4">
        <f t="shared" si="82"/>
        <v>11</v>
      </c>
      <c r="O223" s="10"/>
      <c r="P223" s="10"/>
      <c r="Q223" s="10"/>
      <c r="R223" s="10"/>
      <c r="S223" s="10"/>
      <c r="T223" s="10"/>
      <c r="U223" s="10"/>
      <c r="V223" s="10"/>
      <c r="W223" s="10"/>
      <c r="X223" s="10"/>
      <c r="Y223" s="10"/>
      <c r="Z223" s="10"/>
      <c r="AA223" s="10"/>
      <c r="AB223" s="10"/>
    </row>
    <row r="224" spans="1:28" ht="15" hidden="1" x14ac:dyDescent="0.25">
      <c r="A224" s="2">
        <v>133</v>
      </c>
      <c r="B224" s="7">
        <f t="shared" ca="1" si="80"/>
        <v>48438</v>
      </c>
      <c r="C224" s="6">
        <f t="shared" ref="C224:C235" si="83">U48</f>
        <v>0</v>
      </c>
      <c r="D224" s="4">
        <f t="shared" si="81"/>
        <v>0</v>
      </c>
      <c r="E224" s="4">
        <f t="shared" si="82"/>
        <v>12</v>
      </c>
      <c r="O224" s="10"/>
      <c r="P224" s="10"/>
      <c r="Q224" s="10"/>
      <c r="R224" s="10"/>
      <c r="S224" s="10"/>
      <c r="T224" s="10"/>
      <c r="U224" s="10"/>
      <c r="V224" s="10"/>
      <c r="W224" s="10"/>
      <c r="X224" s="10"/>
      <c r="Y224" s="10"/>
      <c r="Z224" s="10"/>
      <c r="AA224" s="10"/>
      <c r="AB224" s="10"/>
    </row>
    <row r="225" spans="1:28" ht="15" hidden="1" x14ac:dyDescent="0.25">
      <c r="A225" s="2">
        <v>134</v>
      </c>
      <c r="B225" s="7">
        <f t="shared" ca="1" si="80"/>
        <v>48469</v>
      </c>
      <c r="C225" s="6">
        <f t="shared" si="83"/>
        <v>0</v>
      </c>
      <c r="D225" s="4">
        <f t="shared" si="81"/>
        <v>0</v>
      </c>
      <c r="E225" s="4">
        <f t="shared" si="82"/>
        <v>12</v>
      </c>
      <c r="O225" s="10"/>
      <c r="P225" s="10"/>
      <c r="Q225" s="10"/>
      <c r="R225" s="10"/>
      <c r="S225" s="10"/>
      <c r="T225" s="10"/>
      <c r="U225" s="10"/>
      <c r="V225" s="10"/>
      <c r="W225" s="10"/>
      <c r="X225" s="10"/>
      <c r="Y225" s="10"/>
      <c r="Z225" s="10"/>
      <c r="AA225" s="10"/>
      <c r="AB225" s="10"/>
    </row>
    <row r="226" spans="1:28" ht="15" hidden="1" x14ac:dyDescent="0.25">
      <c r="A226" s="2">
        <v>135</v>
      </c>
      <c r="B226" s="7">
        <f t="shared" ca="1" si="80"/>
        <v>48499</v>
      </c>
      <c r="C226" s="6">
        <f t="shared" si="83"/>
        <v>0</v>
      </c>
      <c r="D226" s="4">
        <f t="shared" si="81"/>
        <v>0</v>
      </c>
      <c r="E226" s="4">
        <f t="shared" si="82"/>
        <v>12</v>
      </c>
      <c r="O226" s="10"/>
      <c r="P226" s="10"/>
      <c r="Q226" s="10"/>
      <c r="R226" s="10"/>
      <c r="S226" s="10"/>
      <c r="T226" s="10"/>
      <c r="U226" s="10"/>
      <c r="V226" s="10"/>
      <c r="W226" s="10"/>
      <c r="X226" s="10"/>
      <c r="Y226" s="10"/>
      <c r="Z226" s="10"/>
      <c r="AA226" s="10"/>
      <c r="AB226" s="10"/>
    </row>
    <row r="227" spans="1:28" ht="15" hidden="1" x14ac:dyDescent="0.25">
      <c r="A227" s="2">
        <v>136</v>
      </c>
      <c r="B227" s="7">
        <f t="shared" ca="1" si="80"/>
        <v>48530</v>
      </c>
      <c r="C227" s="6">
        <f t="shared" si="83"/>
        <v>0</v>
      </c>
      <c r="D227" s="4">
        <f t="shared" si="81"/>
        <v>0</v>
      </c>
      <c r="E227" s="4">
        <f t="shared" si="82"/>
        <v>12</v>
      </c>
      <c r="O227" s="10"/>
      <c r="P227" s="10"/>
      <c r="Q227" s="10"/>
      <c r="R227" s="10"/>
      <c r="S227" s="10"/>
      <c r="T227" s="10"/>
      <c r="U227" s="10"/>
      <c r="V227" s="10"/>
      <c r="W227" s="10"/>
      <c r="X227" s="10"/>
      <c r="Y227" s="10"/>
      <c r="Z227" s="10"/>
      <c r="AA227" s="10"/>
      <c r="AB227" s="10"/>
    </row>
    <row r="228" spans="1:28" ht="15" hidden="1" x14ac:dyDescent="0.25">
      <c r="A228" s="2">
        <v>137</v>
      </c>
      <c r="B228" s="7">
        <f t="shared" ca="1" si="80"/>
        <v>48560</v>
      </c>
      <c r="C228" s="6">
        <f t="shared" si="83"/>
        <v>0</v>
      </c>
      <c r="D228" s="4">
        <f t="shared" si="81"/>
        <v>0</v>
      </c>
      <c r="E228" s="4">
        <f t="shared" si="82"/>
        <v>12</v>
      </c>
      <c r="O228" s="10"/>
      <c r="P228" s="10"/>
      <c r="Q228" s="10"/>
      <c r="R228" s="10"/>
      <c r="S228" s="10"/>
      <c r="T228" s="10"/>
      <c r="U228" s="10"/>
      <c r="V228" s="10"/>
      <c r="W228" s="10"/>
      <c r="X228" s="10"/>
      <c r="Y228" s="10"/>
      <c r="Z228" s="10"/>
      <c r="AA228" s="10"/>
      <c r="AB228" s="10"/>
    </row>
    <row r="229" spans="1:28" ht="15" hidden="1" x14ac:dyDescent="0.25">
      <c r="A229" s="2">
        <v>138</v>
      </c>
      <c r="B229" s="7">
        <f t="shared" ca="1" si="80"/>
        <v>48591</v>
      </c>
      <c r="C229" s="6">
        <f t="shared" si="83"/>
        <v>0</v>
      </c>
      <c r="D229" s="4">
        <f t="shared" si="81"/>
        <v>0</v>
      </c>
      <c r="E229" s="4">
        <f t="shared" si="82"/>
        <v>12</v>
      </c>
      <c r="O229" s="10"/>
      <c r="P229" s="10"/>
      <c r="Q229" s="10"/>
      <c r="R229" s="10"/>
      <c r="S229" s="10"/>
      <c r="T229" s="10"/>
      <c r="U229" s="10"/>
      <c r="V229" s="10"/>
      <c r="W229" s="10"/>
      <c r="X229" s="10"/>
      <c r="Y229" s="10"/>
      <c r="Z229" s="10"/>
      <c r="AA229" s="10"/>
      <c r="AB229" s="10"/>
    </row>
    <row r="230" spans="1:28" ht="15" hidden="1" x14ac:dyDescent="0.25">
      <c r="A230" s="2">
        <v>139</v>
      </c>
      <c r="B230" s="7">
        <f t="shared" ca="1" si="80"/>
        <v>48622</v>
      </c>
      <c r="C230" s="6">
        <f t="shared" si="83"/>
        <v>0</v>
      </c>
      <c r="D230" s="4">
        <f t="shared" si="81"/>
        <v>0</v>
      </c>
      <c r="E230" s="4">
        <f t="shared" si="82"/>
        <v>12</v>
      </c>
      <c r="O230" s="10"/>
      <c r="P230" s="10"/>
      <c r="Q230" s="10"/>
      <c r="R230" s="10"/>
      <c r="S230" s="10"/>
      <c r="T230" s="10"/>
      <c r="U230" s="10"/>
      <c r="V230" s="10"/>
      <c r="W230" s="10"/>
      <c r="X230" s="10"/>
      <c r="Y230" s="10"/>
      <c r="Z230" s="10"/>
      <c r="AA230" s="10"/>
      <c r="AB230" s="10"/>
    </row>
    <row r="231" spans="1:28" ht="15" hidden="1" x14ac:dyDescent="0.25">
      <c r="A231" s="2">
        <v>140</v>
      </c>
      <c r="B231" s="7">
        <f t="shared" ca="1" si="80"/>
        <v>48650</v>
      </c>
      <c r="C231" s="6">
        <f t="shared" si="83"/>
        <v>0</v>
      </c>
      <c r="D231" s="4">
        <f t="shared" si="81"/>
        <v>0</v>
      </c>
      <c r="E231" s="4">
        <f t="shared" si="82"/>
        <v>12</v>
      </c>
      <c r="O231" s="10"/>
      <c r="P231" s="10"/>
      <c r="Q231" s="10"/>
      <c r="R231" s="10"/>
      <c r="S231" s="10"/>
      <c r="T231" s="10"/>
      <c r="U231" s="10"/>
      <c r="V231" s="10"/>
      <c r="W231" s="10"/>
      <c r="X231" s="10"/>
      <c r="Y231" s="10"/>
      <c r="Z231" s="10"/>
      <c r="AA231" s="10"/>
      <c r="AB231" s="10"/>
    </row>
    <row r="232" spans="1:28" ht="15" hidden="1" x14ac:dyDescent="0.25">
      <c r="A232" s="2">
        <v>141</v>
      </c>
      <c r="B232" s="7">
        <f t="shared" ca="1" si="80"/>
        <v>48681</v>
      </c>
      <c r="C232" s="6">
        <f t="shared" si="83"/>
        <v>0</v>
      </c>
      <c r="D232" s="4">
        <f t="shared" si="81"/>
        <v>0</v>
      </c>
      <c r="E232" s="4">
        <f t="shared" si="82"/>
        <v>12</v>
      </c>
      <c r="O232" s="10"/>
      <c r="P232" s="10"/>
      <c r="Q232" s="10"/>
      <c r="R232" s="10"/>
      <c r="S232" s="10"/>
      <c r="T232" s="10"/>
      <c r="U232" s="10"/>
      <c r="V232" s="10"/>
      <c r="W232" s="10"/>
      <c r="X232" s="10"/>
      <c r="Y232" s="10"/>
      <c r="Z232" s="10"/>
      <c r="AA232" s="10"/>
      <c r="AB232" s="10"/>
    </row>
    <row r="233" spans="1:28" ht="15" hidden="1" x14ac:dyDescent="0.25">
      <c r="A233" s="2">
        <v>142</v>
      </c>
      <c r="B233" s="7">
        <f t="shared" ca="1" si="80"/>
        <v>48711</v>
      </c>
      <c r="C233" s="6">
        <f t="shared" si="83"/>
        <v>0</v>
      </c>
      <c r="D233" s="4">
        <f t="shared" si="81"/>
        <v>0</v>
      </c>
      <c r="E233" s="4">
        <f t="shared" si="82"/>
        <v>12</v>
      </c>
      <c r="O233" s="10"/>
      <c r="P233" s="10"/>
      <c r="Q233" s="10"/>
      <c r="R233" s="10"/>
      <c r="S233" s="10"/>
      <c r="T233" s="10"/>
      <c r="U233" s="10"/>
      <c r="V233" s="10"/>
      <c r="W233" s="10"/>
      <c r="X233" s="10"/>
      <c r="Y233" s="10"/>
      <c r="Z233" s="10"/>
      <c r="AA233" s="10"/>
      <c r="AB233" s="10"/>
    </row>
    <row r="234" spans="1:28" ht="15" hidden="1" x14ac:dyDescent="0.25">
      <c r="A234" s="2">
        <v>143</v>
      </c>
      <c r="B234" s="7">
        <f t="shared" ca="1" si="80"/>
        <v>48742</v>
      </c>
      <c r="C234" s="6">
        <f t="shared" si="83"/>
        <v>0</v>
      </c>
      <c r="D234" s="4">
        <f t="shared" si="81"/>
        <v>0</v>
      </c>
      <c r="E234" s="4">
        <f t="shared" si="82"/>
        <v>12</v>
      </c>
      <c r="O234" s="10"/>
      <c r="P234" s="10"/>
      <c r="Q234" s="10"/>
      <c r="R234" s="10"/>
      <c r="S234" s="10"/>
      <c r="T234" s="10"/>
      <c r="U234" s="10"/>
      <c r="V234" s="10"/>
      <c r="W234" s="10"/>
      <c r="X234" s="10"/>
      <c r="Y234" s="10"/>
      <c r="Z234" s="10"/>
      <c r="AA234" s="10"/>
      <c r="AB234" s="10"/>
    </row>
    <row r="235" spans="1:28" ht="15" hidden="1" x14ac:dyDescent="0.25">
      <c r="A235" s="2">
        <v>144</v>
      </c>
      <c r="B235" s="7">
        <f t="shared" ca="1" si="80"/>
        <v>48772</v>
      </c>
      <c r="C235" s="6">
        <f t="shared" si="83"/>
        <v>0</v>
      </c>
      <c r="D235" s="4">
        <f t="shared" si="81"/>
        <v>0</v>
      </c>
      <c r="E235" s="4">
        <f t="shared" si="82"/>
        <v>12</v>
      </c>
      <c r="O235" s="10"/>
      <c r="P235" s="10"/>
      <c r="Q235" s="10"/>
      <c r="R235" s="10"/>
      <c r="S235" s="10"/>
      <c r="T235" s="10"/>
      <c r="U235" s="10"/>
      <c r="V235" s="10"/>
      <c r="W235" s="10"/>
      <c r="X235" s="10"/>
      <c r="Y235" s="10"/>
      <c r="Z235" s="10"/>
      <c r="AA235" s="10"/>
      <c r="AB235" s="10"/>
    </row>
    <row r="236" spans="1:28" ht="15" hidden="1" x14ac:dyDescent="0.25">
      <c r="A236" s="2">
        <v>145</v>
      </c>
      <c r="B236" s="7">
        <f t="shared" ca="1" si="80"/>
        <v>48803</v>
      </c>
      <c r="C236" s="6">
        <f t="shared" ref="C236:C247" si="84">Y48</f>
        <v>0</v>
      </c>
      <c r="D236" s="4">
        <f t="shared" si="81"/>
        <v>0</v>
      </c>
      <c r="E236" s="4">
        <f t="shared" si="82"/>
        <v>13</v>
      </c>
      <c r="O236" s="10"/>
      <c r="P236" s="10"/>
      <c r="Q236" s="10"/>
      <c r="R236" s="10"/>
      <c r="S236" s="10"/>
      <c r="T236" s="10"/>
      <c r="U236" s="10"/>
      <c r="V236" s="10"/>
      <c r="W236" s="10"/>
      <c r="X236" s="10"/>
      <c r="Y236" s="10"/>
      <c r="Z236" s="10"/>
      <c r="AA236" s="10"/>
      <c r="AB236" s="10"/>
    </row>
    <row r="237" spans="1:28" ht="15" hidden="1" x14ac:dyDescent="0.25">
      <c r="A237" s="2">
        <v>146</v>
      </c>
      <c r="B237" s="7">
        <f t="shared" ca="1" si="80"/>
        <v>48834</v>
      </c>
      <c r="C237" s="6">
        <f t="shared" si="84"/>
        <v>0</v>
      </c>
      <c r="D237" s="4">
        <f t="shared" si="81"/>
        <v>0</v>
      </c>
      <c r="E237" s="4">
        <f t="shared" si="82"/>
        <v>13</v>
      </c>
      <c r="O237" s="10"/>
      <c r="P237" s="10"/>
      <c r="Q237" s="10"/>
      <c r="R237" s="10"/>
      <c r="S237" s="10"/>
      <c r="T237" s="10"/>
      <c r="U237" s="10"/>
      <c r="V237" s="10"/>
      <c r="W237" s="10"/>
      <c r="X237" s="10"/>
      <c r="Y237" s="10"/>
      <c r="Z237" s="10"/>
      <c r="AA237" s="10"/>
      <c r="AB237" s="10"/>
    </row>
    <row r="238" spans="1:28" ht="15" hidden="1" x14ac:dyDescent="0.25">
      <c r="A238" s="2">
        <v>147</v>
      </c>
      <c r="B238" s="7">
        <f t="shared" ca="1" si="80"/>
        <v>48864</v>
      </c>
      <c r="C238" s="6">
        <f t="shared" si="84"/>
        <v>0</v>
      </c>
      <c r="D238" s="4">
        <f t="shared" si="81"/>
        <v>0</v>
      </c>
      <c r="E238" s="4">
        <f t="shared" si="82"/>
        <v>13</v>
      </c>
      <c r="O238" s="10"/>
      <c r="P238" s="10"/>
      <c r="Q238" s="10"/>
      <c r="R238" s="10"/>
      <c r="S238" s="10"/>
      <c r="T238" s="10"/>
      <c r="U238" s="10"/>
      <c r="V238" s="10"/>
      <c r="W238" s="10"/>
      <c r="X238" s="10"/>
      <c r="Y238" s="10"/>
      <c r="Z238" s="10"/>
      <c r="AA238" s="10"/>
      <c r="AB238" s="10"/>
    </row>
    <row r="239" spans="1:28" ht="15" hidden="1" x14ac:dyDescent="0.25">
      <c r="A239" s="2">
        <v>148</v>
      </c>
      <c r="B239" s="7">
        <f t="shared" ca="1" si="80"/>
        <v>48895</v>
      </c>
      <c r="C239" s="6">
        <f t="shared" si="84"/>
        <v>0</v>
      </c>
      <c r="D239" s="4">
        <f t="shared" si="81"/>
        <v>0</v>
      </c>
      <c r="E239" s="4">
        <f t="shared" si="82"/>
        <v>13</v>
      </c>
      <c r="O239" s="10"/>
      <c r="P239" s="10"/>
      <c r="Q239" s="10"/>
      <c r="R239" s="10"/>
      <c r="S239" s="10"/>
      <c r="T239" s="10"/>
      <c r="U239" s="10"/>
      <c r="V239" s="10"/>
      <c r="W239" s="10"/>
      <c r="X239" s="10"/>
      <c r="Y239" s="10"/>
      <c r="Z239" s="10"/>
      <c r="AA239" s="10"/>
      <c r="AB239" s="10"/>
    </row>
    <row r="240" spans="1:28" ht="15" hidden="1" x14ac:dyDescent="0.25">
      <c r="A240" s="2">
        <v>149</v>
      </c>
      <c r="B240" s="7">
        <f t="shared" ca="1" si="80"/>
        <v>48925</v>
      </c>
      <c r="C240" s="6">
        <f t="shared" si="84"/>
        <v>0</v>
      </c>
      <c r="D240" s="4">
        <f t="shared" si="81"/>
        <v>0</v>
      </c>
      <c r="E240" s="4">
        <f t="shared" si="82"/>
        <v>13</v>
      </c>
      <c r="O240" s="10"/>
      <c r="P240" s="10"/>
      <c r="Q240" s="10"/>
      <c r="R240" s="10"/>
      <c r="S240" s="10"/>
      <c r="T240" s="10"/>
      <c r="U240" s="10"/>
      <c r="V240" s="10"/>
      <c r="W240" s="10"/>
      <c r="X240" s="10"/>
      <c r="Y240" s="10"/>
      <c r="Z240" s="10"/>
      <c r="AA240" s="10"/>
      <c r="AB240" s="10"/>
    </row>
    <row r="241" spans="1:28" ht="15" hidden="1" x14ac:dyDescent="0.25">
      <c r="A241" s="2">
        <v>150</v>
      </c>
      <c r="B241" s="7">
        <f t="shared" ca="1" si="80"/>
        <v>48956</v>
      </c>
      <c r="C241" s="6">
        <f t="shared" si="84"/>
        <v>0</v>
      </c>
      <c r="D241" s="4">
        <f t="shared" si="81"/>
        <v>0</v>
      </c>
      <c r="E241" s="4">
        <f t="shared" si="82"/>
        <v>13</v>
      </c>
      <c r="O241" s="10"/>
      <c r="P241" s="10"/>
      <c r="Q241" s="10"/>
      <c r="R241" s="10"/>
      <c r="S241" s="10"/>
      <c r="T241" s="10"/>
      <c r="U241" s="10"/>
      <c r="V241" s="10"/>
      <c r="W241" s="10"/>
      <c r="X241" s="10"/>
      <c r="Y241" s="10"/>
      <c r="Z241" s="10"/>
      <c r="AA241" s="10"/>
      <c r="AB241" s="10"/>
    </row>
    <row r="242" spans="1:28" ht="15" hidden="1" x14ac:dyDescent="0.25">
      <c r="A242" s="2">
        <v>151</v>
      </c>
      <c r="B242" s="7">
        <f t="shared" ca="1" si="80"/>
        <v>48987</v>
      </c>
      <c r="C242" s="6">
        <f t="shared" si="84"/>
        <v>0</v>
      </c>
      <c r="D242" s="4">
        <f t="shared" si="81"/>
        <v>0</v>
      </c>
      <c r="E242" s="4">
        <f t="shared" si="82"/>
        <v>13</v>
      </c>
      <c r="O242" s="10"/>
      <c r="P242" s="10"/>
      <c r="Q242" s="10"/>
      <c r="R242" s="10"/>
      <c r="S242" s="10"/>
      <c r="T242" s="10"/>
      <c r="U242" s="10"/>
      <c r="V242" s="10"/>
      <c r="W242" s="10"/>
      <c r="X242" s="10"/>
      <c r="Y242" s="10"/>
      <c r="Z242" s="10"/>
      <c r="AA242" s="10"/>
      <c r="AB242" s="10"/>
    </row>
    <row r="243" spans="1:28" ht="15" hidden="1" x14ac:dyDescent="0.25">
      <c r="A243" s="2">
        <v>152</v>
      </c>
      <c r="B243" s="7">
        <f t="shared" ca="1" si="80"/>
        <v>49015</v>
      </c>
      <c r="C243" s="6">
        <f t="shared" si="84"/>
        <v>0</v>
      </c>
      <c r="D243" s="4">
        <f t="shared" si="81"/>
        <v>0</v>
      </c>
      <c r="E243" s="4">
        <f t="shared" si="82"/>
        <v>13</v>
      </c>
      <c r="O243" s="10"/>
      <c r="P243" s="10"/>
      <c r="Q243" s="10"/>
      <c r="R243" s="10"/>
      <c r="S243" s="10"/>
      <c r="T243" s="10"/>
      <c r="U243" s="10"/>
      <c r="V243" s="10"/>
      <c r="W243" s="10"/>
      <c r="X243" s="10"/>
      <c r="Y243" s="10"/>
      <c r="Z243" s="10"/>
      <c r="AA243" s="10"/>
      <c r="AB243" s="10"/>
    </row>
    <row r="244" spans="1:28" ht="15" hidden="1" x14ac:dyDescent="0.25">
      <c r="A244" s="2">
        <v>153</v>
      </c>
      <c r="B244" s="7">
        <f t="shared" ca="1" si="80"/>
        <v>49046</v>
      </c>
      <c r="C244" s="6">
        <f t="shared" si="84"/>
        <v>0</v>
      </c>
      <c r="D244" s="4">
        <f t="shared" si="81"/>
        <v>0</v>
      </c>
      <c r="E244" s="4">
        <f t="shared" si="82"/>
        <v>13</v>
      </c>
      <c r="O244" s="10"/>
      <c r="P244" s="10"/>
      <c r="Q244" s="10"/>
      <c r="R244" s="10"/>
      <c r="S244" s="10"/>
      <c r="T244" s="10"/>
      <c r="U244" s="10"/>
      <c r="V244" s="10"/>
      <c r="W244" s="10"/>
      <c r="X244" s="10"/>
      <c r="Y244" s="10"/>
      <c r="Z244" s="10"/>
      <c r="AA244" s="10"/>
      <c r="AB244" s="10"/>
    </row>
    <row r="245" spans="1:28" ht="15" hidden="1" x14ac:dyDescent="0.25">
      <c r="A245" s="2">
        <v>154</v>
      </c>
      <c r="B245" s="7">
        <f t="shared" ca="1" si="80"/>
        <v>49076</v>
      </c>
      <c r="C245" s="6">
        <f t="shared" si="84"/>
        <v>0</v>
      </c>
      <c r="D245" s="4">
        <f t="shared" si="81"/>
        <v>0</v>
      </c>
      <c r="E245" s="4">
        <f t="shared" si="82"/>
        <v>13</v>
      </c>
      <c r="O245" s="10"/>
      <c r="P245" s="10"/>
      <c r="Q245" s="10"/>
      <c r="R245" s="10"/>
      <c r="S245" s="10"/>
      <c r="T245" s="10"/>
      <c r="U245" s="10"/>
      <c r="V245" s="10"/>
      <c r="W245" s="10"/>
      <c r="X245" s="10"/>
      <c r="Y245" s="10"/>
      <c r="Z245" s="10"/>
      <c r="AA245" s="10"/>
      <c r="AB245" s="10"/>
    </row>
    <row r="246" spans="1:28" ht="15" hidden="1" x14ac:dyDescent="0.25">
      <c r="A246" s="2">
        <v>155</v>
      </c>
      <c r="B246" s="7">
        <f t="shared" ca="1" si="80"/>
        <v>49107</v>
      </c>
      <c r="C246" s="6">
        <f t="shared" si="84"/>
        <v>0</v>
      </c>
      <c r="D246" s="4">
        <f t="shared" si="81"/>
        <v>0</v>
      </c>
      <c r="E246" s="4">
        <f t="shared" si="82"/>
        <v>13</v>
      </c>
      <c r="O246" s="10"/>
      <c r="P246" s="10"/>
      <c r="Q246" s="10"/>
      <c r="R246" s="10"/>
      <c r="S246" s="10"/>
      <c r="T246" s="10"/>
      <c r="U246" s="10"/>
      <c r="V246" s="10"/>
      <c r="W246" s="10"/>
      <c r="X246" s="10"/>
      <c r="Y246" s="10"/>
      <c r="Z246" s="10"/>
      <c r="AA246" s="10"/>
      <c r="AB246" s="10"/>
    </row>
    <row r="247" spans="1:28" ht="15" hidden="1" x14ac:dyDescent="0.25">
      <c r="A247" s="2">
        <v>156</v>
      </c>
      <c r="B247" s="7">
        <f t="shared" ca="1" si="80"/>
        <v>49137</v>
      </c>
      <c r="C247" s="6">
        <f t="shared" si="84"/>
        <v>0</v>
      </c>
      <c r="D247" s="4">
        <f t="shared" si="81"/>
        <v>0</v>
      </c>
      <c r="E247" s="4">
        <f t="shared" si="82"/>
        <v>13</v>
      </c>
      <c r="O247" s="10"/>
      <c r="P247" s="10"/>
      <c r="Q247" s="10"/>
      <c r="R247" s="10"/>
      <c r="S247" s="10"/>
      <c r="T247" s="10"/>
      <c r="U247" s="10"/>
      <c r="V247" s="10"/>
      <c r="W247" s="10"/>
      <c r="X247" s="10"/>
      <c r="Y247" s="10"/>
      <c r="Z247" s="10"/>
      <c r="AA247" s="10"/>
      <c r="AB247" s="10"/>
    </row>
    <row r="248" spans="1:28" ht="15" hidden="1" x14ac:dyDescent="0.25">
      <c r="A248" s="2">
        <v>157</v>
      </c>
      <c r="B248" s="7">
        <f t="shared" ca="1" si="80"/>
        <v>49168</v>
      </c>
      <c r="C248" s="6">
        <f t="shared" ref="C248:C259" si="85">AC48</f>
        <v>0</v>
      </c>
      <c r="D248" s="4">
        <f t="shared" si="81"/>
        <v>0</v>
      </c>
      <c r="E248" s="4">
        <f t="shared" si="82"/>
        <v>14</v>
      </c>
      <c r="O248" s="10"/>
      <c r="P248" s="10"/>
      <c r="Q248" s="10"/>
      <c r="R248" s="10"/>
      <c r="S248" s="10"/>
      <c r="T248" s="10"/>
      <c r="U248" s="10"/>
      <c r="V248" s="10"/>
      <c r="W248" s="10"/>
      <c r="X248" s="10"/>
      <c r="Y248" s="10"/>
      <c r="Z248" s="10"/>
      <c r="AA248" s="10"/>
      <c r="AB248" s="10"/>
    </row>
    <row r="249" spans="1:28" ht="15" hidden="1" x14ac:dyDescent="0.25">
      <c r="A249" s="2">
        <v>158</v>
      </c>
      <c r="B249" s="7">
        <f t="shared" ca="1" si="80"/>
        <v>49199</v>
      </c>
      <c r="C249" s="6">
        <f t="shared" si="85"/>
        <v>0</v>
      </c>
      <c r="D249" s="4">
        <f t="shared" si="81"/>
        <v>0</v>
      </c>
      <c r="E249" s="4">
        <f t="shared" si="82"/>
        <v>14</v>
      </c>
      <c r="O249" s="10"/>
      <c r="P249" s="10"/>
      <c r="Q249" s="10"/>
      <c r="R249" s="10"/>
      <c r="S249" s="10"/>
      <c r="T249" s="10"/>
      <c r="U249" s="10"/>
      <c r="V249" s="10"/>
      <c r="W249" s="10"/>
      <c r="X249" s="10"/>
      <c r="Y249" s="10"/>
      <c r="Z249" s="10"/>
      <c r="AA249" s="10"/>
      <c r="AB249" s="10"/>
    </row>
    <row r="250" spans="1:28" ht="15" hidden="1" x14ac:dyDescent="0.25">
      <c r="A250" s="2">
        <v>159</v>
      </c>
      <c r="B250" s="7">
        <f t="shared" ca="1" si="80"/>
        <v>49229</v>
      </c>
      <c r="C250" s="6">
        <f t="shared" si="85"/>
        <v>0</v>
      </c>
      <c r="D250" s="4">
        <f t="shared" si="81"/>
        <v>0</v>
      </c>
      <c r="E250" s="4">
        <f t="shared" si="82"/>
        <v>14</v>
      </c>
      <c r="O250" s="10"/>
      <c r="P250" s="10"/>
      <c r="Q250" s="10"/>
      <c r="R250" s="10"/>
      <c r="S250" s="10"/>
      <c r="T250" s="10"/>
      <c r="U250" s="10"/>
      <c r="V250" s="10"/>
      <c r="W250" s="10"/>
      <c r="X250" s="10"/>
      <c r="Y250" s="10"/>
      <c r="Z250" s="10"/>
      <c r="AA250" s="10"/>
      <c r="AB250" s="10"/>
    </row>
    <row r="251" spans="1:28" ht="15" hidden="1" x14ac:dyDescent="0.25">
      <c r="A251" s="2">
        <v>160</v>
      </c>
      <c r="B251" s="7">
        <f t="shared" ca="1" si="80"/>
        <v>49260</v>
      </c>
      <c r="C251" s="6">
        <f t="shared" si="85"/>
        <v>0</v>
      </c>
      <c r="D251" s="4">
        <f t="shared" si="81"/>
        <v>0</v>
      </c>
      <c r="E251" s="4">
        <f t="shared" si="82"/>
        <v>14</v>
      </c>
      <c r="O251" s="10"/>
      <c r="P251" s="10"/>
      <c r="Q251" s="10"/>
      <c r="R251" s="10"/>
      <c r="S251" s="10"/>
      <c r="T251" s="10"/>
      <c r="U251" s="10"/>
      <c r="V251" s="10"/>
      <c r="W251" s="10"/>
      <c r="X251" s="10"/>
      <c r="Y251" s="10"/>
      <c r="Z251" s="10"/>
      <c r="AA251" s="10"/>
      <c r="AB251" s="10"/>
    </row>
    <row r="252" spans="1:28" ht="15" hidden="1" x14ac:dyDescent="0.25">
      <c r="A252" s="2">
        <v>161</v>
      </c>
      <c r="B252" s="7">
        <f t="shared" ca="1" si="80"/>
        <v>49290</v>
      </c>
      <c r="C252" s="6">
        <f t="shared" si="85"/>
        <v>0</v>
      </c>
      <c r="D252" s="4">
        <f t="shared" si="81"/>
        <v>0</v>
      </c>
      <c r="E252" s="4">
        <f t="shared" si="82"/>
        <v>14</v>
      </c>
      <c r="O252" s="10"/>
      <c r="P252" s="10"/>
      <c r="Q252" s="10"/>
      <c r="R252" s="10"/>
      <c r="S252" s="10"/>
      <c r="T252" s="10"/>
      <c r="U252" s="10"/>
      <c r="V252" s="10"/>
      <c r="W252" s="10"/>
      <c r="X252" s="10"/>
      <c r="Y252" s="10"/>
      <c r="Z252" s="10"/>
      <c r="AA252" s="10"/>
      <c r="AB252" s="10"/>
    </row>
    <row r="253" spans="1:28" ht="15" hidden="1" x14ac:dyDescent="0.25">
      <c r="A253" s="2">
        <v>162</v>
      </c>
      <c r="B253" s="7">
        <f t="shared" ca="1" si="80"/>
        <v>49321</v>
      </c>
      <c r="C253" s="6">
        <f t="shared" si="85"/>
        <v>0</v>
      </c>
      <c r="D253" s="4">
        <f t="shared" si="81"/>
        <v>0</v>
      </c>
      <c r="E253" s="4">
        <f t="shared" si="82"/>
        <v>14</v>
      </c>
      <c r="O253" s="10"/>
      <c r="P253" s="10"/>
      <c r="Q253" s="10"/>
      <c r="R253" s="10"/>
      <c r="S253" s="10"/>
      <c r="T253" s="10"/>
      <c r="U253" s="10"/>
      <c r="V253" s="10"/>
      <c r="W253" s="10"/>
      <c r="X253" s="10"/>
      <c r="Y253" s="10"/>
      <c r="Z253" s="10"/>
      <c r="AA253" s="10"/>
      <c r="AB253" s="10"/>
    </row>
    <row r="254" spans="1:28" ht="15" hidden="1" x14ac:dyDescent="0.25">
      <c r="A254" s="2">
        <v>163</v>
      </c>
      <c r="B254" s="7">
        <f t="shared" ca="1" si="80"/>
        <v>49352</v>
      </c>
      <c r="C254" s="6">
        <f t="shared" si="85"/>
        <v>0</v>
      </c>
      <c r="D254" s="4">
        <f t="shared" si="81"/>
        <v>0</v>
      </c>
      <c r="E254" s="4">
        <f t="shared" si="82"/>
        <v>14</v>
      </c>
      <c r="O254" s="10"/>
      <c r="P254" s="10"/>
      <c r="Q254" s="10"/>
      <c r="R254" s="10"/>
      <c r="S254" s="10"/>
      <c r="T254" s="10"/>
      <c r="U254" s="10"/>
      <c r="V254" s="10"/>
      <c r="W254" s="10"/>
      <c r="X254" s="10"/>
      <c r="Y254" s="10"/>
      <c r="Z254" s="10"/>
      <c r="AA254" s="10"/>
      <c r="AB254" s="10"/>
    </row>
    <row r="255" spans="1:28" ht="15" hidden="1" x14ac:dyDescent="0.25">
      <c r="A255" s="2">
        <v>164</v>
      </c>
      <c r="B255" s="7">
        <f t="shared" ca="1" si="80"/>
        <v>49380</v>
      </c>
      <c r="C255" s="6">
        <f t="shared" si="85"/>
        <v>0</v>
      </c>
      <c r="D255" s="4">
        <f t="shared" si="81"/>
        <v>0</v>
      </c>
      <c r="E255" s="4">
        <f t="shared" si="82"/>
        <v>14</v>
      </c>
      <c r="O255" s="10"/>
      <c r="P255" s="10"/>
      <c r="Q255" s="10"/>
      <c r="R255" s="10"/>
      <c r="S255" s="10"/>
      <c r="T255" s="10"/>
      <c r="U255" s="10"/>
      <c r="V255" s="10"/>
      <c r="W255" s="10"/>
      <c r="X255" s="10"/>
      <c r="Y255" s="10"/>
      <c r="Z255" s="10"/>
      <c r="AA255" s="10"/>
      <c r="AB255" s="10"/>
    </row>
    <row r="256" spans="1:28" ht="15" hidden="1" x14ac:dyDescent="0.25">
      <c r="A256" s="2">
        <v>165</v>
      </c>
      <c r="B256" s="7">
        <f t="shared" ca="1" si="80"/>
        <v>49411</v>
      </c>
      <c r="C256" s="6">
        <f t="shared" si="85"/>
        <v>0</v>
      </c>
      <c r="D256" s="4">
        <f t="shared" si="81"/>
        <v>0</v>
      </c>
      <c r="E256" s="4">
        <f t="shared" si="82"/>
        <v>14</v>
      </c>
      <c r="O256" s="10"/>
      <c r="P256" s="10"/>
      <c r="Q256" s="10"/>
      <c r="R256" s="10"/>
      <c r="S256" s="10"/>
      <c r="T256" s="10"/>
      <c r="U256" s="10"/>
      <c r="V256" s="10"/>
      <c r="W256" s="10"/>
      <c r="X256" s="10"/>
      <c r="Y256" s="10"/>
      <c r="Z256" s="10"/>
      <c r="AA256" s="10"/>
      <c r="AB256" s="10"/>
    </row>
    <row r="257" spans="1:28" ht="15" hidden="1" x14ac:dyDescent="0.25">
      <c r="A257" s="2">
        <v>166</v>
      </c>
      <c r="B257" s="7">
        <f t="shared" ca="1" si="80"/>
        <v>49441</v>
      </c>
      <c r="C257" s="6">
        <f t="shared" si="85"/>
        <v>0</v>
      </c>
      <c r="D257" s="4">
        <f t="shared" si="81"/>
        <v>0</v>
      </c>
      <c r="E257" s="4">
        <f t="shared" si="82"/>
        <v>14</v>
      </c>
      <c r="O257" s="10"/>
      <c r="P257" s="10"/>
      <c r="Q257" s="10"/>
      <c r="R257" s="10"/>
      <c r="S257" s="10"/>
      <c r="T257" s="10"/>
      <c r="U257" s="10"/>
      <c r="V257" s="10"/>
      <c r="W257" s="10"/>
      <c r="X257" s="10"/>
      <c r="Y257" s="10"/>
      <c r="Z257" s="10"/>
      <c r="AA257" s="10"/>
      <c r="AB257" s="10"/>
    </row>
    <row r="258" spans="1:28" ht="15" hidden="1" x14ac:dyDescent="0.25">
      <c r="A258" s="2">
        <v>167</v>
      </c>
      <c r="B258" s="7">
        <f t="shared" ca="1" si="80"/>
        <v>49472</v>
      </c>
      <c r="C258" s="6">
        <f t="shared" si="85"/>
        <v>0</v>
      </c>
      <c r="D258" s="4">
        <f t="shared" si="81"/>
        <v>0</v>
      </c>
      <c r="E258" s="4">
        <f t="shared" si="82"/>
        <v>14</v>
      </c>
      <c r="O258" s="10"/>
      <c r="P258" s="10"/>
      <c r="Q258" s="10"/>
      <c r="R258" s="10"/>
      <c r="S258" s="10"/>
      <c r="T258" s="10"/>
      <c r="U258" s="10"/>
      <c r="V258" s="10"/>
      <c r="W258" s="10"/>
      <c r="X258" s="10"/>
      <c r="Y258" s="10"/>
      <c r="Z258" s="10"/>
      <c r="AA258" s="10"/>
      <c r="AB258" s="10"/>
    </row>
    <row r="259" spans="1:28" ht="15" hidden="1" x14ac:dyDescent="0.25">
      <c r="A259" s="2">
        <v>168</v>
      </c>
      <c r="B259" s="7">
        <f t="shared" ca="1" si="80"/>
        <v>49502</v>
      </c>
      <c r="C259" s="6">
        <f t="shared" si="85"/>
        <v>0</v>
      </c>
      <c r="D259" s="4">
        <f t="shared" si="81"/>
        <v>0</v>
      </c>
      <c r="E259" s="4">
        <f t="shared" si="82"/>
        <v>14</v>
      </c>
      <c r="O259" s="10"/>
      <c r="P259" s="10"/>
      <c r="Q259" s="10"/>
      <c r="R259" s="10"/>
      <c r="S259" s="10"/>
      <c r="T259" s="10"/>
      <c r="U259" s="10"/>
      <c r="V259" s="10"/>
      <c r="W259" s="10"/>
      <c r="X259" s="10"/>
      <c r="Y259" s="10"/>
      <c r="Z259" s="10"/>
      <c r="AA259" s="10"/>
      <c r="AB259" s="10"/>
    </row>
    <row r="260" spans="1:28" ht="15" hidden="1" x14ac:dyDescent="0.25">
      <c r="A260" s="2">
        <v>169</v>
      </c>
      <c r="B260" s="7">
        <f t="shared" ca="1" si="80"/>
        <v>49533</v>
      </c>
      <c r="C260" s="6">
        <f t="shared" ref="C260:C271" si="86">E63</f>
        <v>0</v>
      </c>
      <c r="D260" s="4">
        <f t="shared" si="81"/>
        <v>0</v>
      </c>
      <c r="E260" s="4">
        <f t="shared" si="82"/>
        <v>15</v>
      </c>
      <c r="O260" s="10"/>
      <c r="P260" s="10"/>
      <c r="Q260" s="10"/>
      <c r="R260" s="10"/>
      <c r="S260" s="10"/>
      <c r="T260" s="10"/>
      <c r="U260" s="10"/>
      <c r="V260" s="10"/>
      <c r="W260" s="10"/>
      <c r="X260" s="10"/>
      <c r="Y260" s="10"/>
      <c r="Z260" s="10"/>
      <c r="AA260" s="10"/>
      <c r="AB260" s="10"/>
    </row>
    <row r="261" spans="1:28" ht="15" hidden="1" x14ac:dyDescent="0.25">
      <c r="A261" s="2">
        <v>170</v>
      </c>
      <c r="B261" s="7">
        <f t="shared" ca="1" si="80"/>
        <v>49564</v>
      </c>
      <c r="C261" s="6">
        <f t="shared" si="86"/>
        <v>0</v>
      </c>
      <c r="D261" s="4">
        <f t="shared" si="81"/>
        <v>0</v>
      </c>
      <c r="E261" s="4">
        <f t="shared" si="82"/>
        <v>15</v>
      </c>
      <c r="O261" s="10"/>
      <c r="P261" s="10"/>
      <c r="Q261" s="10"/>
      <c r="R261" s="10"/>
      <c r="S261" s="10"/>
      <c r="T261" s="10"/>
      <c r="U261" s="10"/>
      <c r="V261" s="10"/>
      <c r="W261" s="10"/>
      <c r="X261" s="10"/>
      <c r="Y261" s="10"/>
      <c r="Z261" s="10"/>
      <c r="AA261" s="10"/>
      <c r="AB261" s="10"/>
    </row>
    <row r="262" spans="1:28" ht="15" hidden="1" x14ac:dyDescent="0.25">
      <c r="A262" s="2">
        <v>171</v>
      </c>
      <c r="B262" s="7">
        <f t="shared" ca="1" si="80"/>
        <v>49594</v>
      </c>
      <c r="C262" s="6">
        <f t="shared" si="86"/>
        <v>0</v>
      </c>
      <c r="D262" s="4">
        <f t="shared" si="81"/>
        <v>0</v>
      </c>
      <c r="E262" s="4">
        <f t="shared" si="82"/>
        <v>15</v>
      </c>
      <c r="O262" s="10"/>
      <c r="P262" s="10"/>
      <c r="Q262" s="10"/>
      <c r="R262" s="10"/>
      <c r="S262" s="10"/>
      <c r="T262" s="10"/>
      <c r="U262" s="10"/>
      <c r="V262" s="10"/>
      <c r="W262" s="10"/>
      <c r="X262" s="10"/>
      <c r="Y262" s="10"/>
      <c r="Z262" s="10"/>
      <c r="AA262" s="10"/>
      <c r="AB262" s="10"/>
    </row>
    <row r="263" spans="1:28" ht="15" hidden="1" x14ac:dyDescent="0.25">
      <c r="A263" s="2">
        <v>172</v>
      </c>
      <c r="B263" s="7">
        <f t="shared" ca="1" si="80"/>
        <v>49625</v>
      </c>
      <c r="C263" s="6">
        <f t="shared" si="86"/>
        <v>0</v>
      </c>
      <c r="D263" s="4">
        <f t="shared" si="81"/>
        <v>0</v>
      </c>
      <c r="E263" s="4">
        <f t="shared" si="82"/>
        <v>15</v>
      </c>
      <c r="O263" s="10"/>
      <c r="P263" s="10"/>
      <c r="Q263" s="10"/>
      <c r="R263" s="10"/>
      <c r="S263" s="10"/>
      <c r="T263" s="10"/>
      <c r="U263" s="10"/>
      <c r="V263" s="10"/>
      <c r="W263" s="10"/>
      <c r="X263" s="10"/>
      <c r="Y263" s="10"/>
      <c r="Z263" s="10"/>
      <c r="AA263" s="10"/>
      <c r="AB263" s="10"/>
    </row>
    <row r="264" spans="1:28" ht="15" hidden="1" x14ac:dyDescent="0.25">
      <c r="A264" s="2">
        <v>173</v>
      </c>
      <c r="B264" s="7">
        <f t="shared" ca="1" si="80"/>
        <v>49655</v>
      </c>
      <c r="C264" s="6">
        <f t="shared" si="86"/>
        <v>0</v>
      </c>
      <c r="D264" s="4">
        <f t="shared" si="81"/>
        <v>0</v>
      </c>
      <c r="E264" s="4">
        <f t="shared" si="82"/>
        <v>15</v>
      </c>
      <c r="O264" s="10"/>
      <c r="P264" s="10"/>
      <c r="Q264" s="10"/>
      <c r="R264" s="10"/>
      <c r="S264" s="10"/>
      <c r="T264" s="10"/>
      <c r="U264" s="10"/>
      <c r="V264" s="10"/>
      <c r="W264" s="10"/>
      <c r="X264" s="10"/>
      <c r="Y264" s="10"/>
      <c r="Z264" s="10"/>
      <c r="AA264" s="10"/>
      <c r="AB264" s="10"/>
    </row>
    <row r="265" spans="1:28" ht="15" hidden="1" x14ac:dyDescent="0.25">
      <c r="A265" s="2">
        <v>174</v>
      </c>
      <c r="B265" s="7">
        <f t="shared" ca="1" si="80"/>
        <v>49686</v>
      </c>
      <c r="C265" s="6">
        <f t="shared" si="86"/>
        <v>0</v>
      </c>
      <c r="D265" s="4">
        <f t="shared" si="81"/>
        <v>0</v>
      </c>
      <c r="E265" s="4">
        <f t="shared" si="82"/>
        <v>15</v>
      </c>
      <c r="O265" s="10"/>
      <c r="P265" s="10"/>
      <c r="Q265" s="10"/>
      <c r="R265" s="10"/>
      <c r="S265" s="10"/>
      <c r="T265" s="10"/>
      <c r="U265" s="10"/>
      <c r="V265" s="10"/>
      <c r="W265" s="10"/>
      <c r="X265" s="10"/>
      <c r="Y265" s="10"/>
      <c r="Z265" s="10"/>
      <c r="AA265" s="10"/>
      <c r="AB265" s="10"/>
    </row>
    <row r="266" spans="1:28" ht="15" hidden="1" x14ac:dyDescent="0.25">
      <c r="A266" s="2">
        <v>175</v>
      </c>
      <c r="B266" s="7">
        <f t="shared" ca="1" si="80"/>
        <v>49717</v>
      </c>
      <c r="C266" s="6">
        <f t="shared" si="86"/>
        <v>0</v>
      </c>
      <c r="D266" s="4">
        <f t="shared" si="81"/>
        <v>0</v>
      </c>
      <c r="E266" s="4">
        <f t="shared" si="82"/>
        <v>15</v>
      </c>
      <c r="O266" s="10"/>
      <c r="P266" s="10"/>
      <c r="Q266" s="10"/>
      <c r="R266" s="10"/>
      <c r="S266" s="10"/>
      <c r="T266" s="10"/>
      <c r="U266" s="10"/>
      <c r="V266" s="10"/>
      <c r="W266" s="10"/>
      <c r="X266" s="10"/>
      <c r="Y266" s="10"/>
      <c r="Z266" s="10"/>
      <c r="AA266" s="10"/>
      <c r="AB266" s="10"/>
    </row>
    <row r="267" spans="1:28" ht="15" hidden="1" x14ac:dyDescent="0.25">
      <c r="A267" s="2">
        <v>176</v>
      </c>
      <c r="B267" s="7">
        <f t="shared" ca="1" si="80"/>
        <v>49746</v>
      </c>
      <c r="C267" s="6">
        <f t="shared" si="86"/>
        <v>0</v>
      </c>
      <c r="D267" s="4">
        <f t="shared" si="81"/>
        <v>0</v>
      </c>
      <c r="E267" s="4">
        <f t="shared" si="82"/>
        <v>15</v>
      </c>
      <c r="O267" s="10"/>
      <c r="P267" s="10"/>
      <c r="Q267" s="10"/>
      <c r="R267" s="10"/>
      <c r="S267" s="10"/>
      <c r="T267" s="10"/>
      <c r="U267" s="10"/>
      <c r="V267" s="10"/>
      <c r="W267" s="10"/>
      <c r="X267" s="10"/>
      <c r="Y267" s="10"/>
      <c r="Z267" s="10"/>
      <c r="AA267" s="10"/>
      <c r="AB267" s="10"/>
    </row>
    <row r="268" spans="1:28" ht="15" hidden="1" x14ac:dyDescent="0.25">
      <c r="A268" s="2">
        <v>177</v>
      </c>
      <c r="B268" s="7">
        <f t="shared" ca="1" si="80"/>
        <v>49777</v>
      </c>
      <c r="C268" s="6">
        <f t="shared" si="86"/>
        <v>0</v>
      </c>
      <c r="D268" s="4">
        <f t="shared" si="81"/>
        <v>0</v>
      </c>
      <c r="E268" s="4">
        <f t="shared" si="82"/>
        <v>15</v>
      </c>
      <c r="O268" s="10"/>
      <c r="P268" s="10"/>
      <c r="Q268" s="10"/>
      <c r="R268" s="10"/>
      <c r="S268" s="10"/>
      <c r="T268" s="10"/>
      <c r="U268" s="10"/>
      <c r="V268" s="10"/>
      <c r="W268" s="10"/>
      <c r="X268" s="10"/>
      <c r="Y268" s="10"/>
      <c r="Z268" s="10"/>
      <c r="AA268" s="10"/>
      <c r="AB268" s="10"/>
    </row>
    <row r="269" spans="1:28" ht="15" hidden="1" x14ac:dyDescent="0.25">
      <c r="A269" s="2">
        <v>178</v>
      </c>
      <c r="B269" s="7">
        <f t="shared" ca="1" si="80"/>
        <v>49807</v>
      </c>
      <c r="C269" s="6">
        <f t="shared" si="86"/>
        <v>0</v>
      </c>
      <c r="D269" s="4">
        <f t="shared" si="81"/>
        <v>0</v>
      </c>
      <c r="E269" s="4">
        <f t="shared" si="82"/>
        <v>15</v>
      </c>
      <c r="O269" s="10"/>
      <c r="P269" s="10"/>
      <c r="Q269" s="10"/>
      <c r="R269" s="10"/>
      <c r="S269" s="10"/>
      <c r="T269" s="10"/>
      <c r="U269" s="10"/>
      <c r="V269" s="10"/>
      <c r="W269" s="10"/>
      <c r="X269" s="10"/>
      <c r="Y269" s="10"/>
      <c r="Z269" s="10"/>
      <c r="AA269" s="10"/>
      <c r="AB269" s="10"/>
    </row>
    <row r="270" spans="1:28" ht="15" hidden="1" x14ac:dyDescent="0.25">
      <c r="A270" s="2">
        <v>179</v>
      </c>
      <c r="B270" s="7">
        <f t="shared" ca="1" si="80"/>
        <v>49838</v>
      </c>
      <c r="C270" s="6">
        <f t="shared" si="86"/>
        <v>0</v>
      </c>
      <c r="D270" s="4">
        <f t="shared" si="81"/>
        <v>0</v>
      </c>
      <c r="E270" s="4">
        <f t="shared" si="82"/>
        <v>15</v>
      </c>
      <c r="O270" s="10"/>
      <c r="P270" s="10"/>
      <c r="Q270" s="10"/>
      <c r="R270" s="10"/>
      <c r="S270" s="10"/>
      <c r="T270" s="10"/>
      <c r="U270" s="10"/>
      <c r="V270" s="10"/>
      <c r="W270" s="10"/>
      <c r="X270" s="10"/>
      <c r="Y270" s="10"/>
      <c r="Z270" s="10"/>
      <c r="AA270" s="10"/>
      <c r="AB270" s="10"/>
    </row>
    <row r="271" spans="1:28" ht="15" hidden="1" x14ac:dyDescent="0.25">
      <c r="A271" s="2">
        <v>180</v>
      </c>
      <c r="B271" s="7">
        <f t="shared" ca="1" si="80"/>
        <v>49868</v>
      </c>
      <c r="C271" s="6">
        <f t="shared" si="86"/>
        <v>0</v>
      </c>
      <c r="D271" s="4">
        <f t="shared" si="81"/>
        <v>0</v>
      </c>
      <c r="E271" s="4">
        <f t="shared" si="82"/>
        <v>15</v>
      </c>
      <c r="O271" s="10"/>
      <c r="P271" s="10"/>
      <c r="Q271" s="10"/>
      <c r="R271" s="10"/>
      <c r="S271" s="10"/>
      <c r="T271" s="10"/>
      <c r="U271" s="10"/>
      <c r="V271" s="10"/>
      <c r="W271" s="10"/>
      <c r="X271" s="10"/>
      <c r="Y271" s="10"/>
      <c r="Z271" s="10"/>
      <c r="AA271" s="10"/>
      <c r="AB271" s="10"/>
    </row>
    <row r="272" spans="1:28" ht="15" hidden="1" x14ac:dyDescent="0.25">
      <c r="A272" s="2">
        <v>181</v>
      </c>
      <c r="B272" s="7">
        <f t="shared" ca="1" si="80"/>
        <v>49899</v>
      </c>
      <c r="C272" s="6">
        <f t="shared" ref="C272:C283" si="87">I63</f>
        <v>0</v>
      </c>
      <c r="D272" s="4">
        <f t="shared" si="81"/>
        <v>0</v>
      </c>
      <c r="E272" s="4">
        <f t="shared" si="82"/>
        <v>16</v>
      </c>
      <c r="O272" s="10"/>
      <c r="P272" s="10"/>
      <c r="Q272" s="10"/>
      <c r="R272" s="10"/>
      <c r="S272" s="10"/>
      <c r="T272" s="10"/>
      <c r="U272" s="10"/>
      <c r="V272" s="10"/>
      <c r="W272" s="10"/>
      <c r="X272" s="10"/>
      <c r="Y272" s="10"/>
      <c r="Z272" s="10"/>
      <c r="AA272" s="10"/>
      <c r="AB272" s="10"/>
    </row>
    <row r="273" spans="1:28" ht="15" hidden="1" x14ac:dyDescent="0.25">
      <c r="A273" s="2">
        <v>182</v>
      </c>
      <c r="B273" s="7">
        <f t="shared" ca="1" si="80"/>
        <v>49930</v>
      </c>
      <c r="C273" s="6">
        <f t="shared" si="87"/>
        <v>0</v>
      </c>
      <c r="D273" s="4">
        <f t="shared" si="81"/>
        <v>0</v>
      </c>
      <c r="E273" s="4">
        <f t="shared" si="82"/>
        <v>16</v>
      </c>
      <c r="O273" s="10"/>
      <c r="P273" s="10"/>
      <c r="Q273" s="10"/>
      <c r="R273" s="10"/>
      <c r="S273" s="10"/>
      <c r="T273" s="10"/>
      <c r="U273" s="10"/>
      <c r="V273" s="10"/>
      <c r="W273" s="10"/>
      <c r="X273" s="10"/>
      <c r="Y273" s="10"/>
      <c r="Z273" s="10"/>
      <c r="AA273" s="10"/>
      <c r="AB273" s="10"/>
    </row>
    <row r="274" spans="1:28" ht="15" hidden="1" x14ac:dyDescent="0.25">
      <c r="A274" s="2">
        <v>183</v>
      </c>
      <c r="B274" s="7">
        <f t="shared" ca="1" si="80"/>
        <v>49960</v>
      </c>
      <c r="C274" s="6">
        <f t="shared" si="87"/>
        <v>0</v>
      </c>
      <c r="D274" s="4">
        <f t="shared" si="81"/>
        <v>0</v>
      </c>
      <c r="E274" s="4">
        <f t="shared" si="82"/>
        <v>16</v>
      </c>
      <c r="O274" s="10"/>
      <c r="P274" s="10"/>
      <c r="Q274" s="10"/>
      <c r="R274" s="10"/>
      <c r="S274" s="10"/>
      <c r="T274" s="10"/>
      <c r="U274" s="10"/>
      <c r="V274" s="10"/>
      <c r="W274" s="10"/>
      <c r="X274" s="10"/>
      <c r="Y274" s="10"/>
      <c r="Z274" s="10"/>
      <c r="AA274" s="10"/>
      <c r="AB274" s="10"/>
    </row>
    <row r="275" spans="1:28" ht="15" hidden="1" x14ac:dyDescent="0.25">
      <c r="A275" s="2">
        <v>184</v>
      </c>
      <c r="B275" s="7">
        <f t="shared" ca="1" si="80"/>
        <v>49991</v>
      </c>
      <c r="C275" s="6">
        <f t="shared" si="87"/>
        <v>0</v>
      </c>
      <c r="D275" s="4">
        <f t="shared" si="81"/>
        <v>0</v>
      </c>
      <c r="E275" s="4">
        <f t="shared" si="82"/>
        <v>16</v>
      </c>
      <c r="O275" s="10"/>
      <c r="P275" s="10"/>
      <c r="Q275" s="10"/>
      <c r="R275" s="10"/>
      <c r="S275" s="10"/>
      <c r="T275" s="10"/>
      <c r="U275" s="10"/>
      <c r="V275" s="10"/>
      <c r="W275" s="10"/>
      <c r="X275" s="10"/>
      <c r="Y275" s="10"/>
      <c r="Z275" s="10"/>
      <c r="AA275" s="10"/>
      <c r="AB275" s="10"/>
    </row>
    <row r="276" spans="1:28" ht="15" hidden="1" x14ac:dyDescent="0.25">
      <c r="A276" s="2">
        <v>185</v>
      </c>
      <c r="B276" s="7">
        <f t="shared" ca="1" si="80"/>
        <v>50021</v>
      </c>
      <c r="C276" s="6">
        <f t="shared" si="87"/>
        <v>0</v>
      </c>
      <c r="D276" s="4">
        <f t="shared" si="81"/>
        <v>0</v>
      </c>
      <c r="E276" s="4">
        <f t="shared" si="82"/>
        <v>16</v>
      </c>
      <c r="O276" s="10"/>
      <c r="P276" s="10"/>
      <c r="Q276" s="10"/>
      <c r="R276" s="10"/>
      <c r="S276" s="10"/>
      <c r="T276" s="10"/>
      <c r="U276" s="10"/>
      <c r="V276" s="10"/>
      <c r="W276" s="10"/>
      <c r="X276" s="10"/>
      <c r="Y276" s="10"/>
      <c r="Z276" s="10"/>
      <c r="AA276" s="10"/>
      <c r="AB276" s="10"/>
    </row>
    <row r="277" spans="1:28" ht="15" hidden="1" x14ac:dyDescent="0.25">
      <c r="A277" s="2">
        <v>186</v>
      </c>
      <c r="B277" s="7">
        <f t="shared" ca="1" si="80"/>
        <v>50052</v>
      </c>
      <c r="C277" s="6">
        <f t="shared" si="87"/>
        <v>0</v>
      </c>
      <c r="D277" s="4">
        <f t="shared" si="81"/>
        <v>0</v>
      </c>
      <c r="E277" s="4">
        <f t="shared" si="82"/>
        <v>16</v>
      </c>
      <c r="O277" s="10"/>
      <c r="P277" s="10"/>
      <c r="Q277" s="10"/>
      <c r="R277" s="10"/>
      <c r="S277" s="10"/>
      <c r="T277" s="10"/>
      <c r="U277" s="10"/>
      <c r="V277" s="10"/>
      <c r="W277" s="10"/>
      <c r="X277" s="10"/>
      <c r="Y277" s="10"/>
      <c r="Z277" s="10"/>
      <c r="AA277" s="10"/>
      <c r="AB277" s="10"/>
    </row>
    <row r="278" spans="1:28" ht="15" hidden="1" x14ac:dyDescent="0.25">
      <c r="A278" s="2">
        <v>187</v>
      </c>
      <c r="B278" s="7">
        <f t="shared" ca="1" si="80"/>
        <v>50083</v>
      </c>
      <c r="C278" s="6">
        <f t="shared" si="87"/>
        <v>0</v>
      </c>
      <c r="D278" s="4">
        <f t="shared" si="81"/>
        <v>0</v>
      </c>
      <c r="E278" s="4">
        <f t="shared" si="82"/>
        <v>16</v>
      </c>
      <c r="O278" s="10"/>
      <c r="P278" s="10"/>
      <c r="Q278" s="10"/>
      <c r="R278" s="10"/>
      <c r="S278" s="10"/>
      <c r="T278" s="10"/>
      <c r="U278" s="10"/>
      <c r="V278" s="10"/>
      <c r="W278" s="10"/>
      <c r="X278" s="10"/>
      <c r="Y278" s="10"/>
      <c r="Z278" s="10"/>
      <c r="AA278" s="10"/>
      <c r="AB278" s="10"/>
    </row>
    <row r="279" spans="1:28" ht="15" hidden="1" x14ac:dyDescent="0.25">
      <c r="A279" s="2">
        <v>188</v>
      </c>
      <c r="B279" s="7">
        <f t="shared" ca="1" si="80"/>
        <v>50111</v>
      </c>
      <c r="C279" s="6">
        <f t="shared" si="87"/>
        <v>0</v>
      </c>
      <c r="D279" s="4">
        <f t="shared" si="81"/>
        <v>0</v>
      </c>
      <c r="E279" s="4">
        <f t="shared" si="82"/>
        <v>16</v>
      </c>
      <c r="O279" s="10"/>
      <c r="P279" s="10"/>
      <c r="Q279" s="10"/>
      <c r="R279" s="10"/>
      <c r="S279" s="10"/>
      <c r="T279" s="10"/>
      <c r="U279" s="10"/>
      <c r="V279" s="10"/>
      <c r="W279" s="10"/>
      <c r="X279" s="10"/>
      <c r="Y279" s="10"/>
      <c r="Z279" s="10"/>
      <c r="AA279" s="10"/>
      <c r="AB279" s="10"/>
    </row>
    <row r="280" spans="1:28" ht="15" hidden="1" x14ac:dyDescent="0.25">
      <c r="A280" s="2">
        <v>189</v>
      </c>
      <c r="B280" s="7">
        <f t="shared" ca="1" si="80"/>
        <v>50142</v>
      </c>
      <c r="C280" s="6">
        <f t="shared" si="87"/>
        <v>0</v>
      </c>
      <c r="D280" s="4">
        <f t="shared" si="81"/>
        <v>0</v>
      </c>
      <c r="E280" s="4">
        <f t="shared" si="82"/>
        <v>16</v>
      </c>
      <c r="O280" s="10"/>
      <c r="P280" s="10"/>
      <c r="Q280" s="10"/>
      <c r="R280" s="10"/>
      <c r="S280" s="10"/>
      <c r="T280" s="10"/>
      <c r="U280" s="10"/>
      <c r="V280" s="10"/>
      <c r="W280" s="10"/>
      <c r="X280" s="10"/>
      <c r="Y280" s="10"/>
      <c r="Z280" s="10"/>
      <c r="AA280" s="10"/>
      <c r="AB280" s="10"/>
    </row>
    <row r="281" spans="1:28" ht="15" hidden="1" x14ac:dyDescent="0.25">
      <c r="A281" s="2">
        <v>190</v>
      </c>
      <c r="B281" s="7">
        <f t="shared" ca="1" si="80"/>
        <v>50172</v>
      </c>
      <c r="C281" s="6">
        <f t="shared" si="87"/>
        <v>0</v>
      </c>
      <c r="D281" s="4">
        <f t="shared" si="81"/>
        <v>0</v>
      </c>
      <c r="E281" s="4">
        <f t="shared" si="82"/>
        <v>16</v>
      </c>
      <c r="O281" s="10"/>
      <c r="P281" s="10"/>
      <c r="Q281" s="10"/>
      <c r="R281" s="10"/>
      <c r="S281" s="10"/>
      <c r="T281" s="10"/>
      <c r="U281" s="10"/>
      <c r="V281" s="10"/>
      <c r="W281" s="10"/>
      <c r="X281" s="10"/>
      <c r="Y281" s="10"/>
      <c r="Z281" s="10"/>
      <c r="AA281" s="10"/>
      <c r="AB281" s="10"/>
    </row>
    <row r="282" spans="1:28" ht="15" hidden="1" x14ac:dyDescent="0.25">
      <c r="A282" s="2">
        <v>191</v>
      </c>
      <c r="B282" s="7">
        <f t="shared" ca="1" si="80"/>
        <v>50203</v>
      </c>
      <c r="C282" s="6">
        <f t="shared" si="87"/>
        <v>0</v>
      </c>
      <c r="D282" s="4">
        <f t="shared" si="81"/>
        <v>0</v>
      </c>
      <c r="E282" s="4">
        <f t="shared" si="82"/>
        <v>16</v>
      </c>
      <c r="O282" s="10"/>
      <c r="P282" s="10"/>
      <c r="Q282" s="10"/>
      <c r="R282" s="10"/>
      <c r="S282" s="10"/>
      <c r="T282" s="10"/>
      <c r="U282" s="10"/>
      <c r="V282" s="10"/>
      <c r="W282" s="10"/>
      <c r="X282" s="10"/>
      <c r="Y282" s="10"/>
      <c r="Z282" s="10"/>
      <c r="AA282" s="10"/>
      <c r="AB282" s="10"/>
    </row>
    <row r="283" spans="1:28" ht="15" hidden="1" x14ac:dyDescent="0.25">
      <c r="A283" s="2">
        <v>192</v>
      </c>
      <c r="B283" s="7">
        <f t="shared" ca="1" si="80"/>
        <v>50233</v>
      </c>
      <c r="C283" s="6">
        <f t="shared" si="87"/>
        <v>0</v>
      </c>
      <c r="D283" s="4">
        <f t="shared" si="81"/>
        <v>0</v>
      </c>
      <c r="E283" s="4">
        <f t="shared" si="82"/>
        <v>16</v>
      </c>
      <c r="O283" s="10"/>
      <c r="P283" s="10"/>
      <c r="Q283" s="10"/>
      <c r="R283" s="10"/>
      <c r="S283" s="10"/>
      <c r="T283" s="10"/>
      <c r="U283" s="10"/>
      <c r="V283" s="10"/>
      <c r="W283" s="10"/>
      <c r="X283" s="10"/>
      <c r="Y283" s="10"/>
      <c r="Z283" s="10"/>
      <c r="AA283" s="10"/>
      <c r="AB283" s="10"/>
    </row>
    <row r="284" spans="1:28" ht="15" hidden="1" x14ac:dyDescent="0.25">
      <c r="A284" s="2">
        <v>193</v>
      </c>
      <c r="B284" s="7">
        <f t="shared" ref="B284:B343" ca="1" si="88">EDATE(B283,1)</f>
        <v>50264</v>
      </c>
      <c r="C284" s="6">
        <f t="shared" ref="C284:C295" si="89">M63</f>
        <v>0</v>
      </c>
      <c r="D284" s="4">
        <f t="shared" ref="D284:D343" si="90">C284-C285</f>
        <v>0</v>
      </c>
      <c r="E284" s="4">
        <f t="shared" ref="E284:E343" si="91">FLOOR((A284-1)/12,1)+1</f>
        <v>17</v>
      </c>
      <c r="O284" s="10"/>
      <c r="P284" s="10"/>
      <c r="Q284" s="10"/>
      <c r="R284" s="10"/>
      <c r="S284" s="10"/>
      <c r="T284" s="10"/>
      <c r="U284" s="10"/>
      <c r="V284" s="10"/>
      <c r="W284" s="10"/>
      <c r="X284" s="10"/>
      <c r="Y284" s="10"/>
      <c r="Z284" s="10"/>
      <c r="AA284" s="10"/>
      <c r="AB284" s="10"/>
    </row>
    <row r="285" spans="1:28" ht="15" hidden="1" x14ac:dyDescent="0.25">
      <c r="A285" s="2">
        <v>194</v>
      </c>
      <c r="B285" s="7">
        <f t="shared" ca="1" si="88"/>
        <v>50295</v>
      </c>
      <c r="C285" s="6">
        <f t="shared" si="89"/>
        <v>0</v>
      </c>
      <c r="D285" s="4">
        <f t="shared" si="90"/>
        <v>0</v>
      </c>
      <c r="E285" s="4">
        <f t="shared" si="91"/>
        <v>17</v>
      </c>
      <c r="O285" s="10"/>
      <c r="P285" s="10"/>
      <c r="Q285" s="10"/>
      <c r="R285" s="10"/>
      <c r="S285" s="10"/>
      <c r="T285" s="10"/>
      <c r="U285" s="10"/>
      <c r="V285" s="10"/>
      <c r="W285" s="10"/>
      <c r="X285" s="10"/>
      <c r="Y285" s="10"/>
      <c r="Z285" s="10"/>
      <c r="AA285" s="10"/>
      <c r="AB285" s="10"/>
    </row>
    <row r="286" spans="1:28" ht="15" hidden="1" x14ac:dyDescent="0.25">
      <c r="A286" s="2">
        <v>195</v>
      </c>
      <c r="B286" s="7">
        <f t="shared" ca="1" si="88"/>
        <v>50325</v>
      </c>
      <c r="C286" s="6">
        <f t="shared" si="89"/>
        <v>0</v>
      </c>
      <c r="D286" s="4">
        <f t="shared" si="90"/>
        <v>0</v>
      </c>
      <c r="E286" s="4">
        <f t="shared" si="91"/>
        <v>17</v>
      </c>
      <c r="O286" s="10"/>
      <c r="P286" s="10"/>
      <c r="Q286" s="10"/>
      <c r="R286" s="10"/>
      <c r="S286" s="10"/>
      <c r="T286" s="10"/>
      <c r="U286" s="10"/>
      <c r="V286" s="10"/>
      <c r="W286" s="10"/>
      <c r="X286" s="10"/>
      <c r="Y286" s="10"/>
      <c r="Z286" s="10"/>
      <c r="AA286" s="10"/>
      <c r="AB286" s="10"/>
    </row>
    <row r="287" spans="1:28" ht="15" hidden="1" x14ac:dyDescent="0.25">
      <c r="A287" s="2">
        <v>196</v>
      </c>
      <c r="B287" s="7">
        <f t="shared" ca="1" si="88"/>
        <v>50356</v>
      </c>
      <c r="C287" s="6">
        <f t="shared" si="89"/>
        <v>0</v>
      </c>
      <c r="D287" s="4">
        <f t="shared" si="90"/>
        <v>0</v>
      </c>
      <c r="E287" s="4">
        <f t="shared" si="91"/>
        <v>17</v>
      </c>
      <c r="O287" s="10"/>
      <c r="P287" s="10"/>
      <c r="Q287" s="10"/>
      <c r="R287" s="10"/>
      <c r="S287" s="10"/>
      <c r="T287" s="10"/>
      <c r="U287" s="10"/>
      <c r="V287" s="10"/>
      <c r="W287" s="10"/>
      <c r="X287" s="10"/>
      <c r="Y287" s="10"/>
      <c r="Z287" s="10"/>
      <c r="AA287" s="10"/>
      <c r="AB287" s="10"/>
    </row>
    <row r="288" spans="1:28" ht="15" hidden="1" x14ac:dyDescent="0.25">
      <c r="A288" s="2">
        <v>197</v>
      </c>
      <c r="B288" s="7">
        <f t="shared" ca="1" si="88"/>
        <v>50386</v>
      </c>
      <c r="C288" s="6">
        <f t="shared" si="89"/>
        <v>0</v>
      </c>
      <c r="D288" s="4">
        <f t="shared" si="90"/>
        <v>0</v>
      </c>
      <c r="E288" s="4">
        <f t="shared" si="91"/>
        <v>17</v>
      </c>
      <c r="O288" s="10"/>
      <c r="P288" s="10"/>
      <c r="Q288" s="10"/>
      <c r="R288" s="10"/>
      <c r="S288" s="10"/>
      <c r="T288" s="10"/>
      <c r="U288" s="10"/>
      <c r="V288" s="10"/>
      <c r="W288" s="10"/>
      <c r="X288" s="10"/>
      <c r="Y288" s="10"/>
      <c r="Z288" s="10"/>
      <c r="AA288" s="10"/>
      <c r="AB288" s="10"/>
    </row>
    <row r="289" spans="1:28" ht="15" hidden="1" x14ac:dyDescent="0.25">
      <c r="A289" s="2">
        <v>198</v>
      </c>
      <c r="B289" s="7">
        <f t="shared" ca="1" si="88"/>
        <v>50417</v>
      </c>
      <c r="C289" s="6">
        <f t="shared" si="89"/>
        <v>0</v>
      </c>
      <c r="D289" s="4">
        <f t="shared" si="90"/>
        <v>0</v>
      </c>
      <c r="E289" s="4">
        <f t="shared" si="91"/>
        <v>17</v>
      </c>
      <c r="O289" s="10"/>
      <c r="P289" s="10"/>
      <c r="Q289" s="10"/>
      <c r="R289" s="10"/>
      <c r="S289" s="10"/>
      <c r="T289" s="10"/>
      <c r="U289" s="10"/>
      <c r="V289" s="10"/>
      <c r="W289" s="10"/>
      <c r="X289" s="10"/>
      <c r="Y289" s="10"/>
      <c r="Z289" s="10"/>
      <c r="AA289" s="10"/>
      <c r="AB289" s="10"/>
    </row>
    <row r="290" spans="1:28" ht="15" hidden="1" x14ac:dyDescent="0.25">
      <c r="A290" s="2">
        <v>199</v>
      </c>
      <c r="B290" s="7">
        <f t="shared" ca="1" si="88"/>
        <v>50448</v>
      </c>
      <c r="C290" s="6">
        <f t="shared" si="89"/>
        <v>0</v>
      </c>
      <c r="D290" s="4">
        <f t="shared" si="90"/>
        <v>0</v>
      </c>
      <c r="E290" s="4">
        <f t="shared" si="91"/>
        <v>17</v>
      </c>
      <c r="O290" s="10"/>
      <c r="P290" s="10"/>
      <c r="Q290" s="10"/>
      <c r="R290" s="10"/>
      <c r="S290" s="10"/>
      <c r="T290" s="10"/>
      <c r="U290" s="10"/>
      <c r="V290" s="10"/>
      <c r="W290" s="10"/>
      <c r="X290" s="10"/>
      <c r="Y290" s="10"/>
      <c r="Z290" s="10"/>
      <c r="AA290" s="10"/>
      <c r="AB290" s="10"/>
    </row>
    <row r="291" spans="1:28" ht="15" hidden="1" x14ac:dyDescent="0.25">
      <c r="A291" s="2">
        <v>200</v>
      </c>
      <c r="B291" s="7">
        <f t="shared" ca="1" si="88"/>
        <v>50476</v>
      </c>
      <c r="C291" s="6">
        <f t="shared" si="89"/>
        <v>0</v>
      </c>
      <c r="D291" s="4">
        <f t="shared" si="90"/>
        <v>0</v>
      </c>
      <c r="E291" s="4">
        <f t="shared" si="91"/>
        <v>17</v>
      </c>
      <c r="O291" s="10"/>
      <c r="P291" s="10"/>
      <c r="Q291" s="10"/>
      <c r="R291" s="10"/>
      <c r="S291" s="10"/>
      <c r="T291" s="10"/>
      <c r="U291" s="10"/>
      <c r="V291" s="10"/>
      <c r="W291" s="10"/>
      <c r="X291" s="10"/>
      <c r="Y291" s="10"/>
      <c r="Z291" s="10"/>
      <c r="AA291" s="10"/>
      <c r="AB291" s="10"/>
    </row>
    <row r="292" spans="1:28" ht="15" hidden="1" x14ac:dyDescent="0.25">
      <c r="A292" s="2">
        <v>201</v>
      </c>
      <c r="B292" s="7">
        <f t="shared" ca="1" si="88"/>
        <v>50507</v>
      </c>
      <c r="C292" s="6">
        <f t="shared" si="89"/>
        <v>0</v>
      </c>
      <c r="D292" s="4">
        <f t="shared" si="90"/>
        <v>0</v>
      </c>
      <c r="E292" s="4">
        <f t="shared" si="91"/>
        <v>17</v>
      </c>
      <c r="O292" s="10"/>
      <c r="P292" s="10"/>
      <c r="Q292" s="10"/>
      <c r="R292" s="10"/>
      <c r="S292" s="10"/>
      <c r="T292" s="10"/>
      <c r="U292" s="10"/>
      <c r="V292" s="10"/>
      <c r="W292" s="10"/>
      <c r="X292" s="10"/>
      <c r="Y292" s="10"/>
      <c r="Z292" s="10"/>
      <c r="AA292" s="10"/>
      <c r="AB292" s="10"/>
    </row>
    <row r="293" spans="1:28" ht="15" hidden="1" x14ac:dyDescent="0.25">
      <c r="A293" s="2">
        <v>202</v>
      </c>
      <c r="B293" s="7">
        <f t="shared" ca="1" si="88"/>
        <v>50537</v>
      </c>
      <c r="C293" s="6">
        <f t="shared" si="89"/>
        <v>0</v>
      </c>
      <c r="D293" s="4">
        <f t="shared" si="90"/>
        <v>0</v>
      </c>
      <c r="E293" s="4">
        <f t="shared" si="91"/>
        <v>17</v>
      </c>
      <c r="O293" s="10"/>
      <c r="P293" s="10"/>
      <c r="Q293" s="10"/>
      <c r="R293" s="10"/>
      <c r="S293" s="10"/>
      <c r="T293" s="10"/>
      <c r="U293" s="10"/>
      <c r="V293" s="10"/>
      <c r="W293" s="10"/>
      <c r="X293" s="10"/>
      <c r="Y293" s="10"/>
      <c r="Z293" s="10"/>
      <c r="AA293" s="10"/>
      <c r="AB293" s="10"/>
    </row>
    <row r="294" spans="1:28" ht="15" hidden="1" x14ac:dyDescent="0.25">
      <c r="A294" s="2">
        <v>203</v>
      </c>
      <c r="B294" s="7">
        <f t="shared" ca="1" si="88"/>
        <v>50568</v>
      </c>
      <c r="C294" s="6">
        <f t="shared" si="89"/>
        <v>0</v>
      </c>
      <c r="D294" s="4">
        <f t="shared" si="90"/>
        <v>0</v>
      </c>
      <c r="E294" s="4">
        <f t="shared" si="91"/>
        <v>17</v>
      </c>
      <c r="O294" s="10"/>
      <c r="P294" s="10"/>
      <c r="Q294" s="10"/>
      <c r="R294" s="10"/>
      <c r="S294" s="10"/>
      <c r="T294" s="10"/>
      <c r="U294" s="10"/>
      <c r="V294" s="10"/>
      <c r="W294" s="10"/>
      <c r="X294" s="10"/>
      <c r="Y294" s="10"/>
      <c r="Z294" s="10"/>
      <c r="AA294" s="10"/>
      <c r="AB294" s="10"/>
    </row>
    <row r="295" spans="1:28" ht="15" hidden="1" x14ac:dyDescent="0.25">
      <c r="A295" s="2">
        <v>204</v>
      </c>
      <c r="B295" s="7">
        <f t="shared" ca="1" si="88"/>
        <v>50598</v>
      </c>
      <c r="C295" s="6">
        <f t="shared" si="89"/>
        <v>0</v>
      </c>
      <c r="D295" s="4">
        <f t="shared" si="90"/>
        <v>0</v>
      </c>
      <c r="E295" s="4">
        <f t="shared" si="91"/>
        <v>17</v>
      </c>
      <c r="O295" s="10"/>
      <c r="P295" s="10"/>
      <c r="Q295" s="10"/>
      <c r="R295" s="10"/>
      <c r="S295" s="10"/>
      <c r="T295" s="10"/>
      <c r="U295" s="10"/>
      <c r="V295" s="10"/>
      <c r="W295" s="10"/>
      <c r="X295" s="10"/>
      <c r="Y295" s="10"/>
      <c r="Z295" s="10"/>
      <c r="AA295" s="10"/>
      <c r="AB295" s="10"/>
    </row>
    <row r="296" spans="1:28" ht="15" hidden="1" x14ac:dyDescent="0.25">
      <c r="A296" s="2">
        <v>205</v>
      </c>
      <c r="B296" s="7">
        <f t="shared" ca="1" si="88"/>
        <v>50629</v>
      </c>
      <c r="C296" s="6">
        <f t="shared" ref="C296:C307" si="92">Q63</f>
        <v>0</v>
      </c>
      <c r="D296" s="4">
        <f t="shared" si="90"/>
        <v>0</v>
      </c>
      <c r="E296" s="4">
        <f t="shared" si="91"/>
        <v>18</v>
      </c>
      <c r="O296" s="10"/>
      <c r="P296" s="10"/>
      <c r="Q296" s="10"/>
      <c r="R296" s="10"/>
      <c r="S296" s="10"/>
      <c r="T296" s="10"/>
      <c r="U296" s="10"/>
      <c r="V296" s="10"/>
      <c r="W296" s="10"/>
      <c r="X296" s="10"/>
      <c r="Y296" s="10"/>
      <c r="Z296" s="10"/>
      <c r="AA296" s="10"/>
      <c r="AB296" s="10"/>
    </row>
    <row r="297" spans="1:28" ht="15" hidden="1" x14ac:dyDescent="0.25">
      <c r="A297" s="2">
        <v>206</v>
      </c>
      <c r="B297" s="7">
        <f t="shared" ca="1" si="88"/>
        <v>50660</v>
      </c>
      <c r="C297" s="6">
        <f t="shared" si="92"/>
        <v>0</v>
      </c>
      <c r="D297" s="4">
        <f t="shared" si="90"/>
        <v>0</v>
      </c>
      <c r="E297" s="4">
        <f t="shared" si="91"/>
        <v>18</v>
      </c>
      <c r="O297" s="10"/>
      <c r="P297" s="10"/>
      <c r="Q297" s="10"/>
      <c r="R297" s="10"/>
      <c r="S297" s="10"/>
      <c r="T297" s="10"/>
      <c r="U297" s="10"/>
      <c r="V297" s="10"/>
      <c r="W297" s="10"/>
      <c r="X297" s="10"/>
      <c r="Y297" s="10"/>
      <c r="Z297" s="10"/>
      <c r="AA297" s="10"/>
      <c r="AB297" s="10"/>
    </row>
    <row r="298" spans="1:28" ht="15" hidden="1" x14ac:dyDescent="0.25">
      <c r="A298" s="2">
        <v>207</v>
      </c>
      <c r="B298" s="7">
        <f t="shared" ca="1" si="88"/>
        <v>50690</v>
      </c>
      <c r="C298" s="6">
        <f t="shared" si="92"/>
        <v>0</v>
      </c>
      <c r="D298" s="4">
        <f t="shared" si="90"/>
        <v>0</v>
      </c>
      <c r="E298" s="4">
        <f t="shared" si="91"/>
        <v>18</v>
      </c>
      <c r="O298" s="10"/>
      <c r="P298" s="10"/>
      <c r="Q298" s="10"/>
      <c r="R298" s="10"/>
      <c r="S298" s="10"/>
      <c r="T298" s="10"/>
      <c r="U298" s="10"/>
      <c r="V298" s="10"/>
      <c r="W298" s="10"/>
      <c r="X298" s="10"/>
      <c r="Y298" s="10"/>
      <c r="Z298" s="10"/>
      <c r="AA298" s="10"/>
      <c r="AB298" s="10"/>
    </row>
    <row r="299" spans="1:28" ht="15" hidden="1" x14ac:dyDescent="0.25">
      <c r="A299" s="2">
        <v>208</v>
      </c>
      <c r="B299" s="7">
        <f t="shared" ca="1" si="88"/>
        <v>50721</v>
      </c>
      <c r="C299" s="6">
        <f t="shared" si="92"/>
        <v>0</v>
      </c>
      <c r="D299" s="4">
        <f t="shared" si="90"/>
        <v>0</v>
      </c>
      <c r="E299" s="4">
        <f t="shared" si="91"/>
        <v>18</v>
      </c>
      <c r="O299" s="10"/>
      <c r="P299" s="10"/>
      <c r="Q299" s="10"/>
      <c r="R299" s="10"/>
      <c r="S299" s="10"/>
      <c r="T299" s="10"/>
      <c r="U299" s="10"/>
      <c r="V299" s="10"/>
      <c r="W299" s="10"/>
      <c r="X299" s="10"/>
      <c r="Y299" s="10"/>
      <c r="Z299" s="10"/>
      <c r="AA299" s="10"/>
      <c r="AB299" s="10"/>
    </row>
    <row r="300" spans="1:28" ht="15" hidden="1" x14ac:dyDescent="0.25">
      <c r="A300" s="2">
        <v>209</v>
      </c>
      <c r="B300" s="7">
        <f t="shared" ca="1" si="88"/>
        <v>50751</v>
      </c>
      <c r="C300" s="6">
        <f t="shared" si="92"/>
        <v>0</v>
      </c>
      <c r="D300" s="4">
        <f t="shared" si="90"/>
        <v>0</v>
      </c>
      <c r="E300" s="4">
        <f t="shared" si="91"/>
        <v>18</v>
      </c>
      <c r="O300" s="10"/>
      <c r="P300" s="10"/>
      <c r="Q300" s="10"/>
      <c r="R300" s="10"/>
      <c r="S300" s="10"/>
      <c r="T300" s="10"/>
      <c r="U300" s="10"/>
      <c r="V300" s="10"/>
      <c r="W300" s="10"/>
      <c r="X300" s="10"/>
      <c r="Y300" s="10"/>
      <c r="Z300" s="10"/>
      <c r="AA300" s="10"/>
      <c r="AB300" s="10"/>
    </row>
    <row r="301" spans="1:28" ht="15" hidden="1" x14ac:dyDescent="0.25">
      <c r="A301" s="2">
        <v>210</v>
      </c>
      <c r="B301" s="7">
        <f t="shared" ca="1" si="88"/>
        <v>50782</v>
      </c>
      <c r="C301" s="6">
        <f t="shared" si="92"/>
        <v>0</v>
      </c>
      <c r="D301" s="4">
        <f t="shared" si="90"/>
        <v>0</v>
      </c>
      <c r="E301" s="4">
        <f t="shared" si="91"/>
        <v>18</v>
      </c>
      <c r="O301" s="10"/>
      <c r="P301" s="10"/>
      <c r="Q301" s="10"/>
      <c r="R301" s="10"/>
      <c r="S301" s="10"/>
      <c r="T301" s="10"/>
      <c r="U301" s="10"/>
      <c r="V301" s="10"/>
      <c r="W301" s="10"/>
      <c r="X301" s="10"/>
      <c r="Y301" s="10"/>
      <c r="Z301" s="10"/>
      <c r="AA301" s="10"/>
      <c r="AB301" s="10"/>
    </row>
    <row r="302" spans="1:28" ht="15" hidden="1" x14ac:dyDescent="0.25">
      <c r="A302" s="2">
        <v>211</v>
      </c>
      <c r="B302" s="7">
        <f t="shared" ca="1" si="88"/>
        <v>50813</v>
      </c>
      <c r="C302" s="6">
        <f t="shared" si="92"/>
        <v>0</v>
      </c>
      <c r="D302" s="4">
        <f t="shared" si="90"/>
        <v>0</v>
      </c>
      <c r="E302" s="4">
        <f t="shared" si="91"/>
        <v>18</v>
      </c>
      <c r="O302" s="10"/>
      <c r="P302" s="10"/>
      <c r="Q302" s="10"/>
      <c r="R302" s="10"/>
      <c r="S302" s="10"/>
      <c r="T302" s="10"/>
      <c r="U302" s="10"/>
      <c r="V302" s="10"/>
      <c r="W302" s="10"/>
      <c r="X302" s="10"/>
      <c r="Y302" s="10"/>
      <c r="Z302" s="10"/>
      <c r="AA302" s="10"/>
      <c r="AB302" s="10"/>
    </row>
    <row r="303" spans="1:28" ht="15" hidden="1" x14ac:dyDescent="0.25">
      <c r="A303" s="2">
        <v>212</v>
      </c>
      <c r="B303" s="7">
        <f t="shared" ca="1" si="88"/>
        <v>50841</v>
      </c>
      <c r="C303" s="6">
        <f t="shared" si="92"/>
        <v>0</v>
      </c>
      <c r="D303" s="4">
        <f t="shared" si="90"/>
        <v>0</v>
      </c>
      <c r="E303" s="4">
        <f t="shared" si="91"/>
        <v>18</v>
      </c>
      <c r="O303" s="10"/>
      <c r="P303" s="10"/>
      <c r="Q303" s="10"/>
      <c r="R303" s="10"/>
      <c r="S303" s="10"/>
      <c r="T303" s="10"/>
      <c r="U303" s="10"/>
      <c r="V303" s="10"/>
      <c r="W303" s="10"/>
      <c r="X303" s="10"/>
      <c r="Y303" s="10"/>
      <c r="Z303" s="10"/>
      <c r="AA303" s="10"/>
      <c r="AB303" s="10"/>
    </row>
    <row r="304" spans="1:28" ht="15" hidden="1" x14ac:dyDescent="0.25">
      <c r="A304" s="2">
        <v>213</v>
      </c>
      <c r="B304" s="7">
        <f t="shared" ca="1" si="88"/>
        <v>50872</v>
      </c>
      <c r="C304" s="6">
        <f t="shared" si="92"/>
        <v>0</v>
      </c>
      <c r="D304" s="4">
        <f t="shared" si="90"/>
        <v>0</v>
      </c>
      <c r="E304" s="4">
        <f t="shared" si="91"/>
        <v>18</v>
      </c>
      <c r="O304" s="10"/>
      <c r="P304" s="10"/>
      <c r="Q304" s="10"/>
      <c r="R304" s="10"/>
      <c r="S304" s="10"/>
      <c r="T304" s="10"/>
      <c r="U304" s="10"/>
      <c r="V304" s="10"/>
      <c r="W304" s="10"/>
      <c r="X304" s="10"/>
      <c r="Y304" s="10"/>
      <c r="Z304" s="10"/>
      <c r="AA304" s="10"/>
      <c r="AB304" s="10"/>
    </row>
    <row r="305" spans="1:28" ht="15" hidden="1" x14ac:dyDescent="0.25">
      <c r="A305" s="2">
        <v>214</v>
      </c>
      <c r="B305" s="7">
        <f t="shared" ca="1" si="88"/>
        <v>50902</v>
      </c>
      <c r="C305" s="6">
        <f t="shared" si="92"/>
        <v>0</v>
      </c>
      <c r="D305" s="4">
        <f t="shared" si="90"/>
        <v>0</v>
      </c>
      <c r="E305" s="4">
        <f t="shared" si="91"/>
        <v>18</v>
      </c>
      <c r="O305" s="10"/>
      <c r="P305" s="10"/>
      <c r="Q305" s="10"/>
      <c r="R305" s="10"/>
      <c r="S305" s="10"/>
      <c r="T305" s="10"/>
      <c r="U305" s="10"/>
      <c r="V305" s="10"/>
      <c r="W305" s="10"/>
      <c r="X305" s="10"/>
      <c r="Y305" s="10"/>
      <c r="Z305" s="10"/>
      <c r="AA305" s="10"/>
      <c r="AB305" s="10"/>
    </row>
    <row r="306" spans="1:28" ht="15" hidden="1" x14ac:dyDescent="0.25">
      <c r="A306" s="2">
        <v>215</v>
      </c>
      <c r="B306" s="7">
        <f t="shared" ca="1" si="88"/>
        <v>50933</v>
      </c>
      <c r="C306" s="6">
        <f t="shared" si="92"/>
        <v>0</v>
      </c>
      <c r="D306" s="4">
        <f t="shared" si="90"/>
        <v>0</v>
      </c>
      <c r="E306" s="4">
        <f t="shared" si="91"/>
        <v>18</v>
      </c>
      <c r="O306" s="10"/>
      <c r="P306" s="10"/>
      <c r="Q306" s="10"/>
      <c r="R306" s="10"/>
      <c r="S306" s="10"/>
      <c r="T306" s="10"/>
      <c r="U306" s="10"/>
      <c r="V306" s="10"/>
      <c r="W306" s="10"/>
      <c r="X306" s="10"/>
      <c r="Y306" s="10"/>
      <c r="Z306" s="10"/>
      <c r="AA306" s="10"/>
      <c r="AB306" s="10"/>
    </row>
    <row r="307" spans="1:28" ht="15" hidden="1" x14ac:dyDescent="0.25">
      <c r="A307" s="2">
        <v>216</v>
      </c>
      <c r="B307" s="7">
        <f t="shared" ca="1" si="88"/>
        <v>50963</v>
      </c>
      <c r="C307" s="6">
        <f t="shared" si="92"/>
        <v>0</v>
      </c>
      <c r="D307" s="4">
        <f t="shared" si="90"/>
        <v>0</v>
      </c>
      <c r="E307" s="4">
        <f t="shared" si="91"/>
        <v>18</v>
      </c>
      <c r="O307" s="10"/>
      <c r="P307" s="10"/>
      <c r="Q307" s="10"/>
      <c r="R307" s="10"/>
      <c r="S307" s="10"/>
      <c r="T307" s="10"/>
      <c r="U307" s="10"/>
      <c r="V307" s="10"/>
      <c r="W307" s="10"/>
      <c r="X307" s="10"/>
      <c r="Y307" s="10"/>
      <c r="Z307" s="10"/>
      <c r="AA307" s="10"/>
      <c r="AB307" s="10"/>
    </row>
    <row r="308" spans="1:28" ht="15" hidden="1" x14ac:dyDescent="0.25">
      <c r="A308" s="2">
        <v>217</v>
      </c>
      <c r="B308" s="7">
        <f t="shared" ca="1" si="88"/>
        <v>50994</v>
      </c>
      <c r="C308" s="4">
        <f t="shared" ref="C308:C319" si="93">U63</f>
        <v>0</v>
      </c>
      <c r="D308" s="4">
        <f t="shared" si="90"/>
        <v>0</v>
      </c>
      <c r="E308" s="4">
        <f t="shared" si="91"/>
        <v>19</v>
      </c>
      <c r="O308" s="10"/>
      <c r="P308" s="10"/>
      <c r="Q308" s="10"/>
      <c r="R308" s="10"/>
      <c r="S308" s="10"/>
      <c r="T308" s="10"/>
      <c r="U308" s="10"/>
      <c r="V308" s="10"/>
      <c r="W308" s="10"/>
      <c r="X308" s="10"/>
      <c r="Y308" s="10"/>
      <c r="Z308" s="10"/>
      <c r="AA308" s="10"/>
      <c r="AB308" s="10"/>
    </row>
    <row r="309" spans="1:28" ht="15" hidden="1" x14ac:dyDescent="0.25">
      <c r="A309" s="2">
        <v>218</v>
      </c>
      <c r="B309" s="7">
        <f t="shared" ca="1" si="88"/>
        <v>51025</v>
      </c>
      <c r="C309" s="4">
        <f t="shared" si="93"/>
        <v>0</v>
      </c>
      <c r="D309" s="4">
        <f t="shared" si="90"/>
        <v>0</v>
      </c>
      <c r="E309" s="4">
        <f t="shared" si="91"/>
        <v>19</v>
      </c>
      <c r="O309" s="10"/>
      <c r="P309" s="10"/>
      <c r="Q309" s="10"/>
      <c r="R309" s="10"/>
      <c r="S309" s="10"/>
      <c r="T309" s="10"/>
      <c r="U309" s="10"/>
      <c r="V309" s="10"/>
      <c r="W309" s="10"/>
      <c r="X309" s="10"/>
      <c r="Y309" s="10"/>
      <c r="Z309" s="10"/>
      <c r="AA309" s="10"/>
      <c r="AB309" s="10"/>
    </row>
    <row r="310" spans="1:28" ht="15" hidden="1" x14ac:dyDescent="0.25">
      <c r="A310" s="2">
        <v>219</v>
      </c>
      <c r="B310" s="7">
        <f t="shared" ca="1" si="88"/>
        <v>51055</v>
      </c>
      <c r="C310" s="4">
        <f t="shared" si="93"/>
        <v>0</v>
      </c>
      <c r="D310" s="4">
        <f t="shared" si="90"/>
        <v>0</v>
      </c>
      <c r="E310" s="4">
        <f t="shared" si="91"/>
        <v>19</v>
      </c>
      <c r="O310" s="10"/>
      <c r="P310" s="10"/>
      <c r="Q310" s="10"/>
      <c r="R310" s="10"/>
      <c r="S310" s="10"/>
      <c r="T310" s="10"/>
      <c r="U310" s="10"/>
      <c r="V310" s="10"/>
      <c r="W310" s="10"/>
      <c r="X310" s="10"/>
      <c r="Y310" s="10"/>
      <c r="Z310" s="10"/>
      <c r="AA310" s="10"/>
      <c r="AB310" s="10"/>
    </row>
    <row r="311" spans="1:28" ht="15" hidden="1" x14ac:dyDescent="0.25">
      <c r="A311" s="2">
        <v>220</v>
      </c>
      <c r="B311" s="7">
        <f t="shared" ca="1" si="88"/>
        <v>51086</v>
      </c>
      <c r="C311" s="4">
        <f t="shared" si="93"/>
        <v>0</v>
      </c>
      <c r="D311" s="4">
        <f t="shared" si="90"/>
        <v>0</v>
      </c>
      <c r="E311" s="4">
        <f t="shared" si="91"/>
        <v>19</v>
      </c>
      <c r="O311" s="10"/>
      <c r="P311" s="10"/>
      <c r="Q311" s="10"/>
      <c r="R311" s="10"/>
      <c r="S311" s="10"/>
      <c r="T311" s="10"/>
      <c r="U311" s="10"/>
      <c r="V311" s="10"/>
      <c r="W311" s="10"/>
      <c r="X311" s="10"/>
      <c r="Y311" s="10"/>
      <c r="Z311" s="10"/>
      <c r="AA311" s="10"/>
      <c r="AB311" s="10"/>
    </row>
    <row r="312" spans="1:28" ht="15" hidden="1" x14ac:dyDescent="0.25">
      <c r="A312" s="2">
        <v>221</v>
      </c>
      <c r="B312" s="7">
        <f t="shared" ca="1" si="88"/>
        <v>51116</v>
      </c>
      <c r="C312" s="4">
        <f t="shared" si="93"/>
        <v>0</v>
      </c>
      <c r="D312" s="4">
        <f t="shared" si="90"/>
        <v>0</v>
      </c>
      <c r="E312" s="4">
        <f t="shared" si="91"/>
        <v>19</v>
      </c>
      <c r="O312" s="10"/>
      <c r="P312" s="10"/>
      <c r="Q312" s="10"/>
      <c r="R312" s="10"/>
      <c r="S312" s="10"/>
      <c r="T312" s="10"/>
      <c r="U312" s="10"/>
      <c r="V312" s="10"/>
      <c r="W312" s="10"/>
      <c r="X312" s="10"/>
      <c r="Y312" s="10"/>
      <c r="Z312" s="10"/>
      <c r="AA312" s="10"/>
      <c r="AB312" s="10"/>
    </row>
    <row r="313" spans="1:28" ht="15" hidden="1" x14ac:dyDescent="0.25">
      <c r="A313" s="2">
        <v>222</v>
      </c>
      <c r="B313" s="7">
        <f t="shared" ca="1" si="88"/>
        <v>51147</v>
      </c>
      <c r="C313" s="4">
        <f t="shared" si="93"/>
        <v>0</v>
      </c>
      <c r="D313" s="4">
        <f t="shared" si="90"/>
        <v>0</v>
      </c>
      <c r="E313" s="4">
        <f t="shared" si="91"/>
        <v>19</v>
      </c>
      <c r="O313" s="10"/>
      <c r="P313" s="10"/>
      <c r="Q313" s="10"/>
      <c r="R313" s="10"/>
      <c r="S313" s="10"/>
      <c r="T313" s="10"/>
      <c r="U313" s="10"/>
      <c r="V313" s="10"/>
      <c r="W313" s="10"/>
      <c r="X313" s="10"/>
      <c r="Y313" s="10"/>
      <c r="Z313" s="10"/>
      <c r="AA313" s="10"/>
      <c r="AB313" s="10"/>
    </row>
    <row r="314" spans="1:28" ht="15" hidden="1" x14ac:dyDescent="0.25">
      <c r="A314" s="2">
        <v>223</v>
      </c>
      <c r="B314" s="7">
        <f t="shared" ca="1" si="88"/>
        <v>51178</v>
      </c>
      <c r="C314" s="4">
        <f t="shared" si="93"/>
        <v>0</v>
      </c>
      <c r="D314" s="4">
        <f t="shared" si="90"/>
        <v>0</v>
      </c>
      <c r="E314" s="4">
        <f t="shared" si="91"/>
        <v>19</v>
      </c>
      <c r="O314" s="10"/>
      <c r="P314" s="10"/>
      <c r="Q314" s="10"/>
      <c r="R314" s="10"/>
      <c r="S314" s="10"/>
      <c r="T314" s="10"/>
      <c r="U314" s="10"/>
      <c r="V314" s="10"/>
      <c r="W314" s="10"/>
      <c r="X314" s="10"/>
      <c r="Y314" s="10"/>
      <c r="Z314" s="10"/>
      <c r="AA314" s="10"/>
      <c r="AB314" s="10"/>
    </row>
    <row r="315" spans="1:28" ht="15" hidden="1" x14ac:dyDescent="0.25">
      <c r="A315" s="2">
        <v>224</v>
      </c>
      <c r="B315" s="7">
        <f t="shared" ca="1" si="88"/>
        <v>51207</v>
      </c>
      <c r="C315" s="4">
        <f t="shared" si="93"/>
        <v>0</v>
      </c>
      <c r="D315" s="4">
        <f t="shared" si="90"/>
        <v>0</v>
      </c>
      <c r="E315" s="4">
        <f t="shared" si="91"/>
        <v>19</v>
      </c>
      <c r="O315" s="10"/>
      <c r="P315" s="10"/>
      <c r="Q315" s="10"/>
      <c r="R315" s="10"/>
      <c r="S315" s="10"/>
      <c r="T315" s="10"/>
      <c r="U315" s="10"/>
      <c r="V315" s="10"/>
      <c r="W315" s="10"/>
      <c r="X315" s="10"/>
      <c r="Y315" s="10"/>
      <c r="Z315" s="10"/>
      <c r="AA315" s="10"/>
      <c r="AB315" s="10"/>
    </row>
    <row r="316" spans="1:28" ht="15" hidden="1" x14ac:dyDescent="0.25">
      <c r="A316" s="2">
        <v>225</v>
      </c>
      <c r="B316" s="7">
        <f t="shared" ca="1" si="88"/>
        <v>51238</v>
      </c>
      <c r="C316" s="4">
        <f t="shared" si="93"/>
        <v>0</v>
      </c>
      <c r="D316" s="4">
        <f t="shared" si="90"/>
        <v>0</v>
      </c>
      <c r="E316" s="4">
        <f t="shared" si="91"/>
        <v>19</v>
      </c>
      <c r="O316" s="10"/>
      <c r="P316" s="10"/>
      <c r="Q316" s="10"/>
      <c r="R316" s="10"/>
      <c r="S316" s="10"/>
      <c r="T316" s="10"/>
      <c r="U316" s="10"/>
      <c r="V316" s="10"/>
      <c r="W316" s="10"/>
      <c r="X316" s="10"/>
      <c r="Y316" s="10"/>
      <c r="Z316" s="10"/>
      <c r="AA316" s="10"/>
      <c r="AB316" s="10"/>
    </row>
    <row r="317" spans="1:28" ht="15" hidden="1" x14ac:dyDescent="0.25">
      <c r="A317" s="2">
        <v>226</v>
      </c>
      <c r="B317" s="7">
        <f t="shared" ca="1" si="88"/>
        <v>51268</v>
      </c>
      <c r="C317" s="4">
        <f t="shared" si="93"/>
        <v>0</v>
      </c>
      <c r="D317" s="4">
        <f t="shared" si="90"/>
        <v>0</v>
      </c>
      <c r="E317" s="4">
        <f t="shared" si="91"/>
        <v>19</v>
      </c>
      <c r="O317" s="10"/>
      <c r="P317" s="10"/>
      <c r="Q317" s="10"/>
      <c r="R317" s="10"/>
      <c r="S317" s="10"/>
      <c r="T317" s="10"/>
      <c r="U317" s="10"/>
      <c r="V317" s="10"/>
      <c r="W317" s="10"/>
      <c r="X317" s="10"/>
      <c r="Y317" s="10"/>
      <c r="Z317" s="10"/>
      <c r="AA317" s="10"/>
      <c r="AB317" s="10"/>
    </row>
    <row r="318" spans="1:28" ht="15" hidden="1" x14ac:dyDescent="0.25">
      <c r="A318" s="2">
        <v>227</v>
      </c>
      <c r="B318" s="7">
        <f t="shared" ca="1" si="88"/>
        <v>51299</v>
      </c>
      <c r="C318" s="4">
        <f t="shared" si="93"/>
        <v>0</v>
      </c>
      <c r="D318" s="4">
        <f t="shared" si="90"/>
        <v>0</v>
      </c>
      <c r="E318" s="4">
        <f t="shared" si="91"/>
        <v>19</v>
      </c>
      <c r="O318" s="10"/>
      <c r="P318" s="10"/>
      <c r="Q318" s="10"/>
      <c r="R318" s="10"/>
      <c r="S318" s="10"/>
      <c r="T318" s="10"/>
      <c r="U318" s="10"/>
      <c r="V318" s="10"/>
      <c r="W318" s="10"/>
      <c r="X318" s="10"/>
      <c r="Y318" s="10"/>
      <c r="Z318" s="10"/>
      <c r="AA318" s="10"/>
      <c r="AB318" s="10"/>
    </row>
    <row r="319" spans="1:28" ht="15" hidden="1" x14ac:dyDescent="0.25">
      <c r="A319" s="2">
        <v>228</v>
      </c>
      <c r="B319" s="7">
        <f t="shared" ca="1" si="88"/>
        <v>51329</v>
      </c>
      <c r="C319" s="4">
        <f t="shared" si="93"/>
        <v>0</v>
      </c>
      <c r="D319" s="4">
        <f t="shared" si="90"/>
        <v>0</v>
      </c>
      <c r="E319" s="4">
        <f t="shared" si="91"/>
        <v>19</v>
      </c>
      <c r="O319" s="10"/>
      <c r="P319" s="10"/>
      <c r="Q319" s="10"/>
      <c r="R319" s="10"/>
      <c r="S319" s="10"/>
      <c r="T319" s="10"/>
      <c r="U319" s="10"/>
      <c r="V319" s="10"/>
      <c r="W319" s="10"/>
      <c r="X319" s="10"/>
      <c r="Y319" s="10"/>
      <c r="Z319" s="10"/>
      <c r="AA319" s="10"/>
      <c r="AB319" s="10"/>
    </row>
    <row r="320" spans="1:28" ht="15" hidden="1" x14ac:dyDescent="0.25">
      <c r="A320" s="2">
        <v>229</v>
      </c>
      <c r="B320" s="7">
        <f t="shared" ca="1" si="88"/>
        <v>51360</v>
      </c>
      <c r="C320" s="4">
        <f t="shared" ref="C320:C331" si="94">Y63</f>
        <v>0</v>
      </c>
      <c r="D320" s="4">
        <f t="shared" si="90"/>
        <v>0</v>
      </c>
      <c r="E320" s="4">
        <f t="shared" si="91"/>
        <v>20</v>
      </c>
      <c r="O320" s="10"/>
      <c r="P320" s="10"/>
      <c r="Q320" s="10"/>
      <c r="R320" s="10"/>
      <c r="S320" s="10"/>
      <c r="T320" s="10"/>
      <c r="U320" s="10"/>
      <c r="V320" s="10"/>
      <c r="W320" s="10"/>
      <c r="X320" s="10"/>
      <c r="Y320" s="10"/>
      <c r="Z320" s="10"/>
      <c r="AA320" s="10"/>
      <c r="AB320" s="10"/>
    </row>
    <row r="321" spans="1:28" ht="15" hidden="1" x14ac:dyDescent="0.25">
      <c r="A321" s="2">
        <v>230</v>
      </c>
      <c r="B321" s="7">
        <f t="shared" ca="1" si="88"/>
        <v>51391</v>
      </c>
      <c r="C321" s="4">
        <f t="shared" si="94"/>
        <v>0</v>
      </c>
      <c r="D321" s="4">
        <f t="shared" si="90"/>
        <v>0</v>
      </c>
      <c r="E321" s="4">
        <f t="shared" si="91"/>
        <v>20</v>
      </c>
      <c r="O321" s="10"/>
      <c r="P321" s="10"/>
      <c r="Q321" s="10"/>
      <c r="R321" s="10"/>
      <c r="S321" s="10"/>
      <c r="T321" s="10"/>
      <c r="U321" s="10"/>
      <c r="V321" s="10"/>
      <c r="W321" s="10"/>
      <c r="X321" s="10"/>
      <c r="Y321" s="10"/>
      <c r="Z321" s="10"/>
      <c r="AA321" s="10"/>
      <c r="AB321" s="10"/>
    </row>
    <row r="322" spans="1:28" ht="15" hidden="1" x14ac:dyDescent="0.25">
      <c r="A322" s="2">
        <v>231</v>
      </c>
      <c r="B322" s="7">
        <f t="shared" ca="1" si="88"/>
        <v>51421</v>
      </c>
      <c r="C322" s="4">
        <f t="shared" si="94"/>
        <v>0</v>
      </c>
      <c r="D322" s="4">
        <f t="shared" si="90"/>
        <v>0</v>
      </c>
      <c r="E322" s="4">
        <f t="shared" si="91"/>
        <v>20</v>
      </c>
      <c r="O322" s="10"/>
      <c r="P322" s="10"/>
      <c r="Q322" s="10"/>
      <c r="R322" s="10"/>
      <c r="S322" s="10"/>
      <c r="T322" s="10"/>
      <c r="U322" s="10"/>
      <c r="V322" s="10"/>
      <c r="W322" s="10"/>
      <c r="X322" s="10"/>
      <c r="Y322" s="10"/>
      <c r="Z322" s="10"/>
      <c r="AA322" s="10"/>
      <c r="AB322" s="10"/>
    </row>
    <row r="323" spans="1:28" ht="15" hidden="1" x14ac:dyDescent="0.25">
      <c r="A323" s="2">
        <v>232</v>
      </c>
      <c r="B323" s="7">
        <f t="shared" ca="1" si="88"/>
        <v>51452</v>
      </c>
      <c r="C323" s="4">
        <f t="shared" si="94"/>
        <v>0</v>
      </c>
      <c r="D323" s="4">
        <f t="shared" si="90"/>
        <v>0</v>
      </c>
      <c r="E323" s="4">
        <f t="shared" si="91"/>
        <v>20</v>
      </c>
      <c r="O323" s="10"/>
      <c r="P323" s="10"/>
      <c r="Q323" s="10"/>
      <c r="R323" s="10"/>
      <c r="S323" s="10"/>
      <c r="T323" s="10"/>
      <c r="U323" s="10"/>
      <c r="V323" s="10"/>
      <c r="W323" s="10"/>
      <c r="X323" s="10"/>
      <c r="Y323" s="10"/>
      <c r="Z323" s="10"/>
      <c r="AA323" s="10"/>
      <c r="AB323" s="10"/>
    </row>
    <row r="324" spans="1:28" ht="15" hidden="1" x14ac:dyDescent="0.25">
      <c r="A324" s="2">
        <v>233</v>
      </c>
      <c r="B324" s="7">
        <f t="shared" ca="1" si="88"/>
        <v>51482</v>
      </c>
      <c r="C324" s="4">
        <f t="shared" si="94"/>
        <v>0</v>
      </c>
      <c r="D324" s="4">
        <f t="shared" si="90"/>
        <v>0</v>
      </c>
      <c r="E324" s="4">
        <f t="shared" si="91"/>
        <v>20</v>
      </c>
      <c r="O324" s="10"/>
      <c r="P324" s="10"/>
      <c r="Q324" s="10"/>
      <c r="R324" s="10"/>
      <c r="S324" s="10"/>
      <c r="T324" s="10"/>
      <c r="U324" s="10"/>
      <c r="V324" s="10"/>
      <c r="W324" s="10"/>
      <c r="X324" s="10"/>
      <c r="Y324" s="10"/>
      <c r="Z324" s="10"/>
      <c r="AA324" s="10"/>
      <c r="AB324" s="10"/>
    </row>
    <row r="325" spans="1:28" ht="15" hidden="1" x14ac:dyDescent="0.25">
      <c r="A325" s="2">
        <v>234</v>
      </c>
      <c r="B325" s="7">
        <f t="shared" ca="1" si="88"/>
        <v>51513</v>
      </c>
      <c r="C325" s="4">
        <f t="shared" si="94"/>
        <v>0</v>
      </c>
      <c r="D325" s="4">
        <f t="shared" si="90"/>
        <v>0</v>
      </c>
      <c r="E325" s="4">
        <f t="shared" si="91"/>
        <v>20</v>
      </c>
      <c r="O325" s="10"/>
      <c r="P325" s="10"/>
      <c r="Q325" s="10"/>
      <c r="R325" s="10"/>
      <c r="S325" s="10"/>
      <c r="T325" s="10"/>
      <c r="U325" s="10"/>
      <c r="V325" s="10"/>
      <c r="W325" s="10"/>
      <c r="X325" s="10"/>
      <c r="Y325" s="10"/>
      <c r="Z325" s="10"/>
      <c r="AA325" s="10"/>
      <c r="AB325" s="10"/>
    </row>
    <row r="326" spans="1:28" ht="15" hidden="1" x14ac:dyDescent="0.25">
      <c r="A326" s="2">
        <v>235</v>
      </c>
      <c r="B326" s="7">
        <f t="shared" ca="1" si="88"/>
        <v>51544</v>
      </c>
      <c r="C326" s="4">
        <f t="shared" si="94"/>
        <v>0</v>
      </c>
      <c r="D326" s="4">
        <f t="shared" si="90"/>
        <v>0</v>
      </c>
      <c r="E326" s="4">
        <f t="shared" si="91"/>
        <v>20</v>
      </c>
      <c r="O326" s="10"/>
      <c r="P326" s="10"/>
      <c r="Q326" s="10"/>
      <c r="R326" s="10"/>
      <c r="S326" s="10"/>
      <c r="T326" s="10"/>
      <c r="U326" s="10"/>
      <c r="V326" s="10"/>
      <c r="W326" s="10"/>
      <c r="X326" s="10"/>
      <c r="Y326" s="10"/>
      <c r="Z326" s="10"/>
      <c r="AA326" s="10"/>
      <c r="AB326" s="10"/>
    </row>
    <row r="327" spans="1:28" ht="15" hidden="1" x14ac:dyDescent="0.25">
      <c r="A327" s="2">
        <v>236</v>
      </c>
      <c r="B327" s="7">
        <f t="shared" ca="1" si="88"/>
        <v>51572</v>
      </c>
      <c r="C327" s="4">
        <f t="shared" si="94"/>
        <v>0</v>
      </c>
      <c r="D327" s="4">
        <f t="shared" si="90"/>
        <v>0</v>
      </c>
      <c r="E327" s="4">
        <f t="shared" si="91"/>
        <v>20</v>
      </c>
      <c r="O327" s="10"/>
      <c r="P327" s="10"/>
      <c r="Q327" s="10"/>
      <c r="R327" s="10"/>
      <c r="S327" s="10"/>
      <c r="T327" s="10"/>
      <c r="U327" s="10"/>
      <c r="V327" s="10"/>
      <c r="W327" s="10"/>
      <c r="X327" s="10"/>
      <c r="Y327" s="10"/>
      <c r="Z327" s="10"/>
      <c r="AA327" s="10"/>
      <c r="AB327" s="10"/>
    </row>
    <row r="328" spans="1:28" ht="15" hidden="1" x14ac:dyDescent="0.25">
      <c r="A328" s="2">
        <v>237</v>
      </c>
      <c r="B328" s="7">
        <f t="shared" ca="1" si="88"/>
        <v>51603</v>
      </c>
      <c r="C328" s="4">
        <f t="shared" si="94"/>
        <v>0</v>
      </c>
      <c r="D328" s="4">
        <f t="shared" si="90"/>
        <v>0</v>
      </c>
      <c r="E328" s="4">
        <f t="shared" si="91"/>
        <v>20</v>
      </c>
      <c r="O328" s="10"/>
      <c r="P328" s="10"/>
      <c r="Q328" s="10"/>
      <c r="R328" s="10"/>
      <c r="S328" s="10"/>
      <c r="T328" s="10"/>
      <c r="U328" s="10"/>
      <c r="V328" s="10"/>
      <c r="W328" s="10"/>
      <c r="X328" s="10"/>
      <c r="Y328" s="10"/>
      <c r="Z328" s="10"/>
      <c r="AA328" s="10"/>
      <c r="AB328" s="10"/>
    </row>
    <row r="329" spans="1:28" ht="15" hidden="1" x14ac:dyDescent="0.25">
      <c r="A329" s="2">
        <v>238</v>
      </c>
      <c r="B329" s="7">
        <f t="shared" ca="1" si="88"/>
        <v>51633</v>
      </c>
      <c r="C329" s="4">
        <f t="shared" si="94"/>
        <v>0</v>
      </c>
      <c r="D329" s="4">
        <f t="shared" si="90"/>
        <v>0</v>
      </c>
      <c r="E329" s="4">
        <f t="shared" si="91"/>
        <v>20</v>
      </c>
      <c r="O329" s="10"/>
      <c r="P329" s="10"/>
      <c r="Q329" s="10"/>
      <c r="R329" s="10"/>
      <c r="S329" s="10"/>
      <c r="T329" s="10"/>
      <c r="U329" s="10"/>
      <c r="V329" s="10"/>
      <c r="W329" s="10"/>
      <c r="X329" s="10"/>
      <c r="Y329" s="10"/>
      <c r="Z329" s="10"/>
      <c r="AA329" s="10"/>
      <c r="AB329" s="10"/>
    </row>
    <row r="330" spans="1:28" ht="15" hidden="1" x14ac:dyDescent="0.25">
      <c r="A330" s="2">
        <v>239</v>
      </c>
      <c r="B330" s="7">
        <f t="shared" ca="1" si="88"/>
        <v>51664</v>
      </c>
      <c r="C330" s="4">
        <f t="shared" si="94"/>
        <v>0</v>
      </c>
      <c r="D330" s="4">
        <f t="shared" si="90"/>
        <v>0</v>
      </c>
      <c r="E330" s="4">
        <f t="shared" si="91"/>
        <v>20</v>
      </c>
      <c r="O330" s="10"/>
      <c r="P330" s="10"/>
      <c r="Q330" s="10"/>
      <c r="R330" s="10"/>
      <c r="S330" s="10"/>
      <c r="T330" s="10"/>
      <c r="U330" s="10"/>
      <c r="V330" s="10"/>
      <c r="W330" s="10"/>
      <c r="X330" s="10"/>
      <c r="Y330" s="10"/>
      <c r="Z330" s="10"/>
      <c r="AA330" s="10"/>
      <c r="AB330" s="10"/>
    </row>
    <row r="331" spans="1:28" ht="15" hidden="1" x14ac:dyDescent="0.25">
      <c r="A331" s="2">
        <v>240</v>
      </c>
      <c r="B331" s="7">
        <f t="shared" ca="1" si="88"/>
        <v>51694</v>
      </c>
      <c r="C331" s="4">
        <f t="shared" si="94"/>
        <v>0</v>
      </c>
      <c r="D331" s="4">
        <f t="shared" si="90"/>
        <v>0</v>
      </c>
      <c r="E331" s="4">
        <f t="shared" si="91"/>
        <v>20</v>
      </c>
      <c r="O331" s="10"/>
      <c r="P331" s="10"/>
      <c r="Q331" s="10"/>
      <c r="R331" s="10"/>
      <c r="S331" s="10"/>
      <c r="T331" s="10"/>
      <c r="U331" s="10"/>
      <c r="V331" s="10"/>
      <c r="W331" s="10"/>
      <c r="X331" s="10"/>
      <c r="Y331" s="10"/>
      <c r="Z331" s="10"/>
      <c r="AA331" s="10"/>
      <c r="AB331" s="10"/>
    </row>
    <row r="332" spans="1:28" ht="15" hidden="1" x14ac:dyDescent="0.25">
      <c r="A332" s="2">
        <v>241</v>
      </c>
      <c r="B332" s="7">
        <f t="shared" ca="1" si="88"/>
        <v>51725</v>
      </c>
      <c r="C332" s="4">
        <f t="shared" ref="C332:C343" si="95">AC63</f>
        <v>0</v>
      </c>
      <c r="D332" s="4">
        <f t="shared" si="90"/>
        <v>0</v>
      </c>
      <c r="E332" s="4">
        <f t="shared" si="91"/>
        <v>21</v>
      </c>
      <c r="O332" s="10"/>
      <c r="P332" s="10"/>
      <c r="Q332" s="10"/>
      <c r="R332" s="10"/>
      <c r="S332" s="10"/>
      <c r="T332" s="10"/>
      <c r="U332" s="10"/>
      <c r="V332" s="10"/>
      <c r="W332" s="10"/>
      <c r="X332" s="10"/>
      <c r="Y332" s="10"/>
      <c r="Z332" s="10"/>
      <c r="AA332" s="10"/>
      <c r="AB332" s="10"/>
    </row>
    <row r="333" spans="1:28" ht="15" hidden="1" x14ac:dyDescent="0.25">
      <c r="A333" s="2">
        <v>242</v>
      </c>
      <c r="B333" s="7">
        <f t="shared" ca="1" si="88"/>
        <v>51756</v>
      </c>
      <c r="C333" s="4">
        <f t="shared" si="95"/>
        <v>0</v>
      </c>
      <c r="D333" s="4">
        <f t="shared" si="90"/>
        <v>0</v>
      </c>
      <c r="E333" s="4">
        <f t="shared" si="91"/>
        <v>21</v>
      </c>
      <c r="O333" s="10"/>
      <c r="P333" s="10"/>
      <c r="Q333" s="10"/>
      <c r="R333" s="10"/>
      <c r="S333" s="10"/>
      <c r="T333" s="10"/>
      <c r="U333" s="10"/>
      <c r="V333" s="10"/>
      <c r="W333" s="10"/>
      <c r="X333" s="10"/>
      <c r="Y333" s="10"/>
      <c r="Z333" s="10"/>
      <c r="AA333" s="10"/>
      <c r="AB333" s="10"/>
    </row>
    <row r="334" spans="1:28" ht="15" hidden="1" x14ac:dyDescent="0.25">
      <c r="A334" s="2">
        <v>243</v>
      </c>
      <c r="B334" s="7">
        <f t="shared" ca="1" si="88"/>
        <v>51786</v>
      </c>
      <c r="C334" s="4">
        <f t="shared" si="95"/>
        <v>0</v>
      </c>
      <c r="D334" s="4">
        <f t="shared" si="90"/>
        <v>0</v>
      </c>
      <c r="E334" s="4">
        <f t="shared" si="91"/>
        <v>21</v>
      </c>
      <c r="O334" s="10"/>
      <c r="P334" s="10"/>
      <c r="Q334" s="10"/>
      <c r="R334" s="10"/>
      <c r="S334" s="10"/>
      <c r="T334" s="10"/>
      <c r="U334" s="10"/>
      <c r="V334" s="10"/>
      <c r="W334" s="10"/>
      <c r="X334" s="10"/>
      <c r="Y334" s="10"/>
      <c r="Z334" s="10"/>
      <c r="AA334" s="10"/>
      <c r="AB334" s="10"/>
    </row>
    <row r="335" spans="1:28" ht="15" hidden="1" x14ac:dyDescent="0.25">
      <c r="A335" s="2">
        <v>244</v>
      </c>
      <c r="B335" s="7">
        <f t="shared" ca="1" si="88"/>
        <v>51817</v>
      </c>
      <c r="C335" s="4">
        <f t="shared" si="95"/>
        <v>0</v>
      </c>
      <c r="D335" s="4">
        <f t="shared" si="90"/>
        <v>0</v>
      </c>
      <c r="E335" s="4">
        <f t="shared" si="91"/>
        <v>21</v>
      </c>
      <c r="O335" s="10"/>
      <c r="P335" s="10"/>
      <c r="Q335" s="10"/>
      <c r="R335" s="10"/>
      <c r="S335" s="10"/>
      <c r="T335" s="10"/>
      <c r="U335" s="10"/>
      <c r="V335" s="10"/>
      <c r="W335" s="10"/>
      <c r="X335" s="10"/>
      <c r="Y335" s="10"/>
      <c r="Z335" s="10"/>
      <c r="AA335" s="10"/>
      <c r="AB335" s="10"/>
    </row>
    <row r="336" spans="1:28" ht="15" hidden="1" x14ac:dyDescent="0.25">
      <c r="A336" s="2">
        <v>245</v>
      </c>
      <c r="B336" s="7">
        <f t="shared" ca="1" si="88"/>
        <v>51847</v>
      </c>
      <c r="C336" s="4">
        <f t="shared" si="95"/>
        <v>0</v>
      </c>
      <c r="D336" s="4">
        <f t="shared" si="90"/>
        <v>0</v>
      </c>
      <c r="E336" s="4">
        <f t="shared" si="91"/>
        <v>21</v>
      </c>
      <c r="O336" s="10"/>
      <c r="P336" s="10"/>
      <c r="Q336" s="10"/>
      <c r="R336" s="10"/>
      <c r="S336" s="10"/>
      <c r="T336" s="10"/>
      <c r="U336" s="10"/>
      <c r="V336" s="10"/>
      <c r="W336" s="10"/>
      <c r="X336" s="10"/>
      <c r="Y336" s="10"/>
      <c r="Z336" s="10"/>
      <c r="AA336" s="10"/>
      <c r="AB336" s="10"/>
    </row>
    <row r="337" spans="1:28" ht="15" hidden="1" x14ac:dyDescent="0.25">
      <c r="A337" s="2">
        <v>246</v>
      </c>
      <c r="B337" s="7">
        <f t="shared" ca="1" si="88"/>
        <v>51878</v>
      </c>
      <c r="C337" s="4">
        <f t="shared" si="95"/>
        <v>0</v>
      </c>
      <c r="D337" s="4">
        <f t="shared" si="90"/>
        <v>0</v>
      </c>
      <c r="E337" s="4">
        <f t="shared" si="91"/>
        <v>21</v>
      </c>
      <c r="O337" s="10"/>
      <c r="P337" s="10"/>
      <c r="Q337" s="10"/>
      <c r="R337" s="10"/>
      <c r="S337" s="10"/>
      <c r="T337" s="10"/>
      <c r="U337" s="10"/>
      <c r="V337" s="10"/>
      <c r="W337" s="10"/>
      <c r="X337" s="10"/>
      <c r="Y337" s="10"/>
      <c r="Z337" s="10"/>
      <c r="AA337" s="10"/>
      <c r="AB337" s="10"/>
    </row>
    <row r="338" spans="1:28" ht="15" hidden="1" x14ac:dyDescent="0.25">
      <c r="A338" s="2">
        <v>247</v>
      </c>
      <c r="B338" s="7">
        <f t="shared" ca="1" si="88"/>
        <v>51909</v>
      </c>
      <c r="C338" s="4">
        <f t="shared" si="95"/>
        <v>0</v>
      </c>
      <c r="D338" s="4">
        <f t="shared" si="90"/>
        <v>0</v>
      </c>
      <c r="E338" s="4">
        <f t="shared" si="91"/>
        <v>21</v>
      </c>
      <c r="O338" s="10"/>
      <c r="P338" s="10"/>
      <c r="Q338" s="10"/>
      <c r="R338" s="10"/>
      <c r="S338" s="10"/>
      <c r="T338" s="10"/>
      <c r="U338" s="10"/>
      <c r="V338" s="10"/>
      <c r="W338" s="10"/>
      <c r="X338" s="10"/>
      <c r="Y338" s="10"/>
      <c r="Z338" s="10"/>
      <c r="AA338" s="10"/>
      <c r="AB338" s="10"/>
    </row>
    <row r="339" spans="1:28" ht="15" hidden="1" x14ac:dyDescent="0.25">
      <c r="A339" s="2">
        <v>248</v>
      </c>
      <c r="B339" s="7">
        <f t="shared" ca="1" si="88"/>
        <v>51937</v>
      </c>
      <c r="C339" s="4">
        <f t="shared" si="95"/>
        <v>0</v>
      </c>
      <c r="D339" s="4">
        <f t="shared" si="90"/>
        <v>0</v>
      </c>
      <c r="E339" s="4">
        <f t="shared" si="91"/>
        <v>21</v>
      </c>
      <c r="O339" s="10"/>
      <c r="P339" s="10"/>
      <c r="Q339" s="10"/>
      <c r="R339" s="10"/>
      <c r="S339" s="10"/>
      <c r="T339" s="10"/>
      <c r="U339" s="10"/>
      <c r="V339" s="10"/>
      <c r="W339" s="10"/>
      <c r="X339" s="10"/>
      <c r="Y339" s="10"/>
      <c r="Z339" s="10"/>
      <c r="AA339" s="10"/>
      <c r="AB339" s="10"/>
    </row>
    <row r="340" spans="1:28" ht="15" hidden="1" x14ac:dyDescent="0.25">
      <c r="A340" s="2">
        <v>249</v>
      </c>
      <c r="B340" s="7">
        <f t="shared" ca="1" si="88"/>
        <v>51968</v>
      </c>
      <c r="C340" s="4">
        <f t="shared" si="95"/>
        <v>0</v>
      </c>
      <c r="D340" s="4">
        <f t="shared" si="90"/>
        <v>0</v>
      </c>
      <c r="E340" s="4">
        <f t="shared" si="91"/>
        <v>21</v>
      </c>
      <c r="O340" s="10"/>
      <c r="P340" s="10"/>
      <c r="Q340" s="10"/>
      <c r="R340" s="10"/>
      <c r="S340" s="10"/>
      <c r="T340" s="10"/>
      <c r="U340" s="10"/>
      <c r="V340" s="10"/>
      <c r="W340" s="10"/>
      <c r="X340" s="10"/>
      <c r="Y340" s="10"/>
      <c r="Z340" s="10"/>
      <c r="AA340" s="10"/>
      <c r="AB340" s="10"/>
    </row>
    <row r="341" spans="1:28" ht="15" hidden="1" x14ac:dyDescent="0.25">
      <c r="A341" s="2">
        <v>250</v>
      </c>
      <c r="B341" s="7">
        <f t="shared" ca="1" si="88"/>
        <v>51998</v>
      </c>
      <c r="C341" s="4">
        <f t="shared" si="95"/>
        <v>0</v>
      </c>
      <c r="D341" s="4">
        <f t="shared" si="90"/>
        <v>0</v>
      </c>
      <c r="E341" s="4">
        <f t="shared" si="91"/>
        <v>21</v>
      </c>
      <c r="O341" s="10"/>
      <c r="P341" s="10"/>
      <c r="Q341" s="10"/>
      <c r="R341" s="10"/>
      <c r="S341" s="10"/>
      <c r="T341" s="10"/>
      <c r="U341" s="10"/>
      <c r="V341" s="10"/>
      <c r="W341" s="10"/>
      <c r="X341" s="10"/>
      <c r="Y341" s="10"/>
      <c r="Z341" s="10"/>
      <c r="AA341" s="10"/>
      <c r="AB341" s="10"/>
    </row>
    <row r="342" spans="1:28" ht="15" hidden="1" x14ac:dyDescent="0.25">
      <c r="A342" s="2">
        <v>251</v>
      </c>
      <c r="B342" s="7">
        <f t="shared" ca="1" si="88"/>
        <v>52029</v>
      </c>
      <c r="C342" s="4">
        <f t="shared" si="95"/>
        <v>0</v>
      </c>
      <c r="D342" s="4">
        <f t="shared" si="90"/>
        <v>0</v>
      </c>
      <c r="E342" s="4">
        <f t="shared" si="91"/>
        <v>21</v>
      </c>
      <c r="O342" s="10"/>
      <c r="P342" s="10"/>
      <c r="Q342" s="10"/>
      <c r="R342" s="10"/>
      <c r="S342" s="10"/>
      <c r="T342" s="10"/>
      <c r="U342" s="10"/>
      <c r="V342" s="10"/>
      <c r="W342" s="10"/>
      <c r="X342" s="10"/>
      <c r="Y342" s="10"/>
      <c r="Z342" s="10"/>
      <c r="AA342" s="10"/>
      <c r="AB342" s="10"/>
    </row>
    <row r="343" spans="1:28" ht="15" hidden="1" x14ac:dyDescent="0.25">
      <c r="A343" s="2">
        <v>252</v>
      </c>
      <c r="B343" s="7">
        <f t="shared" ca="1" si="88"/>
        <v>52059</v>
      </c>
      <c r="C343" s="4">
        <f t="shared" si="95"/>
        <v>0</v>
      </c>
      <c r="D343" s="4">
        <f t="shared" si="90"/>
        <v>0</v>
      </c>
      <c r="E343" s="4">
        <f t="shared" si="91"/>
        <v>21</v>
      </c>
      <c r="O343" s="10"/>
      <c r="P343" s="10"/>
      <c r="Q343" s="10"/>
      <c r="R343" s="10"/>
      <c r="S343" s="10"/>
      <c r="T343" s="10"/>
      <c r="U343" s="10"/>
      <c r="V343" s="10"/>
      <c r="W343" s="10"/>
      <c r="X343" s="10"/>
      <c r="Y343" s="10"/>
      <c r="Z343" s="10"/>
      <c r="AA343" s="10"/>
      <c r="AB343" s="10"/>
    </row>
    <row r="344" spans="1:28" ht="15" hidden="1" x14ac:dyDescent="0.25">
      <c r="O344" s="10"/>
      <c r="P344" s="10"/>
      <c r="Q344" s="10"/>
      <c r="R344" s="10"/>
      <c r="S344" s="10"/>
      <c r="T344" s="10"/>
      <c r="U344" s="10"/>
      <c r="V344" s="10"/>
      <c r="W344" s="10"/>
      <c r="X344" s="10"/>
      <c r="Y344" s="10"/>
      <c r="Z344" s="10"/>
      <c r="AA344" s="10"/>
      <c r="AB344" s="10"/>
    </row>
    <row r="345" spans="1:28" ht="15" hidden="1" x14ac:dyDescent="0.25">
      <c r="O345" s="10"/>
      <c r="P345" s="10"/>
      <c r="Q345" s="10"/>
      <c r="R345" s="10"/>
      <c r="S345" s="10"/>
      <c r="T345" s="10"/>
      <c r="U345" s="10"/>
      <c r="V345" s="10"/>
      <c r="W345" s="10"/>
      <c r="X345" s="10"/>
      <c r="Y345" s="10"/>
      <c r="Z345" s="10"/>
      <c r="AA345" s="10"/>
      <c r="AB345" s="10"/>
    </row>
    <row r="346" spans="1:28" ht="15" hidden="1" x14ac:dyDescent="0.25">
      <c r="O346" s="10"/>
      <c r="P346" s="10"/>
      <c r="Q346" s="10"/>
      <c r="R346" s="10"/>
      <c r="S346" s="10"/>
      <c r="T346" s="10"/>
      <c r="U346" s="10"/>
      <c r="V346" s="10"/>
      <c r="W346" s="10"/>
      <c r="X346" s="10"/>
      <c r="Y346" s="10"/>
      <c r="Z346" s="10"/>
      <c r="AA346" s="10"/>
      <c r="AB346" s="10"/>
    </row>
    <row r="347" spans="1:28" ht="15" hidden="1" x14ac:dyDescent="0.25">
      <c r="O347" s="10"/>
      <c r="P347" s="10"/>
      <c r="Q347" s="10"/>
      <c r="R347" s="10"/>
      <c r="S347" s="10"/>
      <c r="T347" s="10"/>
      <c r="U347" s="10"/>
      <c r="V347" s="10"/>
      <c r="W347" s="10"/>
      <c r="X347" s="10"/>
      <c r="Y347" s="10"/>
      <c r="Z347" s="10"/>
      <c r="AA347" s="10"/>
      <c r="AB347" s="10"/>
    </row>
    <row r="348" spans="1:28" ht="15" hidden="1" x14ac:dyDescent="0.25">
      <c r="O348" s="10"/>
      <c r="P348" s="10"/>
      <c r="Q348" s="10"/>
      <c r="R348" s="10"/>
      <c r="S348" s="10"/>
      <c r="T348" s="10"/>
      <c r="U348" s="10"/>
      <c r="V348" s="10"/>
      <c r="W348" s="10"/>
      <c r="X348" s="10"/>
      <c r="Y348" s="10"/>
      <c r="Z348" s="10"/>
      <c r="AA348" s="10"/>
      <c r="AB348" s="10"/>
    </row>
    <row r="349" spans="1:28" ht="15" hidden="1" x14ac:dyDescent="0.25">
      <c r="O349" s="10"/>
      <c r="P349" s="10"/>
      <c r="Q349" s="10"/>
      <c r="R349" s="10"/>
      <c r="S349" s="10"/>
      <c r="T349" s="10"/>
      <c r="U349" s="10"/>
      <c r="V349" s="10"/>
      <c r="W349" s="10"/>
      <c r="X349" s="10"/>
      <c r="Y349" s="10"/>
      <c r="Z349" s="10"/>
      <c r="AA349" s="10"/>
      <c r="AB349" s="10"/>
    </row>
    <row r="350" spans="1:28" ht="15" hidden="1" x14ac:dyDescent="0.25">
      <c r="O350" s="10"/>
      <c r="P350" s="10"/>
      <c r="Q350" s="10"/>
      <c r="R350" s="10"/>
      <c r="S350" s="10"/>
      <c r="T350" s="10"/>
      <c r="U350" s="10"/>
      <c r="V350" s="10"/>
      <c r="W350" s="10"/>
      <c r="X350" s="10"/>
      <c r="Y350" s="10"/>
      <c r="Z350" s="10"/>
      <c r="AA350" s="10"/>
      <c r="AB350" s="10"/>
    </row>
    <row r="351" spans="1:28" ht="15" hidden="1" x14ac:dyDescent="0.25">
      <c r="O351" s="10"/>
      <c r="P351" s="10"/>
      <c r="Q351" s="10"/>
      <c r="R351" s="10"/>
      <c r="S351" s="10"/>
      <c r="T351" s="10"/>
      <c r="U351" s="10"/>
      <c r="V351" s="10"/>
      <c r="W351" s="10"/>
      <c r="X351" s="10"/>
      <c r="Y351" s="10"/>
      <c r="Z351" s="10"/>
      <c r="AA351" s="10"/>
      <c r="AB351" s="10"/>
    </row>
    <row r="352" spans="1:28" ht="15" hidden="1" x14ac:dyDescent="0.25">
      <c r="O352" s="10"/>
      <c r="P352" s="10"/>
      <c r="Q352" s="10"/>
      <c r="R352" s="10"/>
      <c r="S352" s="10"/>
      <c r="T352" s="10"/>
      <c r="U352" s="10"/>
      <c r="V352" s="10"/>
      <c r="W352" s="10"/>
      <c r="X352" s="10"/>
      <c r="Y352" s="10"/>
      <c r="Z352" s="10"/>
      <c r="AA352" s="10"/>
      <c r="AB352" s="10"/>
    </row>
    <row r="353" spans="15:28" ht="15" hidden="1" x14ac:dyDescent="0.25">
      <c r="O353" s="10"/>
      <c r="P353" s="10"/>
      <c r="Q353" s="10"/>
      <c r="R353" s="10"/>
      <c r="S353" s="10"/>
      <c r="T353" s="10"/>
      <c r="U353" s="10"/>
      <c r="V353" s="10"/>
      <c r="W353" s="10"/>
      <c r="X353" s="10"/>
      <c r="Y353" s="10"/>
      <c r="Z353" s="10"/>
      <c r="AA353" s="10"/>
      <c r="AB353" s="10"/>
    </row>
    <row r="354" spans="15:28" ht="15" hidden="1" x14ac:dyDescent="0.25">
      <c r="O354" s="10"/>
      <c r="P354" s="10"/>
      <c r="Q354" s="10"/>
      <c r="R354" s="10"/>
      <c r="S354" s="10"/>
      <c r="T354" s="10"/>
      <c r="U354" s="10"/>
      <c r="V354" s="10"/>
      <c r="W354" s="10"/>
      <c r="X354" s="10"/>
      <c r="Y354" s="10"/>
      <c r="Z354" s="10"/>
      <c r="AA354" s="10"/>
      <c r="AB354" s="10"/>
    </row>
    <row r="355" spans="15:28" ht="15" hidden="1" x14ac:dyDescent="0.25">
      <c r="O355" s="10"/>
      <c r="P355" s="10"/>
      <c r="Q355" s="10"/>
      <c r="R355" s="10"/>
      <c r="S355" s="10"/>
      <c r="T355" s="10"/>
      <c r="U355" s="10"/>
      <c r="V355" s="10"/>
      <c r="W355" s="10"/>
      <c r="X355" s="10"/>
      <c r="Y355" s="10"/>
      <c r="Z355" s="10"/>
      <c r="AA355" s="10"/>
      <c r="AB355" s="10"/>
    </row>
    <row r="356" spans="15:28" ht="15" hidden="1" x14ac:dyDescent="0.25">
      <c r="O356" s="10"/>
      <c r="P356" s="10"/>
      <c r="Q356" s="10"/>
      <c r="R356" s="10"/>
      <c r="S356" s="10"/>
      <c r="T356" s="10"/>
      <c r="U356" s="10"/>
      <c r="V356" s="10"/>
      <c r="W356" s="10"/>
      <c r="X356" s="10"/>
      <c r="Y356" s="10"/>
      <c r="Z356" s="10"/>
      <c r="AA356" s="10"/>
      <c r="AB356" s="10"/>
    </row>
    <row r="357" spans="15:28" ht="15" hidden="1" x14ac:dyDescent="0.25">
      <c r="O357" s="10"/>
      <c r="P357" s="10"/>
      <c r="Q357" s="10"/>
      <c r="R357" s="10"/>
      <c r="S357" s="10"/>
      <c r="T357" s="10"/>
      <c r="U357" s="10"/>
      <c r="V357" s="10"/>
      <c r="W357" s="10"/>
      <c r="X357" s="10"/>
      <c r="Y357" s="10"/>
      <c r="Z357" s="10"/>
      <c r="AA357" s="10"/>
      <c r="AB357" s="10"/>
    </row>
    <row r="358" spans="15:28" ht="15" hidden="1" x14ac:dyDescent="0.25">
      <c r="O358" s="10"/>
      <c r="P358" s="10"/>
      <c r="Q358" s="10"/>
      <c r="R358" s="10"/>
      <c r="S358" s="10"/>
      <c r="T358" s="10"/>
      <c r="U358" s="10"/>
      <c r="V358" s="10"/>
      <c r="W358" s="10"/>
      <c r="X358" s="10"/>
      <c r="Y358" s="10"/>
      <c r="Z358" s="10"/>
      <c r="AA358" s="10"/>
      <c r="AB358" s="10"/>
    </row>
    <row r="359" spans="15:28" ht="15" hidden="1" x14ac:dyDescent="0.25">
      <c r="O359" s="10"/>
      <c r="P359" s="10"/>
      <c r="Q359" s="10"/>
      <c r="R359" s="10"/>
      <c r="S359" s="10"/>
      <c r="T359" s="10"/>
      <c r="U359" s="10"/>
      <c r="V359" s="10"/>
      <c r="W359" s="10"/>
      <c r="X359" s="10"/>
      <c r="Y359" s="10"/>
      <c r="Z359" s="10"/>
      <c r="AA359" s="10"/>
      <c r="AB359" s="10"/>
    </row>
    <row r="360" spans="15:28" ht="15" hidden="1" x14ac:dyDescent="0.25">
      <c r="O360" s="10"/>
      <c r="P360" s="10"/>
      <c r="Q360" s="10"/>
      <c r="R360" s="10"/>
      <c r="S360" s="10"/>
      <c r="T360" s="10"/>
      <c r="U360" s="10"/>
      <c r="V360" s="10"/>
      <c r="W360" s="10"/>
      <c r="X360" s="10"/>
      <c r="Y360" s="10"/>
      <c r="Z360" s="10"/>
      <c r="AA360" s="10"/>
      <c r="AB360" s="10"/>
    </row>
    <row r="361" spans="15:28" ht="15" hidden="1" x14ac:dyDescent="0.25">
      <c r="O361" s="10"/>
      <c r="P361" s="10"/>
      <c r="Q361" s="10"/>
      <c r="R361" s="10"/>
      <c r="S361" s="10"/>
      <c r="T361" s="10"/>
      <c r="U361" s="10"/>
      <c r="V361" s="10"/>
      <c r="W361" s="10"/>
      <c r="X361" s="10"/>
      <c r="Y361" s="10"/>
      <c r="Z361" s="10"/>
      <c r="AA361" s="10"/>
      <c r="AB361" s="10"/>
    </row>
    <row r="362" spans="15:28" ht="15" hidden="1" x14ac:dyDescent="0.25">
      <c r="O362" s="10"/>
      <c r="P362" s="10"/>
      <c r="Q362" s="10"/>
      <c r="R362" s="10"/>
      <c r="S362" s="10"/>
      <c r="T362" s="10"/>
      <c r="U362" s="10"/>
      <c r="V362" s="10"/>
      <c r="W362" s="10"/>
      <c r="X362" s="10"/>
      <c r="Y362" s="10"/>
      <c r="Z362" s="10"/>
      <c r="AA362" s="10"/>
      <c r="AB362" s="10"/>
    </row>
    <row r="363" spans="15:28" ht="15" hidden="1" x14ac:dyDescent="0.25">
      <c r="O363" s="10"/>
      <c r="P363" s="10"/>
      <c r="Q363" s="10"/>
      <c r="R363" s="10"/>
      <c r="S363" s="10"/>
      <c r="T363" s="10"/>
      <c r="U363" s="10"/>
      <c r="V363" s="10"/>
      <c r="W363" s="10"/>
      <c r="X363" s="10"/>
      <c r="Y363" s="10"/>
      <c r="Z363" s="10"/>
      <c r="AA363" s="10"/>
      <c r="AB363" s="10"/>
    </row>
    <row r="364" spans="15:28" ht="15" hidden="1" x14ac:dyDescent="0.25">
      <c r="O364" s="10"/>
      <c r="P364" s="10"/>
      <c r="Q364" s="10"/>
      <c r="R364" s="10"/>
      <c r="S364" s="10"/>
      <c r="T364" s="10"/>
      <c r="U364" s="10"/>
      <c r="V364" s="10"/>
      <c r="W364" s="10"/>
      <c r="X364" s="10"/>
      <c r="Y364" s="10"/>
      <c r="Z364" s="10"/>
      <c r="AA364" s="10"/>
      <c r="AB364" s="10"/>
    </row>
    <row r="365" spans="15:28" ht="15" hidden="1" x14ac:dyDescent="0.25">
      <c r="O365" s="10"/>
      <c r="P365" s="10"/>
      <c r="Q365" s="10"/>
      <c r="R365" s="10"/>
      <c r="S365" s="10"/>
      <c r="T365" s="10"/>
      <c r="U365" s="10"/>
      <c r="V365" s="10"/>
      <c r="W365" s="10"/>
      <c r="X365" s="10"/>
      <c r="Y365" s="10"/>
      <c r="Z365" s="10"/>
      <c r="AA365" s="10"/>
      <c r="AB365" s="10"/>
    </row>
    <row r="366" spans="15:28" ht="15" hidden="1" x14ac:dyDescent="0.25">
      <c r="O366" s="10"/>
      <c r="P366" s="10"/>
      <c r="Q366" s="10"/>
      <c r="R366" s="10"/>
      <c r="S366" s="10"/>
      <c r="T366" s="10"/>
      <c r="U366" s="10"/>
      <c r="V366" s="10"/>
      <c r="W366" s="10"/>
      <c r="X366" s="10"/>
      <c r="Y366" s="10"/>
      <c r="Z366" s="10"/>
      <c r="AA366" s="10"/>
      <c r="AB366" s="10"/>
    </row>
    <row r="367" spans="15:28" ht="15" hidden="1" x14ac:dyDescent="0.25">
      <c r="O367" s="10"/>
      <c r="P367" s="10"/>
      <c r="Q367" s="10"/>
      <c r="R367" s="10"/>
      <c r="S367" s="10"/>
      <c r="T367" s="10"/>
      <c r="U367" s="10"/>
      <c r="V367" s="10"/>
      <c r="W367" s="10"/>
      <c r="X367" s="10"/>
      <c r="Y367" s="10"/>
      <c r="Z367" s="10"/>
      <c r="AA367" s="10"/>
      <c r="AB367" s="10"/>
    </row>
    <row r="368" spans="15:28" ht="15" hidden="1" x14ac:dyDescent="0.25">
      <c r="O368" s="10"/>
      <c r="P368" s="10"/>
      <c r="Q368" s="10"/>
      <c r="R368" s="10"/>
      <c r="S368" s="10"/>
      <c r="T368" s="10"/>
      <c r="U368" s="10"/>
      <c r="V368" s="10"/>
      <c r="W368" s="10"/>
      <c r="X368" s="10"/>
      <c r="Y368" s="10"/>
      <c r="Z368" s="10"/>
      <c r="AA368" s="10"/>
      <c r="AB368" s="10"/>
    </row>
    <row r="369" spans="15:28" ht="15" hidden="1" x14ac:dyDescent="0.25">
      <c r="O369" s="10"/>
      <c r="P369" s="10"/>
      <c r="Q369" s="10"/>
      <c r="R369" s="10"/>
      <c r="S369" s="10"/>
      <c r="T369" s="10"/>
      <c r="U369" s="10"/>
      <c r="V369" s="10"/>
      <c r="W369" s="10"/>
      <c r="X369" s="10"/>
      <c r="Y369" s="10"/>
      <c r="Z369" s="10"/>
      <c r="AA369" s="10"/>
      <c r="AB369" s="10"/>
    </row>
    <row r="370" spans="15:28" ht="15" hidden="1" x14ac:dyDescent="0.25">
      <c r="O370" s="10"/>
      <c r="P370" s="10"/>
      <c r="Q370" s="10"/>
      <c r="R370" s="10"/>
      <c r="S370" s="10"/>
      <c r="T370" s="10"/>
      <c r="U370" s="10"/>
      <c r="V370" s="10"/>
      <c r="W370" s="10"/>
      <c r="X370" s="10"/>
      <c r="Y370" s="10"/>
      <c r="Z370" s="10"/>
      <c r="AA370" s="10"/>
      <c r="AB370" s="10"/>
    </row>
    <row r="371" spans="15:28" ht="15" hidden="1" x14ac:dyDescent="0.25">
      <c r="O371" s="10"/>
      <c r="P371" s="10"/>
      <c r="Q371" s="10"/>
      <c r="R371" s="10"/>
      <c r="S371" s="10"/>
      <c r="T371" s="10"/>
      <c r="U371" s="10"/>
      <c r="V371" s="10"/>
      <c r="W371" s="10"/>
      <c r="X371" s="10"/>
      <c r="Y371" s="10"/>
      <c r="Z371" s="10"/>
      <c r="AA371" s="10"/>
      <c r="AB371" s="10"/>
    </row>
    <row r="372" spans="15:28" ht="15" hidden="1" x14ac:dyDescent="0.25">
      <c r="O372" s="10"/>
      <c r="P372" s="10"/>
      <c r="Q372" s="10"/>
      <c r="R372" s="10"/>
      <c r="S372" s="10"/>
      <c r="T372" s="10"/>
      <c r="U372" s="10"/>
      <c r="V372" s="10"/>
      <c r="W372" s="10"/>
      <c r="X372" s="10"/>
      <c r="Y372" s="10"/>
      <c r="Z372" s="10"/>
      <c r="AA372" s="10"/>
      <c r="AB372" s="10"/>
    </row>
    <row r="373" spans="15:28" ht="15" hidden="1" x14ac:dyDescent="0.25">
      <c r="O373" s="10"/>
      <c r="P373" s="10"/>
      <c r="Q373" s="10"/>
      <c r="R373" s="10"/>
      <c r="S373" s="10"/>
      <c r="T373" s="10"/>
      <c r="U373" s="10"/>
      <c r="V373" s="10"/>
      <c r="W373" s="10"/>
      <c r="X373" s="10"/>
      <c r="Y373" s="10"/>
      <c r="Z373" s="10"/>
      <c r="AA373" s="10"/>
      <c r="AB373" s="10"/>
    </row>
    <row r="374" spans="15:28" ht="15" hidden="1" x14ac:dyDescent="0.25">
      <c r="O374" s="10"/>
      <c r="P374" s="10"/>
      <c r="Q374" s="10"/>
      <c r="R374" s="10"/>
      <c r="S374" s="10"/>
      <c r="T374" s="10"/>
      <c r="U374" s="10"/>
      <c r="V374" s="10"/>
      <c r="W374" s="10"/>
      <c r="X374" s="10"/>
      <c r="Y374" s="10"/>
      <c r="Z374" s="10"/>
      <c r="AA374" s="10"/>
      <c r="AB374" s="10"/>
    </row>
    <row r="375" spans="15:28" ht="15" hidden="1" x14ac:dyDescent="0.25">
      <c r="O375" s="10"/>
      <c r="P375" s="10"/>
      <c r="Q375" s="10"/>
      <c r="R375" s="10"/>
      <c r="S375" s="10"/>
      <c r="T375" s="10"/>
      <c r="U375" s="10"/>
      <c r="V375" s="10"/>
      <c r="W375" s="10"/>
      <c r="X375" s="10"/>
      <c r="Y375" s="10"/>
      <c r="Z375" s="10"/>
      <c r="AA375" s="10"/>
      <c r="AB375" s="10"/>
    </row>
    <row r="376" spans="15:28" ht="15" hidden="1" x14ac:dyDescent="0.25">
      <c r="O376" s="10"/>
      <c r="P376" s="10"/>
      <c r="Q376" s="10"/>
      <c r="R376" s="10"/>
      <c r="S376" s="10"/>
      <c r="T376" s="10"/>
      <c r="U376" s="10"/>
      <c r="V376" s="10"/>
      <c r="W376" s="10"/>
      <c r="X376" s="10"/>
      <c r="Y376" s="10"/>
      <c r="Z376" s="10"/>
      <c r="AA376" s="10"/>
      <c r="AB376" s="10"/>
    </row>
    <row r="377" spans="15:28" ht="15" hidden="1" x14ac:dyDescent="0.25">
      <c r="O377" s="10"/>
      <c r="P377" s="10"/>
      <c r="Q377" s="10"/>
      <c r="R377" s="10"/>
      <c r="S377" s="10"/>
      <c r="T377" s="10"/>
      <c r="U377" s="10"/>
      <c r="V377" s="10"/>
      <c r="W377" s="10"/>
      <c r="X377" s="10"/>
      <c r="Y377" s="10"/>
      <c r="Z377" s="10"/>
      <c r="AA377" s="10"/>
      <c r="AB377" s="10"/>
    </row>
    <row r="378" spans="15:28" ht="15" hidden="1" x14ac:dyDescent="0.25">
      <c r="O378" s="10"/>
      <c r="P378" s="10"/>
      <c r="Q378" s="10"/>
      <c r="R378" s="10"/>
      <c r="S378" s="10"/>
      <c r="T378" s="10"/>
      <c r="U378" s="10"/>
      <c r="V378" s="10"/>
      <c r="W378" s="10"/>
      <c r="X378" s="10"/>
      <c r="Y378" s="10"/>
      <c r="Z378" s="10"/>
      <c r="AA378" s="10"/>
      <c r="AB378" s="10"/>
    </row>
    <row r="379" spans="15:28" ht="15" hidden="1" x14ac:dyDescent="0.25">
      <c r="O379" s="10"/>
      <c r="P379" s="10"/>
      <c r="Q379" s="10"/>
      <c r="R379" s="10"/>
      <c r="S379" s="10"/>
      <c r="T379" s="10"/>
      <c r="U379" s="10"/>
      <c r="V379" s="10"/>
      <c r="W379" s="10"/>
      <c r="X379" s="10"/>
      <c r="Y379" s="10"/>
      <c r="Z379" s="10"/>
      <c r="AA379" s="10"/>
      <c r="AB379" s="10"/>
    </row>
    <row r="380" spans="15:28" ht="15" hidden="1" x14ac:dyDescent="0.25">
      <c r="O380" s="10"/>
      <c r="P380" s="10"/>
      <c r="Q380" s="10"/>
      <c r="R380" s="10"/>
      <c r="S380" s="10"/>
      <c r="T380" s="10"/>
      <c r="U380" s="10"/>
      <c r="V380" s="10"/>
      <c r="W380" s="10"/>
      <c r="X380" s="10"/>
      <c r="Y380" s="10"/>
      <c r="Z380" s="10"/>
      <c r="AA380" s="10"/>
      <c r="AB380" s="10"/>
    </row>
    <row r="381" spans="15:28" ht="15" hidden="1" x14ac:dyDescent="0.25">
      <c r="O381" s="10"/>
      <c r="P381" s="10"/>
      <c r="Q381" s="10"/>
      <c r="R381" s="10"/>
      <c r="S381" s="10"/>
      <c r="T381" s="10"/>
      <c r="U381" s="10"/>
      <c r="V381" s="10"/>
      <c r="W381" s="10"/>
      <c r="X381" s="10"/>
      <c r="Y381" s="10"/>
      <c r="Z381" s="10"/>
      <c r="AA381" s="10"/>
      <c r="AB381" s="10"/>
    </row>
    <row r="382" spans="15:28" ht="15" hidden="1" x14ac:dyDescent="0.25">
      <c r="O382" s="10"/>
      <c r="P382" s="10"/>
      <c r="Q382" s="10"/>
      <c r="R382" s="10"/>
      <c r="S382" s="10"/>
      <c r="T382" s="10"/>
      <c r="U382" s="10"/>
      <c r="V382" s="10"/>
      <c r="W382" s="10"/>
      <c r="X382" s="10"/>
      <c r="Y382" s="10"/>
      <c r="Z382" s="10"/>
      <c r="AA382" s="10"/>
      <c r="AB382" s="10"/>
    </row>
    <row r="383" spans="15:28" ht="15" hidden="1" x14ac:dyDescent="0.25">
      <c r="O383" s="10"/>
      <c r="P383" s="10"/>
      <c r="Q383" s="10"/>
      <c r="R383" s="10"/>
      <c r="S383" s="10"/>
      <c r="T383" s="10"/>
      <c r="U383" s="10"/>
      <c r="V383" s="10"/>
      <c r="W383" s="10"/>
      <c r="X383" s="10"/>
      <c r="Y383" s="10"/>
      <c r="Z383" s="10"/>
      <c r="AA383" s="10"/>
      <c r="AB383" s="10"/>
    </row>
    <row r="384" spans="15:28" ht="15" hidden="1" x14ac:dyDescent="0.25">
      <c r="O384" s="10"/>
      <c r="P384" s="10"/>
      <c r="Q384" s="10"/>
      <c r="R384" s="10"/>
      <c r="S384" s="10"/>
      <c r="T384" s="10"/>
      <c r="U384" s="10"/>
      <c r="V384" s="10"/>
      <c r="W384" s="10"/>
      <c r="X384" s="10"/>
      <c r="Y384" s="10"/>
      <c r="Z384" s="10"/>
      <c r="AA384" s="10"/>
      <c r="AB384" s="10"/>
    </row>
    <row r="385" spans="15:28" ht="15" hidden="1" x14ac:dyDescent="0.25">
      <c r="O385" s="10"/>
      <c r="P385" s="10"/>
      <c r="Q385" s="10"/>
      <c r="R385" s="10"/>
      <c r="S385" s="10"/>
      <c r="T385" s="10"/>
      <c r="U385" s="10"/>
      <c r="V385" s="10"/>
      <c r="W385" s="10"/>
      <c r="X385" s="10"/>
      <c r="Y385" s="10"/>
      <c r="Z385" s="10"/>
      <c r="AA385" s="10"/>
      <c r="AB385" s="10"/>
    </row>
    <row r="386" spans="15:28" ht="15" hidden="1" x14ac:dyDescent="0.25">
      <c r="O386" s="10"/>
      <c r="P386" s="10"/>
      <c r="Q386" s="10"/>
      <c r="R386" s="10"/>
      <c r="S386" s="10"/>
      <c r="T386" s="10"/>
      <c r="U386" s="10"/>
      <c r="V386" s="10"/>
      <c r="W386" s="10"/>
      <c r="X386" s="10"/>
      <c r="Y386" s="10"/>
      <c r="Z386" s="10"/>
      <c r="AA386" s="10"/>
      <c r="AB386" s="10"/>
    </row>
    <row r="387" spans="15:28" ht="15" hidden="1" x14ac:dyDescent="0.25">
      <c r="O387" s="10"/>
      <c r="P387" s="10"/>
      <c r="Q387" s="10"/>
      <c r="R387" s="10"/>
      <c r="S387" s="10"/>
      <c r="T387" s="10"/>
      <c r="U387" s="10"/>
      <c r="V387" s="10"/>
      <c r="W387" s="10"/>
      <c r="X387" s="10"/>
      <c r="Y387" s="10"/>
      <c r="Z387" s="10"/>
      <c r="AA387" s="10"/>
      <c r="AB387" s="10"/>
    </row>
    <row r="388" spans="15:28" ht="15" hidden="1" x14ac:dyDescent="0.25">
      <c r="O388" s="10"/>
      <c r="P388" s="10"/>
      <c r="Q388" s="10"/>
      <c r="R388" s="10"/>
      <c r="S388" s="10"/>
      <c r="T388" s="10"/>
      <c r="U388" s="10"/>
      <c r="V388" s="10"/>
      <c r="W388" s="10"/>
      <c r="X388" s="10"/>
      <c r="Y388" s="10"/>
      <c r="Z388" s="10"/>
      <c r="AA388" s="10"/>
      <c r="AB388" s="10"/>
    </row>
    <row r="389" spans="15:28" ht="15" hidden="1" x14ac:dyDescent="0.25">
      <c r="O389" s="10"/>
      <c r="P389" s="10"/>
      <c r="Q389" s="10"/>
      <c r="R389" s="10"/>
      <c r="S389" s="10"/>
      <c r="T389" s="10"/>
      <c r="U389" s="10"/>
      <c r="V389" s="10"/>
      <c r="W389" s="10"/>
      <c r="X389" s="10"/>
      <c r="Y389" s="10"/>
      <c r="Z389" s="10"/>
      <c r="AA389" s="10"/>
      <c r="AB389" s="10"/>
    </row>
    <row r="390" spans="15:28" ht="15" hidden="1" x14ac:dyDescent="0.25">
      <c r="O390" s="10"/>
      <c r="P390" s="10"/>
      <c r="Q390" s="10"/>
      <c r="R390" s="10"/>
      <c r="S390" s="10"/>
      <c r="T390" s="10"/>
      <c r="U390" s="10"/>
      <c r="V390" s="10"/>
      <c r="W390" s="10"/>
      <c r="X390" s="10"/>
      <c r="Y390" s="10"/>
      <c r="Z390" s="10"/>
      <c r="AA390" s="10"/>
      <c r="AB390" s="10"/>
    </row>
    <row r="391" spans="15:28" ht="15" hidden="1" x14ac:dyDescent="0.25">
      <c r="O391" s="10"/>
      <c r="P391" s="10"/>
      <c r="Q391" s="10"/>
      <c r="R391" s="10"/>
      <c r="S391" s="10"/>
      <c r="T391" s="10"/>
      <c r="U391" s="10"/>
      <c r="V391" s="10"/>
      <c r="W391" s="10"/>
      <c r="X391" s="10"/>
      <c r="Y391" s="10"/>
      <c r="Z391" s="10"/>
      <c r="AA391" s="10"/>
      <c r="AB391" s="10"/>
    </row>
    <row r="392" spans="15:28" ht="15" hidden="1" x14ac:dyDescent="0.25">
      <c r="O392" s="10"/>
      <c r="P392" s="10"/>
      <c r="Q392" s="10"/>
      <c r="R392" s="10"/>
      <c r="S392" s="10"/>
      <c r="T392" s="10"/>
      <c r="U392" s="10"/>
      <c r="V392" s="10"/>
      <c r="W392" s="10"/>
      <c r="X392" s="10"/>
      <c r="Y392" s="10"/>
      <c r="Z392" s="10"/>
      <c r="AA392" s="10"/>
      <c r="AB392" s="10"/>
    </row>
    <row r="393" spans="15:28" ht="15" hidden="1" x14ac:dyDescent="0.25">
      <c r="O393" s="10"/>
      <c r="P393" s="10"/>
      <c r="Q393" s="10"/>
      <c r="R393" s="10"/>
      <c r="S393" s="10"/>
      <c r="T393" s="10"/>
      <c r="U393" s="10"/>
      <c r="V393" s="10"/>
      <c r="W393" s="10"/>
      <c r="X393" s="10"/>
      <c r="Y393" s="10"/>
      <c r="Z393" s="10"/>
      <c r="AA393" s="10"/>
      <c r="AB393" s="10"/>
    </row>
    <row r="394" spans="15:28" ht="15" hidden="1" x14ac:dyDescent="0.25">
      <c r="O394" s="10"/>
      <c r="P394" s="10"/>
      <c r="Q394" s="10"/>
      <c r="R394" s="10"/>
      <c r="S394" s="10"/>
      <c r="T394" s="10"/>
      <c r="U394" s="10"/>
      <c r="V394" s="10"/>
      <c r="W394" s="10"/>
      <c r="X394" s="10"/>
      <c r="Y394" s="10"/>
      <c r="Z394" s="10"/>
      <c r="AA394" s="10"/>
      <c r="AB394" s="10"/>
    </row>
    <row r="395" spans="15:28" ht="15" hidden="1" x14ac:dyDescent="0.25">
      <c r="O395" s="10"/>
      <c r="P395" s="10"/>
      <c r="Q395" s="10"/>
      <c r="R395" s="10"/>
      <c r="S395" s="10"/>
      <c r="T395" s="10"/>
      <c r="U395" s="10"/>
      <c r="V395" s="10"/>
      <c r="W395" s="10"/>
      <c r="X395" s="10"/>
      <c r="Y395" s="10"/>
      <c r="Z395" s="10"/>
      <c r="AA395" s="10"/>
      <c r="AB395" s="10"/>
    </row>
    <row r="396" spans="15:28" ht="15" hidden="1" x14ac:dyDescent="0.25">
      <c r="O396" s="10"/>
      <c r="P396" s="10"/>
      <c r="Q396" s="10"/>
      <c r="R396" s="10"/>
      <c r="S396" s="10"/>
      <c r="T396" s="10"/>
      <c r="U396" s="10"/>
      <c r="V396" s="10"/>
      <c r="W396" s="10"/>
      <c r="X396" s="10"/>
      <c r="Y396" s="10"/>
      <c r="Z396" s="10"/>
      <c r="AA396" s="10"/>
      <c r="AB396" s="10"/>
    </row>
    <row r="397" spans="15:28" ht="15" hidden="1" x14ac:dyDescent="0.25">
      <c r="O397" s="10"/>
      <c r="P397" s="10"/>
      <c r="Q397" s="10"/>
      <c r="R397" s="10"/>
      <c r="S397" s="10"/>
      <c r="T397" s="10"/>
      <c r="U397" s="10"/>
      <c r="V397" s="10"/>
      <c r="W397" s="10"/>
      <c r="X397" s="10"/>
      <c r="Y397" s="10"/>
      <c r="Z397" s="10"/>
      <c r="AA397" s="10"/>
      <c r="AB397" s="10"/>
    </row>
    <row r="398" spans="15:28" ht="15" hidden="1" x14ac:dyDescent="0.25">
      <c r="O398" s="10"/>
      <c r="P398" s="10"/>
      <c r="Q398" s="10"/>
      <c r="R398" s="10"/>
      <c r="S398" s="10"/>
      <c r="T398" s="10"/>
      <c r="U398" s="10"/>
      <c r="V398" s="10"/>
      <c r="W398" s="10"/>
      <c r="X398" s="10"/>
      <c r="Y398" s="10"/>
      <c r="Z398" s="10"/>
      <c r="AA398" s="10"/>
      <c r="AB398" s="10"/>
    </row>
    <row r="399" spans="15:28" ht="15" hidden="1" x14ac:dyDescent="0.25">
      <c r="O399" s="10"/>
      <c r="P399" s="10"/>
      <c r="Q399" s="10"/>
      <c r="R399" s="10"/>
      <c r="S399" s="10"/>
      <c r="T399" s="10"/>
      <c r="U399" s="10"/>
      <c r="V399" s="10"/>
      <c r="W399" s="10"/>
      <c r="X399" s="10"/>
      <c r="Y399" s="10"/>
      <c r="Z399" s="10"/>
      <c r="AA399" s="10"/>
      <c r="AB399" s="10"/>
    </row>
    <row r="400" spans="15:28" ht="15" hidden="1" x14ac:dyDescent="0.25">
      <c r="O400" s="10"/>
      <c r="P400" s="10"/>
      <c r="Q400" s="10"/>
      <c r="R400" s="10"/>
      <c r="S400" s="10"/>
      <c r="T400" s="10"/>
      <c r="U400" s="10"/>
      <c r="V400" s="10"/>
      <c r="W400" s="10"/>
      <c r="X400" s="10"/>
      <c r="Y400" s="10"/>
      <c r="Z400" s="10"/>
      <c r="AA400" s="10"/>
      <c r="AB400" s="10"/>
    </row>
    <row r="401" spans="15:28" ht="15" hidden="1" x14ac:dyDescent="0.25">
      <c r="O401" s="10"/>
      <c r="P401" s="10"/>
      <c r="Q401" s="10"/>
      <c r="R401" s="10"/>
      <c r="S401" s="10"/>
      <c r="T401" s="10"/>
      <c r="U401" s="10"/>
      <c r="V401" s="10"/>
      <c r="W401" s="10"/>
      <c r="X401" s="10"/>
      <c r="Y401" s="10"/>
      <c r="Z401" s="10"/>
      <c r="AA401" s="10"/>
      <c r="AB401" s="10"/>
    </row>
    <row r="402" spans="15:28" ht="15" hidden="1" x14ac:dyDescent="0.25">
      <c r="O402" s="10"/>
      <c r="P402" s="10"/>
      <c r="Q402" s="10"/>
      <c r="R402" s="10"/>
      <c r="S402" s="10"/>
      <c r="T402" s="10"/>
      <c r="U402" s="10"/>
      <c r="V402" s="10"/>
      <c r="W402" s="10"/>
      <c r="X402" s="10"/>
      <c r="Y402" s="10"/>
      <c r="Z402" s="10"/>
      <c r="AA402" s="10"/>
      <c r="AB402" s="10"/>
    </row>
    <row r="403" spans="15:28" ht="15" hidden="1" x14ac:dyDescent="0.25">
      <c r="O403" s="10"/>
      <c r="P403" s="10"/>
      <c r="Q403" s="10"/>
      <c r="R403" s="10"/>
      <c r="S403" s="10"/>
      <c r="T403" s="10"/>
      <c r="U403" s="10"/>
      <c r="V403" s="10"/>
      <c r="W403" s="10"/>
      <c r="X403" s="10"/>
      <c r="Y403" s="10"/>
      <c r="Z403" s="10"/>
      <c r="AA403" s="10"/>
      <c r="AB403" s="10"/>
    </row>
    <row r="404" spans="15:28" ht="15" hidden="1" x14ac:dyDescent="0.25">
      <c r="O404" s="10"/>
      <c r="P404" s="10"/>
      <c r="Q404" s="10"/>
      <c r="R404" s="10"/>
      <c r="S404" s="10"/>
      <c r="T404" s="10"/>
      <c r="U404" s="10"/>
      <c r="V404" s="10"/>
      <c r="W404" s="10"/>
      <c r="X404" s="10"/>
      <c r="Y404" s="10"/>
      <c r="Z404" s="10"/>
      <c r="AA404" s="10"/>
      <c r="AB404" s="10"/>
    </row>
    <row r="405" spans="15:28" ht="15" hidden="1" x14ac:dyDescent="0.25">
      <c r="O405" s="10"/>
      <c r="P405" s="10"/>
      <c r="Q405" s="10"/>
      <c r="R405" s="10"/>
      <c r="S405" s="10"/>
      <c r="T405" s="10"/>
      <c r="U405" s="10"/>
      <c r="V405" s="10"/>
      <c r="W405" s="10"/>
      <c r="X405" s="10"/>
      <c r="Y405" s="10"/>
      <c r="Z405" s="10"/>
      <c r="AA405" s="10"/>
      <c r="AB405" s="10"/>
    </row>
    <row r="406" spans="15:28" ht="15" hidden="1" x14ac:dyDescent="0.25">
      <c r="O406" s="10"/>
      <c r="P406" s="10"/>
      <c r="Q406" s="10"/>
      <c r="R406" s="10"/>
      <c r="S406" s="10"/>
      <c r="T406" s="10"/>
      <c r="U406" s="10"/>
      <c r="V406" s="10"/>
      <c r="W406" s="10"/>
      <c r="X406" s="10"/>
      <c r="Y406" s="10"/>
      <c r="Z406" s="10"/>
      <c r="AA406" s="10"/>
      <c r="AB406" s="10"/>
    </row>
    <row r="407" spans="15:28" ht="15" hidden="1" x14ac:dyDescent="0.25">
      <c r="O407" s="10"/>
      <c r="P407" s="10"/>
      <c r="Q407" s="10"/>
      <c r="R407" s="10"/>
      <c r="S407" s="10"/>
      <c r="T407" s="10"/>
      <c r="U407" s="10"/>
      <c r="V407" s="10"/>
      <c r="W407" s="10"/>
      <c r="X407" s="10"/>
      <c r="Y407" s="10"/>
      <c r="Z407" s="10"/>
      <c r="AA407" s="10"/>
      <c r="AB407" s="10"/>
    </row>
    <row r="408" spans="15:28" ht="15" hidden="1" x14ac:dyDescent="0.25">
      <c r="O408" s="10"/>
      <c r="P408" s="10"/>
      <c r="Q408" s="10"/>
      <c r="R408" s="10"/>
      <c r="S408" s="10"/>
      <c r="T408" s="10"/>
      <c r="U408" s="10"/>
      <c r="V408" s="10"/>
      <c r="W408" s="10"/>
      <c r="X408" s="10"/>
      <c r="Y408" s="10"/>
      <c r="Z408" s="10"/>
      <c r="AA408" s="10"/>
      <c r="AB408" s="10"/>
    </row>
    <row r="409" spans="15:28" ht="15" hidden="1" x14ac:dyDescent="0.25">
      <c r="O409" s="10"/>
      <c r="P409" s="10"/>
      <c r="Q409" s="10"/>
      <c r="R409" s="10"/>
      <c r="S409" s="10"/>
      <c r="T409" s="10"/>
      <c r="U409" s="10"/>
      <c r="V409" s="10"/>
      <c r="W409" s="10"/>
      <c r="X409" s="10"/>
      <c r="Y409" s="10"/>
      <c r="Z409" s="10"/>
      <c r="AA409" s="10"/>
      <c r="AB409" s="10"/>
    </row>
    <row r="410" spans="15:28" ht="15" hidden="1" x14ac:dyDescent="0.25">
      <c r="O410" s="10"/>
      <c r="P410" s="10"/>
      <c r="Q410" s="10"/>
      <c r="R410" s="10"/>
      <c r="S410" s="10"/>
      <c r="T410" s="10"/>
      <c r="U410" s="10"/>
      <c r="V410" s="10"/>
      <c r="W410" s="10"/>
      <c r="X410" s="10"/>
      <c r="Y410" s="10"/>
      <c r="Z410" s="10"/>
      <c r="AA410" s="10"/>
      <c r="AB410" s="10"/>
    </row>
    <row r="411" spans="15:28" ht="15" hidden="1" x14ac:dyDescent="0.25">
      <c r="O411" s="10"/>
      <c r="P411" s="10"/>
      <c r="Q411" s="10"/>
      <c r="R411" s="10"/>
      <c r="S411" s="10"/>
      <c r="T411" s="10"/>
      <c r="U411" s="10"/>
      <c r="V411" s="10"/>
      <c r="W411" s="10"/>
      <c r="X411" s="10"/>
      <c r="Y411" s="10"/>
      <c r="Z411" s="10"/>
      <c r="AA411" s="10"/>
      <c r="AB411" s="10"/>
    </row>
    <row r="412" spans="15:28" ht="15" hidden="1" x14ac:dyDescent="0.25">
      <c r="O412" s="10"/>
      <c r="P412" s="10"/>
      <c r="Q412" s="10"/>
      <c r="R412" s="10"/>
      <c r="S412" s="10"/>
      <c r="T412" s="10"/>
      <c r="U412" s="10"/>
      <c r="V412" s="10"/>
      <c r="W412" s="10"/>
      <c r="X412" s="10"/>
      <c r="Y412" s="10"/>
      <c r="Z412" s="10"/>
      <c r="AA412" s="10"/>
      <c r="AB412" s="10"/>
    </row>
    <row r="413" spans="15:28" ht="15" hidden="1" x14ac:dyDescent="0.25">
      <c r="O413" s="10"/>
      <c r="P413" s="10"/>
      <c r="Q413" s="10"/>
      <c r="R413" s="10"/>
      <c r="S413" s="10"/>
      <c r="T413" s="10"/>
      <c r="U413" s="10"/>
      <c r="V413" s="10"/>
      <c r="W413" s="10"/>
      <c r="X413" s="10"/>
      <c r="Y413" s="10"/>
      <c r="Z413" s="10"/>
      <c r="AA413" s="10"/>
      <c r="AB413" s="10"/>
    </row>
    <row r="414" spans="15:28" ht="15" hidden="1" x14ac:dyDescent="0.25">
      <c r="O414" s="10"/>
      <c r="P414" s="10"/>
      <c r="Q414" s="10"/>
      <c r="R414" s="10"/>
      <c r="S414" s="10"/>
      <c r="T414" s="10"/>
      <c r="U414" s="10"/>
      <c r="V414" s="10"/>
      <c r="W414" s="10"/>
      <c r="X414" s="10"/>
      <c r="Y414" s="10"/>
      <c r="Z414" s="10"/>
      <c r="AA414" s="10"/>
      <c r="AB414" s="10"/>
    </row>
    <row r="415" spans="15:28" ht="15" hidden="1" x14ac:dyDescent="0.25">
      <c r="O415" s="10"/>
      <c r="P415" s="10"/>
      <c r="Q415" s="10"/>
      <c r="R415" s="10"/>
      <c r="S415" s="10"/>
      <c r="T415" s="10"/>
      <c r="U415" s="10"/>
      <c r="V415" s="10"/>
      <c r="W415" s="10"/>
      <c r="X415" s="10"/>
      <c r="Y415" s="10"/>
      <c r="Z415" s="10"/>
      <c r="AA415" s="10"/>
      <c r="AB415" s="10"/>
    </row>
    <row r="416" spans="15:28" ht="15" hidden="1" x14ac:dyDescent="0.25">
      <c r="O416" s="10"/>
      <c r="P416" s="10"/>
      <c r="Q416" s="10"/>
      <c r="R416" s="10"/>
      <c r="S416" s="10"/>
      <c r="T416" s="10"/>
      <c r="U416" s="10"/>
      <c r="V416" s="10"/>
      <c r="W416" s="10"/>
      <c r="X416" s="10"/>
      <c r="Y416" s="10"/>
      <c r="Z416" s="10"/>
      <c r="AA416" s="10"/>
      <c r="AB416" s="10"/>
    </row>
    <row r="417" spans="15:28" ht="15" hidden="1" x14ac:dyDescent="0.25">
      <c r="O417" s="10"/>
      <c r="P417" s="10"/>
      <c r="Q417" s="10"/>
      <c r="R417" s="10"/>
      <c r="S417" s="10"/>
      <c r="T417" s="10"/>
      <c r="U417" s="10"/>
      <c r="V417" s="10"/>
      <c r="W417" s="10"/>
      <c r="X417" s="10"/>
      <c r="Y417" s="10"/>
      <c r="Z417" s="10"/>
      <c r="AA417" s="10"/>
      <c r="AB417" s="10"/>
    </row>
    <row r="418" spans="15:28" ht="15" hidden="1" x14ac:dyDescent="0.25">
      <c r="O418" s="10"/>
      <c r="P418" s="10"/>
      <c r="Q418" s="10"/>
      <c r="R418" s="10"/>
      <c r="S418" s="10"/>
      <c r="T418" s="10"/>
      <c r="U418" s="10"/>
      <c r="V418" s="10"/>
      <c r="W418" s="10"/>
      <c r="X418" s="10"/>
      <c r="Y418" s="10"/>
      <c r="Z418" s="10"/>
      <c r="AA418" s="10"/>
      <c r="AB418" s="10"/>
    </row>
    <row r="419" spans="15:28" ht="15" hidden="1" x14ac:dyDescent="0.25">
      <c r="O419" s="10"/>
      <c r="P419" s="10"/>
      <c r="Q419" s="10"/>
      <c r="R419" s="10"/>
      <c r="S419" s="10"/>
      <c r="T419" s="10"/>
      <c r="U419" s="10"/>
      <c r="V419" s="10"/>
      <c r="W419" s="10"/>
      <c r="X419" s="10"/>
      <c r="Y419" s="10"/>
      <c r="Z419" s="10"/>
      <c r="AA419" s="10"/>
      <c r="AB419" s="10"/>
    </row>
    <row r="420" spans="15:28" ht="15" hidden="1" x14ac:dyDescent="0.25">
      <c r="O420" s="10"/>
      <c r="P420" s="10"/>
      <c r="Q420" s="10"/>
      <c r="R420" s="10"/>
      <c r="S420" s="10"/>
      <c r="T420" s="10"/>
      <c r="U420" s="10"/>
      <c r="V420" s="10"/>
      <c r="W420" s="10"/>
      <c r="X420" s="10"/>
      <c r="Y420" s="10"/>
      <c r="Z420" s="10"/>
      <c r="AA420" s="10"/>
      <c r="AB420" s="10"/>
    </row>
    <row r="421" spans="15:28" ht="15" hidden="1" x14ac:dyDescent="0.25">
      <c r="O421" s="10"/>
      <c r="P421" s="10"/>
      <c r="Q421" s="10"/>
      <c r="R421" s="10"/>
      <c r="S421" s="10"/>
      <c r="T421" s="10"/>
      <c r="U421" s="10"/>
      <c r="V421" s="10"/>
      <c r="W421" s="10"/>
      <c r="X421" s="10"/>
      <c r="Y421" s="10"/>
      <c r="Z421" s="10"/>
      <c r="AA421" s="10"/>
      <c r="AB421" s="10"/>
    </row>
    <row r="422" spans="15:28" ht="15" hidden="1" x14ac:dyDescent="0.25">
      <c r="O422" s="10"/>
      <c r="P422" s="10"/>
      <c r="Q422" s="10"/>
      <c r="R422" s="10"/>
      <c r="S422" s="10"/>
      <c r="T422" s="10"/>
      <c r="U422" s="10"/>
      <c r="V422" s="10"/>
      <c r="W422" s="10"/>
      <c r="X422" s="10"/>
      <c r="Y422" s="10"/>
      <c r="Z422" s="10"/>
      <c r="AA422" s="10"/>
      <c r="AB422" s="10"/>
    </row>
    <row r="423" spans="15:28" ht="15" hidden="1" x14ac:dyDescent="0.25">
      <c r="O423" s="10"/>
      <c r="P423" s="10"/>
      <c r="Q423" s="10"/>
      <c r="R423" s="10"/>
      <c r="S423" s="10"/>
      <c r="T423" s="10"/>
      <c r="U423" s="10"/>
      <c r="V423" s="10"/>
      <c r="W423" s="10"/>
      <c r="X423" s="10"/>
      <c r="Y423" s="10"/>
      <c r="Z423" s="10"/>
      <c r="AA423" s="10"/>
      <c r="AB423" s="10"/>
    </row>
    <row r="424" spans="15:28" ht="15" hidden="1" x14ac:dyDescent="0.25">
      <c r="O424" s="10"/>
      <c r="P424" s="10"/>
      <c r="Q424" s="10"/>
      <c r="R424" s="10"/>
      <c r="S424" s="10"/>
      <c r="T424" s="10"/>
      <c r="U424" s="10"/>
      <c r="V424" s="10"/>
      <c r="W424" s="10"/>
      <c r="X424" s="10"/>
      <c r="Y424" s="10"/>
      <c r="Z424" s="10"/>
      <c r="AA424" s="10"/>
      <c r="AB424" s="10"/>
    </row>
    <row r="425" spans="15:28" ht="15" hidden="1" x14ac:dyDescent="0.25">
      <c r="O425" s="10"/>
      <c r="P425" s="10"/>
      <c r="Q425" s="10"/>
      <c r="R425" s="10"/>
      <c r="S425" s="10"/>
      <c r="T425" s="10"/>
      <c r="U425" s="10"/>
      <c r="V425" s="10"/>
      <c r="W425" s="10"/>
      <c r="X425" s="10"/>
      <c r="Y425" s="10"/>
      <c r="Z425" s="10"/>
      <c r="AA425" s="10"/>
      <c r="AB425" s="10"/>
    </row>
    <row r="426" spans="15:28" ht="15" hidden="1" x14ac:dyDescent="0.25">
      <c r="O426" s="10"/>
      <c r="P426" s="10"/>
      <c r="Q426" s="10"/>
      <c r="R426" s="10"/>
      <c r="S426" s="10"/>
      <c r="T426" s="10"/>
      <c r="U426" s="10"/>
      <c r="V426" s="10"/>
      <c r="W426" s="10"/>
      <c r="X426" s="10"/>
      <c r="Y426" s="10"/>
      <c r="Z426" s="10"/>
      <c r="AA426" s="10"/>
      <c r="AB426" s="10"/>
    </row>
    <row r="427" spans="15:28" ht="15" hidden="1" x14ac:dyDescent="0.25">
      <c r="O427" s="10"/>
      <c r="P427" s="10"/>
      <c r="Q427" s="10"/>
      <c r="R427" s="10"/>
      <c r="S427" s="10"/>
      <c r="T427" s="10"/>
      <c r="U427" s="10"/>
      <c r="V427" s="10"/>
      <c r="W427" s="10"/>
      <c r="X427" s="10"/>
      <c r="Y427" s="10"/>
      <c r="Z427" s="10"/>
      <c r="AA427" s="10"/>
      <c r="AB427" s="10"/>
    </row>
    <row r="428" spans="15:28" ht="15" hidden="1" x14ac:dyDescent="0.25">
      <c r="O428" s="10"/>
      <c r="P428" s="10"/>
      <c r="Q428" s="10"/>
      <c r="R428" s="10"/>
      <c r="S428" s="10"/>
      <c r="T428" s="10"/>
      <c r="U428" s="10"/>
      <c r="V428" s="10"/>
      <c r="W428" s="10"/>
      <c r="X428" s="10"/>
      <c r="Y428" s="10"/>
      <c r="Z428" s="10"/>
      <c r="AA428" s="10"/>
      <c r="AB428" s="10"/>
    </row>
    <row r="429" spans="15:28" ht="15" hidden="1" x14ac:dyDescent="0.25">
      <c r="O429" s="10"/>
      <c r="P429" s="10"/>
      <c r="Q429" s="10"/>
      <c r="R429" s="10"/>
      <c r="S429" s="10"/>
      <c r="T429" s="10"/>
      <c r="U429" s="10"/>
      <c r="V429" s="10"/>
      <c r="W429" s="10"/>
      <c r="X429" s="10"/>
      <c r="Y429" s="10"/>
      <c r="Z429" s="10"/>
      <c r="AA429" s="10"/>
      <c r="AB429" s="10"/>
    </row>
    <row r="430" spans="15:28" ht="15" hidden="1" x14ac:dyDescent="0.25">
      <c r="O430" s="10"/>
      <c r="P430" s="10"/>
      <c r="Q430" s="10"/>
      <c r="R430" s="10"/>
      <c r="S430" s="10"/>
      <c r="T430" s="10"/>
      <c r="U430" s="10"/>
      <c r="V430" s="10"/>
      <c r="W430" s="10"/>
      <c r="X430" s="10"/>
      <c r="Y430" s="10"/>
      <c r="Z430" s="10"/>
      <c r="AA430" s="10"/>
      <c r="AB430" s="10"/>
    </row>
    <row r="431" spans="15:28" ht="15" hidden="1" x14ac:dyDescent="0.25">
      <c r="O431" s="10"/>
      <c r="P431" s="10"/>
      <c r="Q431" s="10"/>
      <c r="R431" s="10"/>
      <c r="S431" s="10"/>
      <c r="T431" s="10"/>
      <c r="U431" s="10"/>
      <c r="V431" s="10"/>
      <c r="W431" s="10"/>
      <c r="X431" s="10"/>
      <c r="Y431" s="10"/>
      <c r="Z431" s="10"/>
      <c r="AA431" s="10"/>
      <c r="AB431" s="10"/>
    </row>
    <row r="432" spans="15:28" ht="15" hidden="1" x14ac:dyDescent="0.25">
      <c r="O432" s="10"/>
      <c r="P432" s="10"/>
      <c r="Q432" s="10"/>
      <c r="R432" s="10"/>
      <c r="S432" s="10"/>
      <c r="T432" s="10"/>
      <c r="U432" s="10"/>
      <c r="V432" s="10"/>
      <c r="W432" s="10"/>
      <c r="X432" s="10"/>
      <c r="Y432" s="10"/>
      <c r="Z432" s="10"/>
      <c r="AA432" s="10"/>
      <c r="AB432" s="10"/>
    </row>
    <row r="433" spans="15:28" ht="15" hidden="1" x14ac:dyDescent="0.25">
      <c r="O433" s="10"/>
      <c r="P433" s="10"/>
      <c r="Q433" s="10"/>
      <c r="R433" s="10"/>
      <c r="S433" s="10"/>
      <c r="T433" s="10"/>
      <c r="U433" s="10"/>
      <c r="V433" s="10"/>
      <c r="W433" s="10"/>
      <c r="X433" s="10"/>
      <c r="Y433" s="10"/>
      <c r="Z433" s="10"/>
      <c r="AA433" s="10"/>
      <c r="AB433" s="10"/>
    </row>
    <row r="434" spans="15:28" ht="15" hidden="1" x14ac:dyDescent="0.25">
      <c r="O434" s="10"/>
      <c r="P434" s="10"/>
      <c r="Q434" s="10"/>
      <c r="R434" s="10"/>
      <c r="S434" s="10"/>
      <c r="T434" s="10"/>
      <c r="U434" s="10"/>
      <c r="V434" s="10"/>
      <c r="W434" s="10"/>
      <c r="X434" s="10"/>
      <c r="Y434" s="10"/>
      <c r="Z434" s="10"/>
      <c r="AA434" s="10"/>
      <c r="AB434" s="10"/>
    </row>
    <row r="435" spans="15:28" ht="15" hidden="1" x14ac:dyDescent="0.25">
      <c r="O435" s="10"/>
      <c r="P435" s="10"/>
      <c r="Q435" s="10"/>
      <c r="R435" s="10"/>
      <c r="S435" s="10"/>
      <c r="T435" s="10"/>
      <c r="U435" s="10"/>
      <c r="V435" s="10"/>
      <c r="W435" s="10"/>
      <c r="X435" s="10"/>
      <c r="Y435" s="10"/>
      <c r="Z435" s="10"/>
      <c r="AA435" s="10"/>
      <c r="AB435" s="10"/>
    </row>
    <row r="436" spans="15:28" ht="15" hidden="1" x14ac:dyDescent="0.25">
      <c r="O436" s="10"/>
      <c r="P436" s="10"/>
      <c r="Q436" s="10"/>
      <c r="R436" s="10"/>
      <c r="S436" s="10"/>
      <c r="T436" s="10"/>
      <c r="U436" s="10"/>
      <c r="V436" s="10"/>
      <c r="W436" s="10"/>
      <c r="X436" s="10"/>
      <c r="Y436" s="10"/>
      <c r="Z436" s="10"/>
      <c r="AA436" s="10"/>
      <c r="AB436" s="10"/>
    </row>
    <row r="437" spans="15:28" ht="15" hidden="1" x14ac:dyDescent="0.25">
      <c r="O437" s="10"/>
      <c r="P437" s="10"/>
      <c r="Q437" s="10"/>
      <c r="R437" s="10"/>
      <c r="S437" s="10"/>
      <c r="T437" s="10"/>
      <c r="U437" s="10"/>
      <c r="V437" s="10"/>
      <c r="W437" s="10"/>
      <c r="X437" s="10"/>
      <c r="Y437" s="10"/>
      <c r="Z437" s="10"/>
      <c r="AA437" s="10"/>
      <c r="AB437" s="10"/>
    </row>
    <row r="438" spans="15:28" ht="15" hidden="1" x14ac:dyDescent="0.25">
      <c r="O438" s="10"/>
      <c r="P438" s="10"/>
      <c r="Q438" s="10"/>
      <c r="R438" s="10"/>
      <c r="S438" s="10"/>
      <c r="T438" s="10"/>
      <c r="U438" s="10"/>
      <c r="V438" s="10"/>
      <c r="W438" s="10"/>
      <c r="X438" s="10"/>
      <c r="Y438" s="10"/>
      <c r="Z438" s="10"/>
      <c r="AA438" s="10"/>
      <c r="AB438" s="10"/>
    </row>
    <row r="439" spans="15:28" ht="15" hidden="1" x14ac:dyDescent="0.25">
      <c r="O439" s="10"/>
      <c r="P439" s="10"/>
      <c r="Q439" s="10"/>
      <c r="R439" s="10"/>
      <c r="S439" s="10"/>
      <c r="T439" s="10"/>
      <c r="U439" s="10"/>
      <c r="V439" s="10"/>
      <c r="W439" s="10"/>
      <c r="X439" s="10"/>
      <c r="Y439" s="10"/>
      <c r="Z439" s="10"/>
      <c r="AA439" s="10"/>
      <c r="AB439" s="10"/>
    </row>
    <row r="440" spans="15:28" ht="15" hidden="1" x14ac:dyDescent="0.25">
      <c r="O440" s="10"/>
      <c r="P440" s="10"/>
      <c r="Q440" s="10"/>
      <c r="R440" s="10"/>
      <c r="S440" s="10"/>
      <c r="T440" s="10"/>
      <c r="U440" s="10"/>
      <c r="V440" s="10"/>
      <c r="W440" s="10"/>
      <c r="X440" s="10"/>
      <c r="Y440" s="10"/>
      <c r="Z440" s="10"/>
      <c r="AA440" s="10"/>
      <c r="AB440" s="10"/>
    </row>
    <row r="441" spans="15:28" ht="15" hidden="1" x14ac:dyDescent="0.25">
      <c r="O441" s="10"/>
      <c r="P441" s="10"/>
      <c r="Q441" s="10"/>
      <c r="R441" s="10"/>
      <c r="S441" s="10"/>
      <c r="T441" s="10"/>
      <c r="U441" s="10"/>
      <c r="V441" s="10"/>
      <c r="W441" s="10"/>
      <c r="X441" s="10"/>
      <c r="Y441" s="10"/>
      <c r="Z441" s="10"/>
      <c r="AA441" s="10"/>
      <c r="AB441" s="10"/>
    </row>
    <row r="442" spans="15:28" ht="15" hidden="1" x14ac:dyDescent="0.25">
      <c r="O442" s="10"/>
      <c r="P442" s="10"/>
      <c r="Q442" s="10"/>
      <c r="R442" s="10"/>
      <c r="S442" s="10"/>
      <c r="T442" s="10"/>
      <c r="U442" s="10"/>
      <c r="V442" s="10"/>
      <c r="W442" s="10"/>
      <c r="X442" s="10"/>
      <c r="Y442" s="10"/>
      <c r="Z442" s="10"/>
      <c r="AA442" s="10"/>
      <c r="AB442" s="10"/>
    </row>
    <row r="443" spans="15:28" ht="15" hidden="1" x14ac:dyDescent="0.25">
      <c r="O443" s="10"/>
      <c r="P443" s="10"/>
      <c r="Q443" s="10"/>
      <c r="R443" s="10"/>
      <c r="S443" s="10"/>
      <c r="T443" s="10"/>
      <c r="U443" s="10"/>
      <c r="V443" s="10"/>
      <c r="W443" s="10"/>
      <c r="X443" s="10"/>
      <c r="Y443" s="10"/>
      <c r="Z443" s="10"/>
      <c r="AA443" s="10"/>
      <c r="AB443" s="10"/>
    </row>
    <row r="444" spans="15:28" ht="15" hidden="1" x14ac:dyDescent="0.25">
      <c r="O444" s="10"/>
      <c r="P444" s="10"/>
      <c r="Q444" s="10"/>
      <c r="R444" s="10"/>
      <c r="S444" s="10"/>
      <c r="T444" s="10"/>
      <c r="U444" s="10"/>
      <c r="V444" s="10"/>
      <c r="W444" s="10"/>
      <c r="X444" s="10"/>
      <c r="Y444" s="10"/>
      <c r="Z444" s="10"/>
      <c r="AA444" s="10"/>
      <c r="AB444" s="10"/>
    </row>
    <row r="445" spans="15:28" ht="15" hidden="1" x14ac:dyDescent="0.25">
      <c r="O445" s="10"/>
      <c r="P445" s="10"/>
      <c r="Q445" s="10"/>
      <c r="R445" s="10"/>
      <c r="S445" s="10"/>
      <c r="T445" s="10"/>
      <c r="U445" s="10"/>
      <c r="V445" s="10"/>
      <c r="W445" s="10"/>
      <c r="X445" s="10"/>
      <c r="Y445" s="10"/>
      <c r="Z445" s="10"/>
      <c r="AA445" s="10"/>
      <c r="AB445" s="10"/>
    </row>
    <row r="446" spans="15:28" ht="15" hidden="1" x14ac:dyDescent="0.25">
      <c r="O446" s="10"/>
      <c r="P446" s="10"/>
      <c r="Q446" s="10"/>
      <c r="R446" s="10"/>
      <c r="S446" s="10"/>
      <c r="T446" s="10"/>
      <c r="U446" s="10"/>
      <c r="V446" s="10"/>
      <c r="W446" s="10"/>
      <c r="X446" s="10"/>
      <c r="Y446" s="10"/>
      <c r="Z446" s="10"/>
      <c r="AA446" s="10"/>
      <c r="AB446" s="10"/>
    </row>
    <row r="447" spans="15:28" ht="15" hidden="1" x14ac:dyDescent="0.25">
      <c r="O447" s="10"/>
      <c r="P447" s="10"/>
      <c r="Q447" s="10"/>
      <c r="R447" s="10"/>
      <c r="S447" s="10"/>
      <c r="T447" s="10"/>
      <c r="U447" s="10"/>
      <c r="V447" s="10"/>
      <c r="W447" s="10"/>
      <c r="X447" s="10"/>
      <c r="Y447" s="10"/>
      <c r="Z447" s="10"/>
      <c r="AA447" s="10"/>
      <c r="AB447" s="10"/>
    </row>
    <row r="448" spans="15:28" ht="15" hidden="1" x14ac:dyDescent="0.25">
      <c r="O448" s="10"/>
      <c r="P448" s="10"/>
      <c r="Q448" s="10"/>
      <c r="R448" s="10"/>
      <c r="S448" s="10"/>
      <c r="T448" s="10"/>
      <c r="U448" s="10"/>
      <c r="V448" s="10"/>
      <c r="W448" s="10"/>
      <c r="X448" s="10"/>
      <c r="Y448" s="10"/>
      <c r="Z448" s="10"/>
      <c r="AA448" s="10"/>
      <c r="AB448" s="10"/>
    </row>
    <row r="449" spans="15:28" ht="15" hidden="1" x14ac:dyDescent="0.25">
      <c r="O449" s="10"/>
      <c r="P449" s="10"/>
      <c r="Q449" s="10"/>
      <c r="R449" s="10"/>
      <c r="S449" s="10"/>
      <c r="T449" s="10"/>
      <c r="U449" s="10"/>
      <c r="V449" s="10"/>
      <c r="W449" s="10"/>
      <c r="X449" s="10"/>
      <c r="Y449" s="10"/>
      <c r="Z449" s="10"/>
      <c r="AA449" s="10"/>
      <c r="AB449" s="10"/>
    </row>
    <row r="450" spans="15:28" ht="15" hidden="1" x14ac:dyDescent="0.25">
      <c r="O450" s="10"/>
      <c r="P450" s="10"/>
      <c r="Q450" s="10"/>
      <c r="R450" s="10"/>
      <c r="S450" s="10"/>
      <c r="T450" s="10"/>
      <c r="U450" s="10"/>
      <c r="V450" s="10"/>
      <c r="W450" s="10"/>
      <c r="X450" s="10"/>
      <c r="Y450" s="10"/>
      <c r="Z450" s="10"/>
      <c r="AA450" s="10"/>
      <c r="AB450" s="10"/>
    </row>
    <row r="451" spans="15:28" ht="15" hidden="1" x14ac:dyDescent="0.25">
      <c r="O451" s="10"/>
      <c r="P451" s="10"/>
      <c r="Q451" s="10"/>
      <c r="R451" s="10"/>
      <c r="S451" s="10"/>
      <c r="T451" s="10"/>
      <c r="U451" s="10"/>
      <c r="V451" s="10"/>
      <c r="W451" s="10"/>
      <c r="X451" s="10"/>
      <c r="Y451" s="10"/>
      <c r="Z451" s="10"/>
      <c r="AA451" s="10"/>
      <c r="AB451" s="10"/>
    </row>
    <row r="452" spans="15:28" ht="15" hidden="1" x14ac:dyDescent="0.25">
      <c r="O452" s="10"/>
      <c r="P452" s="10"/>
      <c r="Q452" s="10"/>
      <c r="R452" s="10"/>
      <c r="S452" s="10"/>
      <c r="T452" s="10"/>
      <c r="U452" s="10"/>
      <c r="V452" s="10"/>
      <c r="W452" s="10"/>
      <c r="X452" s="10"/>
      <c r="Y452" s="10"/>
      <c r="Z452" s="10"/>
      <c r="AA452" s="10"/>
      <c r="AB452" s="10"/>
    </row>
    <row r="453" spans="15:28" ht="15" hidden="1" x14ac:dyDescent="0.25">
      <c r="O453" s="10"/>
      <c r="P453" s="10"/>
      <c r="Q453" s="10"/>
      <c r="R453" s="10"/>
      <c r="S453" s="10"/>
      <c r="T453" s="10"/>
      <c r="U453" s="10"/>
      <c r="V453" s="10"/>
      <c r="W453" s="10"/>
      <c r="X453" s="10"/>
      <c r="Y453" s="10"/>
      <c r="Z453" s="10"/>
      <c r="AA453" s="10"/>
      <c r="AB453" s="10"/>
    </row>
    <row r="454" spans="15:28" ht="15" hidden="1" x14ac:dyDescent="0.25">
      <c r="O454" s="10"/>
      <c r="P454" s="10"/>
      <c r="Q454" s="10"/>
      <c r="R454" s="10"/>
      <c r="S454" s="10"/>
      <c r="T454" s="10"/>
      <c r="U454" s="10"/>
      <c r="V454" s="10"/>
      <c r="W454" s="10"/>
      <c r="X454" s="10"/>
      <c r="Y454" s="10"/>
      <c r="Z454" s="10"/>
      <c r="AA454" s="10"/>
      <c r="AB454" s="10"/>
    </row>
    <row r="455" spans="15:28" ht="15" hidden="1" x14ac:dyDescent="0.25">
      <c r="O455" s="10"/>
      <c r="P455" s="10"/>
      <c r="Q455" s="10"/>
      <c r="R455" s="10"/>
      <c r="S455" s="10"/>
      <c r="T455" s="10"/>
      <c r="U455" s="10"/>
      <c r="V455" s="10"/>
      <c r="W455" s="10"/>
      <c r="X455" s="10"/>
      <c r="Y455" s="10"/>
      <c r="Z455" s="10"/>
      <c r="AA455" s="10"/>
      <c r="AB455" s="10"/>
    </row>
    <row r="456" spans="15:28" ht="15" hidden="1" x14ac:dyDescent="0.25">
      <c r="O456" s="10"/>
      <c r="P456" s="10"/>
      <c r="Q456" s="10"/>
      <c r="R456" s="10"/>
      <c r="S456" s="10"/>
      <c r="T456" s="10"/>
      <c r="U456" s="10"/>
      <c r="V456" s="10"/>
      <c r="W456" s="10"/>
      <c r="X456" s="10"/>
      <c r="Y456" s="10"/>
      <c r="Z456" s="10"/>
      <c r="AA456" s="10"/>
      <c r="AB456" s="10"/>
    </row>
    <row r="457" spans="15:28" ht="15" hidden="1" x14ac:dyDescent="0.25">
      <c r="O457" s="10"/>
      <c r="P457" s="10"/>
      <c r="Q457" s="10"/>
      <c r="R457" s="10"/>
      <c r="S457" s="10"/>
      <c r="T457" s="10"/>
      <c r="U457" s="10"/>
      <c r="V457" s="10"/>
      <c r="W457" s="10"/>
      <c r="X457" s="10"/>
      <c r="Y457" s="10"/>
      <c r="Z457" s="10"/>
      <c r="AA457" s="10"/>
      <c r="AB457" s="10"/>
    </row>
    <row r="458" spans="15:28" ht="15" hidden="1" x14ac:dyDescent="0.25">
      <c r="O458" s="10"/>
      <c r="P458" s="10"/>
      <c r="Q458" s="10"/>
      <c r="R458" s="10"/>
      <c r="S458" s="10"/>
      <c r="T458" s="10"/>
      <c r="U458" s="10"/>
      <c r="V458" s="10"/>
      <c r="W458" s="10"/>
      <c r="X458" s="10"/>
      <c r="Y458" s="10"/>
      <c r="Z458" s="10"/>
      <c r="AA458" s="10"/>
      <c r="AB458" s="10"/>
    </row>
    <row r="459" spans="15:28" ht="15" hidden="1" x14ac:dyDescent="0.25">
      <c r="O459" s="10"/>
      <c r="P459" s="10"/>
      <c r="Q459" s="10"/>
      <c r="R459" s="10"/>
      <c r="S459" s="10"/>
      <c r="T459" s="10"/>
      <c r="U459" s="10"/>
      <c r="V459" s="10"/>
      <c r="W459" s="10"/>
      <c r="X459" s="10"/>
      <c r="Y459" s="10"/>
      <c r="Z459" s="10"/>
      <c r="AA459" s="10"/>
      <c r="AB459" s="10"/>
    </row>
    <row r="460" spans="15:28" ht="15" hidden="1" x14ac:dyDescent="0.25">
      <c r="O460" s="10"/>
      <c r="P460" s="10"/>
      <c r="Q460" s="10"/>
      <c r="R460" s="10"/>
      <c r="S460" s="10"/>
      <c r="T460" s="10"/>
      <c r="U460" s="10"/>
      <c r="V460" s="10"/>
      <c r="W460" s="10"/>
      <c r="X460" s="10"/>
      <c r="Y460" s="10"/>
      <c r="Z460" s="10"/>
      <c r="AA460" s="10"/>
      <c r="AB460" s="10"/>
    </row>
    <row r="461" spans="15:28" ht="15" hidden="1" x14ac:dyDescent="0.25">
      <c r="O461" s="10"/>
      <c r="P461" s="10"/>
      <c r="Q461" s="10"/>
      <c r="R461" s="10"/>
      <c r="S461" s="10"/>
      <c r="T461" s="10"/>
      <c r="U461" s="10"/>
      <c r="V461" s="10"/>
      <c r="W461" s="10"/>
      <c r="X461" s="10"/>
      <c r="Y461" s="10"/>
      <c r="Z461" s="10"/>
      <c r="AA461" s="10"/>
      <c r="AB461" s="10"/>
    </row>
    <row r="462" spans="15:28" ht="15" hidden="1" x14ac:dyDescent="0.25">
      <c r="O462" s="10"/>
      <c r="P462" s="10"/>
      <c r="Q462" s="10"/>
      <c r="R462" s="10"/>
      <c r="S462" s="10"/>
      <c r="T462" s="10"/>
      <c r="U462" s="10"/>
      <c r="V462" s="10"/>
      <c r="W462" s="10"/>
      <c r="X462" s="10"/>
      <c r="Y462" s="10"/>
      <c r="Z462" s="10"/>
      <c r="AA462" s="10"/>
      <c r="AB462" s="10"/>
    </row>
    <row r="463" spans="15:28" ht="15" hidden="1" x14ac:dyDescent="0.25">
      <c r="O463" s="10"/>
      <c r="P463" s="10"/>
      <c r="Q463" s="10"/>
      <c r="R463" s="10"/>
      <c r="S463" s="10"/>
      <c r="T463" s="10"/>
      <c r="U463" s="10"/>
      <c r="V463" s="10"/>
      <c r="W463" s="10"/>
      <c r="X463" s="10"/>
      <c r="Y463" s="10"/>
      <c r="Z463" s="10"/>
      <c r="AA463" s="10"/>
      <c r="AB463" s="10"/>
    </row>
    <row r="464" spans="15:28" ht="15" hidden="1" x14ac:dyDescent="0.25">
      <c r="O464" s="10"/>
      <c r="P464" s="10"/>
      <c r="Q464" s="10"/>
      <c r="R464" s="10"/>
      <c r="S464" s="10"/>
      <c r="T464" s="10"/>
      <c r="U464" s="10"/>
      <c r="V464" s="10"/>
      <c r="W464" s="10"/>
      <c r="X464" s="10"/>
      <c r="Y464" s="10"/>
      <c r="Z464" s="10"/>
      <c r="AA464" s="10"/>
      <c r="AB464" s="10"/>
    </row>
    <row r="465" spans="15:28" ht="15" hidden="1" x14ac:dyDescent="0.25">
      <c r="O465" s="10"/>
      <c r="P465" s="10"/>
      <c r="Q465" s="10"/>
      <c r="R465" s="10"/>
      <c r="S465" s="10"/>
      <c r="T465" s="10"/>
      <c r="U465" s="10"/>
      <c r="V465" s="10"/>
      <c r="W465" s="10"/>
      <c r="X465" s="10"/>
      <c r="Y465" s="10"/>
      <c r="Z465" s="10"/>
      <c r="AA465" s="10"/>
      <c r="AB465" s="10"/>
    </row>
    <row r="466" spans="15:28" ht="15" hidden="1" x14ac:dyDescent="0.25">
      <c r="O466" s="10"/>
      <c r="P466" s="10"/>
      <c r="Q466" s="10"/>
      <c r="R466" s="10"/>
      <c r="S466" s="10"/>
      <c r="T466" s="10"/>
      <c r="U466" s="10"/>
      <c r="V466" s="10"/>
      <c r="W466" s="10"/>
      <c r="X466" s="10"/>
      <c r="Y466" s="10"/>
      <c r="Z466" s="10"/>
      <c r="AA466" s="10"/>
      <c r="AB466" s="10"/>
    </row>
    <row r="467" spans="15:28" ht="15" hidden="1" x14ac:dyDescent="0.25">
      <c r="O467" s="10"/>
      <c r="P467" s="10"/>
      <c r="Q467" s="10"/>
      <c r="R467" s="10"/>
      <c r="S467" s="10"/>
      <c r="T467" s="10"/>
      <c r="U467" s="10"/>
      <c r="V467" s="10"/>
      <c r="W467" s="10"/>
      <c r="X467" s="10"/>
      <c r="Y467" s="10"/>
      <c r="Z467" s="10"/>
      <c r="AA467" s="10"/>
      <c r="AB467" s="10"/>
    </row>
    <row r="468" spans="15:28" ht="15" hidden="1" x14ac:dyDescent="0.25">
      <c r="O468" s="10"/>
      <c r="P468" s="10"/>
      <c r="Q468" s="10"/>
      <c r="R468" s="10"/>
      <c r="S468" s="10"/>
      <c r="T468" s="10"/>
      <c r="U468" s="10"/>
      <c r="V468" s="10"/>
      <c r="W468" s="10"/>
      <c r="X468" s="10"/>
      <c r="Y468" s="10"/>
      <c r="Z468" s="10"/>
      <c r="AA468" s="10"/>
      <c r="AB468" s="10"/>
    </row>
    <row r="469" spans="15:28" ht="15" hidden="1" x14ac:dyDescent="0.25">
      <c r="O469" s="10"/>
      <c r="P469" s="10"/>
      <c r="Q469" s="10"/>
      <c r="R469" s="10"/>
      <c r="S469" s="10"/>
      <c r="T469" s="10"/>
      <c r="U469" s="10"/>
      <c r="V469" s="10"/>
      <c r="W469" s="10"/>
      <c r="X469" s="10"/>
      <c r="Y469" s="10"/>
      <c r="Z469" s="10"/>
      <c r="AA469" s="10"/>
      <c r="AB469" s="10"/>
    </row>
    <row r="470" spans="15:28" ht="15" hidden="1" x14ac:dyDescent="0.25">
      <c r="O470" s="10"/>
      <c r="P470" s="10"/>
      <c r="Q470" s="10"/>
      <c r="R470" s="10"/>
      <c r="S470" s="10"/>
      <c r="T470" s="10"/>
      <c r="U470" s="10"/>
      <c r="V470" s="10"/>
      <c r="W470" s="10"/>
      <c r="X470" s="10"/>
      <c r="Y470" s="10"/>
      <c r="Z470" s="10"/>
      <c r="AA470" s="10"/>
      <c r="AB470" s="10"/>
    </row>
    <row r="471" spans="15:28" ht="15" hidden="1" x14ac:dyDescent="0.25">
      <c r="O471" s="10"/>
      <c r="P471" s="10"/>
      <c r="Q471" s="10"/>
      <c r="R471" s="10"/>
      <c r="S471" s="10"/>
      <c r="T471" s="10"/>
      <c r="U471" s="10"/>
      <c r="V471" s="10"/>
      <c r="W471" s="10"/>
      <c r="X471" s="10"/>
      <c r="Y471" s="10"/>
      <c r="Z471" s="10"/>
      <c r="AA471" s="10"/>
      <c r="AB471" s="10"/>
    </row>
    <row r="472" spans="15:28" ht="15" hidden="1" x14ac:dyDescent="0.25">
      <c r="O472" s="10"/>
      <c r="P472" s="10"/>
      <c r="Q472" s="10"/>
      <c r="R472" s="10"/>
      <c r="S472" s="10"/>
      <c r="T472" s="10"/>
      <c r="U472" s="10"/>
      <c r="V472" s="10"/>
      <c r="W472" s="10"/>
      <c r="X472" s="10"/>
      <c r="Y472" s="10"/>
      <c r="Z472" s="10"/>
      <c r="AA472" s="10"/>
      <c r="AB472" s="10"/>
    </row>
    <row r="473" spans="15:28" ht="15" hidden="1" x14ac:dyDescent="0.25">
      <c r="O473" s="10"/>
      <c r="P473" s="10"/>
      <c r="Q473" s="10"/>
      <c r="R473" s="10"/>
      <c r="S473" s="10"/>
      <c r="T473" s="10"/>
      <c r="U473" s="10"/>
      <c r="V473" s="10"/>
      <c r="W473" s="10"/>
      <c r="X473" s="10"/>
      <c r="Y473" s="10"/>
      <c r="Z473" s="10"/>
      <c r="AA473" s="10"/>
      <c r="AB473" s="10"/>
    </row>
    <row r="474" spans="15:28" ht="15" hidden="1" x14ac:dyDescent="0.25">
      <c r="O474" s="10"/>
      <c r="P474" s="10"/>
      <c r="Q474" s="10"/>
      <c r="R474" s="10"/>
      <c r="S474" s="10"/>
      <c r="T474" s="10"/>
      <c r="U474" s="10"/>
      <c r="V474" s="10"/>
      <c r="W474" s="10"/>
      <c r="X474" s="10"/>
      <c r="Y474" s="10"/>
      <c r="Z474" s="10"/>
      <c r="AA474" s="10"/>
      <c r="AB474" s="10"/>
    </row>
    <row r="475" spans="15:28" ht="15" hidden="1" x14ac:dyDescent="0.25">
      <c r="O475" s="10"/>
      <c r="P475" s="10"/>
      <c r="Q475" s="10"/>
      <c r="R475" s="10"/>
      <c r="S475" s="10"/>
      <c r="T475" s="10"/>
      <c r="U475" s="10"/>
      <c r="V475" s="10"/>
      <c r="W475" s="10"/>
      <c r="X475" s="10"/>
      <c r="Y475" s="10"/>
      <c r="Z475" s="10"/>
      <c r="AA475" s="10"/>
      <c r="AB475" s="10"/>
    </row>
    <row r="476" spans="15:28" ht="15" hidden="1" x14ac:dyDescent="0.25">
      <c r="O476" s="10"/>
      <c r="P476" s="10"/>
      <c r="Q476" s="10"/>
      <c r="R476" s="10"/>
      <c r="S476" s="10"/>
      <c r="T476" s="10"/>
      <c r="U476" s="10"/>
      <c r="V476" s="10"/>
      <c r="W476" s="10"/>
      <c r="X476" s="10"/>
      <c r="Y476" s="10"/>
      <c r="Z476" s="10"/>
      <c r="AA476" s="10"/>
      <c r="AB476" s="10"/>
    </row>
    <row r="477" spans="15:28" ht="15" hidden="1" x14ac:dyDescent="0.25">
      <c r="O477" s="10"/>
      <c r="P477" s="10"/>
      <c r="Q477" s="10"/>
      <c r="R477" s="10"/>
      <c r="S477" s="10"/>
      <c r="T477" s="10"/>
      <c r="U477" s="10"/>
      <c r="V477" s="10"/>
      <c r="W477" s="10"/>
      <c r="X477" s="10"/>
      <c r="Y477" s="10"/>
      <c r="Z477" s="10"/>
      <c r="AA477" s="10"/>
      <c r="AB477" s="10"/>
    </row>
    <row r="478" spans="15:28" ht="15" hidden="1" x14ac:dyDescent="0.25">
      <c r="O478" s="10"/>
      <c r="P478" s="10"/>
      <c r="Q478" s="10"/>
      <c r="R478" s="10"/>
      <c r="S478" s="10"/>
      <c r="T478" s="10"/>
      <c r="U478" s="10"/>
      <c r="V478" s="10"/>
      <c r="W478" s="10"/>
      <c r="X478" s="10"/>
      <c r="Y478" s="10"/>
      <c r="Z478" s="10"/>
      <c r="AA478" s="10"/>
      <c r="AB478" s="10"/>
    </row>
    <row r="479" spans="15:28" ht="15" hidden="1" x14ac:dyDescent="0.25">
      <c r="O479" s="10"/>
      <c r="P479" s="10"/>
      <c r="Q479" s="10"/>
      <c r="R479" s="10"/>
      <c r="S479" s="10"/>
      <c r="T479" s="10"/>
      <c r="U479" s="10"/>
      <c r="V479" s="10"/>
      <c r="W479" s="10"/>
      <c r="X479" s="10"/>
      <c r="Y479" s="10"/>
      <c r="Z479" s="10"/>
      <c r="AA479" s="10"/>
      <c r="AB479" s="10"/>
    </row>
    <row r="480" spans="15:28" ht="15" hidden="1" x14ac:dyDescent="0.25">
      <c r="O480" s="10"/>
      <c r="P480" s="10"/>
      <c r="Q480" s="10"/>
      <c r="R480" s="10"/>
      <c r="S480" s="10"/>
      <c r="T480" s="10"/>
      <c r="U480" s="10"/>
      <c r="V480" s="10"/>
      <c r="W480" s="10"/>
      <c r="X480" s="10"/>
      <c r="Y480" s="10"/>
      <c r="Z480" s="10"/>
      <c r="AA480" s="10"/>
      <c r="AB480" s="10"/>
    </row>
    <row r="481" spans="15:28" ht="15" hidden="1" x14ac:dyDescent="0.25">
      <c r="O481" s="10"/>
      <c r="P481" s="10"/>
      <c r="Q481" s="10"/>
      <c r="R481" s="10"/>
      <c r="S481" s="10"/>
      <c r="T481" s="10"/>
      <c r="U481" s="10"/>
      <c r="V481" s="10"/>
      <c r="W481" s="10"/>
      <c r="X481" s="10"/>
      <c r="Y481" s="10"/>
      <c r="Z481" s="10"/>
      <c r="AA481" s="10"/>
      <c r="AB481" s="10"/>
    </row>
    <row r="482" spans="15:28" ht="15" hidden="1" x14ac:dyDescent="0.25">
      <c r="O482" s="10"/>
      <c r="P482" s="10"/>
      <c r="Q482" s="10"/>
      <c r="R482" s="10"/>
      <c r="S482" s="10"/>
      <c r="T482" s="10"/>
      <c r="U482" s="10"/>
      <c r="V482" s="10"/>
      <c r="W482" s="10"/>
      <c r="X482" s="10"/>
      <c r="Y482" s="10"/>
      <c r="Z482" s="10"/>
      <c r="AA482" s="10"/>
      <c r="AB482" s="10"/>
    </row>
    <row r="483" spans="15:28" ht="15" hidden="1" x14ac:dyDescent="0.25">
      <c r="O483" s="10"/>
      <c r="P483" s="10"/>
      <c r="Q483" s="10"/>
      <c r="R483" s="10"/>
      <c r="S483" s="10"/>
      <c r="T483" s="10"/>
      <c r="U483" s="10"/>
      <c r="V483" s="10"/>
      <c r="W483" s="10"/>
      <c r="X483" s="10"/>
      <c r="Y483" s="10"/>
      <c r="Z483" s="10"/>
      <c r="AA483" s="10"/>
      <c r="AB483" s="10"/>
    </row>
    <row r="484" spans="15:28" ht="15" hidden="1" x14ac:dyDescent="0.25">
      <c r="O484" s="10"/>
      <c r="P484" s="10"/>
      <c r="Q484" s="10"/>
      <c r="R484" s="10"/>
      <c r="S484" s="10"/>
      <c r="T484" s="10"/>
      <c r="U484" s="10"/>
      <c r="V484" s="10"/>
      <c r="W484" s="10"/>
      <c r="X484" s="10"/>
      <c r="Y484" s="10"/>
      <c r="Z484" s="10"/>
      <c r="AA484" s="10"/>
      <c r="AB484" s="10"/>
    </row>
    <row r="485" spans="15:28" ht="15" hidden="1" x14ac:dyDescent="0.25">
      <c r="O485" s="10"/>
      <c r="P485" s="10"/>
      <c r="Q485" s="10"/>
      <c r="R485" s="10"/>
      <c r="S485" s="10"/>
      <c r="T485" s="10"/>
      <c r="U485" s="10"/>
      <c r="V485" s="10"/>
      <c r="W485" s="10"/>
      <c r="X485" s="10"/>
      <c r="Y485" s="10"/>
      <c r="Z485" s="10"/>
      <c r="AA485" s="10"/>
      <c r="AB485" s="10"/>
    </row>
    <row r="486" spans="15:28" ht="15" hidden="1" x14ac:dyDescent="0.25">
      <c r="O486" s="10"/>
      <c r="P486" s="10"/>
      <c r="Q486" s="10"/>
      <c r="R486" s="10"/>
      <c r="S486" s="10"/>
      <c r="T486" s="10"/>
      <c r="U486" s="10"/>
      <c r="V486" s="10"/>
      <c r="W486" s="10"/>
      <c r="X486" s="10"/>
      <c r="Y486" s="10"/>
      <c r="Z486" s="10"/>
      <c r="AA486" s="10"/>
      <c r="AB486" s="10"/>
    </row>
    <row r="487" spans="15:28" ht="15" hidden="1" x14ac:dyDescent="0.25">
      <c r="O487" s="10"/>
      <c r="P487" s="10"/>
      <c r="Q487" s="10"/>
      <c r="R487" s="10"/>
      <c r="S487" s="10"/>
      <c r="T487" s="10"/>
      <c r="U487" s="10"/>
      <c r="V487" s="10"/>
      <c r="W487" s="10"/>
      <c r="X487" s="10"/>
      <c r="Y487" s="10"/>
      <c r="Z487" s="10"/>
      <c r="AA487" s="10"/>
      <c r="AB487" s="10"/>
    </row>
    <row r="488" spans="15:28" ht="15" hidden="1" x14ac:dyDescent="0.25">
      <c r="O488" s="10"/>
      <c r="P488" s="10"/>
      <c r="Q488" s="10"/>
      <c r="R488" s="10"/>
      <c r="S488" s="10"/>
      <c r="T488" s="10"/>
      <c r="U488" s="10"/>
      <c r="V488" s="10"/>
      <c r="W488" s="10"/>
      <c r="X488" s="10"/>
      <c r="Y488" s="10"/>
      <c r="Z488" s="10"/>
      <c r="AA488" s="10"/>
      <c r="AB488" s="10"/>
    </row>
    <row r="489" spans="15:28" ht="15" hidden="1" x14ac:dyDescent="0.25">
      <c r="O489" s="10"/>
      <c r="P489" s="10"/>
      <c r="Q489" s="10"/>
      <c r="R489" s="10"/>
      <c r="S489" s="10"/>
      <c r="T489" s="10"/>
      <c r="U489" s="10"/>
      <c r="V489" s="10"/>
      <c r="W489" s="10"/>
      <c r="X489" s="10"/>
      <c r="Y489" s="10"/>
      <c r="Z489" s="10"/>
      <c r="AA489" s="10"/>
      <c r="AB489" s="10"/>
    </row>
    <row r="490" spans="15:28" ht="15" hidden="1" x14ac:dyDescent="0.25">
      <c r="O490" s="10"/>
      <c r="P490" s="10"/>
      <c r="Q490" s="10"/>
      <c r="R490" s="10"/>
      <c r="S490" s="10"/>
      <c r="T490" s="10"/>
      <c r="U490" s="10"/>
      <c r="V490" s="10"/>
      <c r="W490" s="10"/>
      <c r="X490" s="10"/>
      <c r="Y490" s="10"/>
      <c r="Z490" s="10"/>
      <c r="AA490" s="10"/>
      <c r="AB490" s="10"/>
    </row>
    <row r="491" spans="15:28" ht="15" hidden="1" x14ac:dyDescent="0.25">
      <c r="O491" s="10"/>
      <c r="P491" s="10"/>
      <c r="Q491" s="10"/>
      <c r="R491" s="10"/>
      <c r="S491" s="10"/>
      <c r="T491" s="10"/>
      <c r="U491" s="10"/>
      <c r="V491" s="10"/>
      <c r="W491" s="10"/>
      <c r="X491" s="10"/>
      <c r="Y491" s="10"/>
      <c r="Z491" s="10"/>
      <c r="AA491" s="10"/>
      <c r="AB491" s="10"/>
    </row>
    <row r="492" spans="15:28" ht="15" hidden="1" x14ac:dyDescent="0.25">
      <c r="O492" s="10"/>
      <c r="P492" s="10"/>
      <c r="Q492" s="10"/>
      <c r="R492" s="10"/>
      <c r="S492" s="10"/>
      <c r="T492" s="10"/>
      <c r="U492" s="10"/>
      <c r="V492" s="10"/>
      <c r="W492" s="10"/>
      <c r="X492" s="10"/>
      <c r="Y492" s="10"/>
      <c r="Z492" s="10"/>
      <c r="AA492" s="10"/>
      <c r="AB492" s="10"/>
    </row>
    <row r="493" spans="15:28" ht="15" hidden="1" x14ac:dyDescent="0.25">
      <c r="O493" s="10"/>
      <c r="P493" s="10"/>
      <c r="Q493" s="10"/>
      <c r="R493" s="10"/>
      <c r="S493" s="10"/>
      <c r="T493" s="10"/>
      <c r="U493" s="10"/>
      <c r="V493" s="10"/>
      <c r="W493" s="10"/>
      <c r="X493" s="10"/>
      <c r="Y493" s="10"/>
      <c r="Z493" s="10"/>
      <c r="AA493" s="10"/>
      <c r="AB493" s="10"/>
    </row>
    <row r="494" spans="15:28" ht="15" hidden="1" x14ac:dyDescent="0.25">
      <c r="O494" s="10"/>
      <c r="P494" s="10"/>
      <c r="Q494" s="10"/>
      <c r="R494" s="10"/>
      <c r="S494" s="10"/>
      <c r="T494" s="10"/>
      <c r="U494" s="10"/>
      <c r="V494" s="10"/>
      <c r="W494" s="10"/>
      <c r="X494" s="10"/>
      <c r="Y494" s="10"/>
      <c r="Z494" s="10"/>
      <c r="AA494" s="10"/>
      <c r="AB494" s="10"/>
    </row>
    <row r="495" spans="15:28" ht="15" hidden="1" x14ac:dyDescent="0.25">
      <c r="O495" s="10"/>
      <c r="P495" s="10"/>
      <c r="Q495" s="10"/>
      <c r="R495" s="10"/>
      <c r="S495" s="10"/>
      <c r="T495" s="10"/>
      <c r="U495" s="10"/>
      <c r="V495" s="10"/>
      <c r="W495" s="10"/>
      <c r="X495" s="10"/>
      <c r="Y495" s="10"/>
      <c r="Z495" s="10"/>
      <c r="AA495" s="10"/>
      <c r="AB495" s="10"/>
    </row>
    <row r="496" spans="15:28"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sheetData>
  <sheetProtection algorithmName="SHA-512" hashValue="tJK0FOtVvlQl3IhXdDUaixQpDz1pcMfR9IjpHNKsXTTI2kuOB+9u6PV/zroVmeeLXFrAbwvKmw6cQ9rFv72z1w==" saltValue="Al8MJkxMEYP00/3CF898jg==" spinCount="100000" sheet="1" objects="1" scenarios="1"/>
  <mergeCells count="90">
    <mergeCell ref="A7:I7"/>
    <mergeCell ref="J7:K7"/>
    <mergeCell ref="A1:K1"/>
    <mergeCell ref="A2:K2"/>
    <mergeCell ref="A3:K3"/>
    <mergeCell ref="A4:K4"/>
    <mergeCell ref="A5:K5"/>
    <mergeCell ref="A6:I6"/>
    <mergeCell ref="J6:K6"/>
    <mergeCell ref="A8:I8"/>
    <mergeCell ref="J8:K8"/>
    <mergeCell ref="A9:I9"/>
    <mergeCell ref="J9:K9"/>
    <mergeCell ref="A10:H10"/>
    <mergeCell ref="J10:K10"/>
    <mergeCell ref="A11:H11"/>
    <mergeCell ref="J11:K11"/>
    <mergeCell ref="A12:H12"/>
    <mergeCell ref="J12:K12"/>
    <mergeCell ref="A13:H13"/>
    <mergeCell ref="J13:K13"/>
    <mergeCell ref="A14:I14"/>
    <mergeCell ref="J14:K14"/>
    <mergeCell ref="A15:I15"/>
    <mergeCell ref="A16:I16"/>
    <mergeCell ref="J16:K16"/>
    <mergeCell ref="J15:K15"/>
    <mergeCell ref="A17:G17"/>
    <mergeCell ref="J17:K17"/>
    <mergeCell ref="A19:I19"/>
    <mergeCell ref="A20:I20"/>
    <mergeCell ref="J20:K20"/>
    <mergeCell ref="A18:K18"/>
    <mergeCell ref="J19:K19"/>
    <mergeCell ref="A21:I21"/>
    <mergeCell ref="J21:K21"/>
    <mergeCell ref="A24:I24"/>
    <mergeCell ref="J24:K24"/>
    <mergeCell ref="A25:I25"/>
    <mergeCell ref="J25:K25"/>
    <mergeCell ref="A22:K22"/>
    <mergeCell ref="A23:I23"/>
    <mergeCell ref="J23:K23"/>
    <mergeCell ref="A26:I26"/>
    <mergeCell ref="J26:K26"/>
    <mergeCell ref="A30:I30"/>
    <mergeCell ref="J30:K30"/>
    <mergeCell ref="A31:A32"/>
    <mergeCell ref="B31:E31"/>
    <mergeCell ref="F31:I31"/>
    <mergeCell ref="J31:M31"/>
    <mergeCell ref="A27:I27"/>
    <mergeCell ref="J27:K27"/>
    <mergeCell ref="A28:I28"/>
    <mergeCell ref="J28:K28"/>
    <mergeCell ref="A29:I29"/>
    <mergeCell ref="J29:K29"/>
    <mergeCell ref="N31:Q31"/>
    <mergeCell ref="R31:U31"/>
    <mergeCell ref="V31:Y31"/>
    <mergeCell ref="Z31:AC31"/>
    <mergeCell ref="A46:A47"/>
    <mergeCell ref="B46:D46"/>
    <mergeCell ref="F46:I46"/>
    <mergeCell ref="J46:M46"/>
    <mergeCell ref="N46:Q46"/>
    <mergeCell ref="R46:U46"/>
    <mergeCell ref="A82:N82"/>
    <mergeCell ref="V46:Y46"/>
    <mergeCell ref="Z46:AC46"/>
    <mergeCell ref="A61:A62"/>
    <mergeCell ref="B61:E61"/>
    <mergeCell ref="F61:H61"/>
    <mergeCell ref="J61:M61"/>
    <mergeCell ref="N61:Q61"/>
    <mergeCell ref="R61:U61"/>
    <mergeCell ref="V61:Y61"/>
    <mergeCell ref="Z61:AC61"/>
    <mergeCell ref="A77:J77"/>
    <mergeCell ref="A78:J78"/>
    <mergeCell ref="A79:J79"/>
    <mergeCell ref="A80:J80"/>
    <mergeCell ref="A81:J81"/>
    <mergeCell ref="A83:N83"/>
    <mergeCell ref="A84:N84"/>
    <mergeCell ref="A86:B86"/>
    <mergeCell ref="C86:F86"/>
    <mergeCell ref="A88:B89"/>
    <mergeCell ref="C88:F88"/>
    <mergeCell ref="C89:F89"/>
  </mergeCells>
  <dataValidations count="1">
    <dataValidation type="list" allowBlank="1" showInputMessage="1" showErrorMessage="1" sqref="J23:K23">
      <formula1>$AG$24:$AG$25</formula1>
    </dataValidation>
  </dataValidations>
  <pageMargins left="0.11811023622047245" right="0.11811023622047245" top="0.15748031496062992" bottom="0.15748031496062992" header="0" footer="0"/>
  <pageSetup paperSize="9"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locked="0" defaultSize="0" autoLine="0" autoPict="0">
                <anchor>
                  <from>
                    <xdr:col>9</xdr:col>
                    <xdr:colOff>0</xdr:colOff>
                    <xdr:row>15</xdr:row>
                    <xdr:rowOff>0</xdr:rowOff>
                  </from>
                  <to>
                    <xdr:col>11</xdr:col>
                    <xdr:colOff>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opLeftCell="A3" workbookViewId="0">
      <selection activeCell="M15" sqref="M15"/>
    </sheetView>
  </sheetViews>
  <sheetFormatPr defaultRowHeight="12.75" x14ac:dyDescent="0.2"/>
  <cols>
    <col min="3" max="3" width="15.28515625" bestFit="1" customWidth="1"/>
    <col min="4" max="10" width="14.7109375" bestFit="1" customWidth="1"/>
    <col min="11" max="11" width="10.28515625" bestFit="1" customWidth="1"/>
  </cols>
  <sheetData>
    <row r="1" spans="1:11" x14ac:dyDescent="0.2">
      <c r="D1">
        <v>0</v>
      </c>
      <c r="E1">
        <f>D2</f>
        <v>1</v>
      </c>
      <c r="F1">
        <f t="shared" ref="F1:K1" si="0">E2</f>
        <v>2</v>
      </c>
      <c r="G1">
        <f t="shared" si="0"/>
        <v>3</v>
      </c>
      <c r="H1">
        <f t="shared" si="0"/>
        <v>4</v>
      </c>
      <c r="I1">
        <f t="shared" si="0"/>
        <v>5</v>
      </c>
      <c r="J1">
        <f t="shared" si="0"/>
        <v>6</v>
      </c>
      <c r="K1">
        <f t="shared" si="0"/>
        <v>7</v>
      </c>
    </row>
    <row r="2" spans="1:11" x14ac:dyDescent="0.2">
      <c r="D2">
        <v>1</v>
      </c>
      <c r="E2">
        <v>2</v>
      </c>
      <c r="F2">
        <v>3</v>
      </c>
      <c r="G2">
        <v>4</v>
      </c>
      <c r="H2">
        <v>5</v>
      </c>
      <c r="I2">
        <v>6</v>
      </c>
      <c r="J2">
        <v>7</v>
      </c>
      <c r="K2">
        <v>99</v>
      </c>
    </row>
    <row r="3" spans="1:11" x14ac:dyDescent="0.2">
      <c r="D3" t="str">
        <f>CONCATENATE("Від ",D1," до ",D2," років")</f>
        <v>Від 0 до 1 років</v>
      </c>
      <c r="E3" t="str">
        <f t="shared" ref="E3:J3" si="1">CONCATENATE("Від ",E1," до ",E2," років")</f>
        <v>Від 1 до 2 років</v>
      </c>
      <c r="F3" t="str">
        <f t="shared" si="1"/>
        <v>Від 2 до 3 років</v>
      </c>
      <c r="G3" t="str">
        <f t="shared" si="1"/>
        <v>Від 3 до 4 років</v>
      </c>
      <c r="H3" t="str">
        <f t="shared" si="1"/>
        <v>Від 4 до 5 років</v>
      </c>
      <c r="I3" t="str">
        <f t="shared" si="1"/>
        <v>Від 5 до 6 років</v>
      </c>
      <c r="J3" t="str">
        <f t="shared" si="1"/>
        <v>Від 6 до 7 років</v>
      </c>
      <c r="K3" t="str">
        <f>CONCATENATE("Від ",K1," років")</f>
        <v>Від 7 років</v>
      </c>
    </row>
    <row r="4" spans="1:11" x14ac:dyDescent="0.2">
      <c r="A4">
        <v>0</v>
      </c>
      <c r="B4">
        <v>0.1</v>
      </c>
      <c r="C4" t="str">
        <f>CONCATENATE("Від ",A4*100,"% до ",B4*100,"%")</f>
        <v>Від 0% до 10%</v>
      </c>
      <c r="D4" s="39"/>
      <c r="E4" s="39"/>
      <c r="F4" s="39"/>
      <c r="G4" s="40"/>
      <c r="H4" s="40"/>
      <c r="I4" s="40"/>
      <c r="J4" s="40"/>
      <c r="K4" s="40"/>
    </row>
    <row r="5" spans="1:11" x14ac:dyDescent="0.2">
      <c r="A5">
        <f>B4</f>
        <v>0.1</v>
      </c>
      <c r="B5">
        <v>0.2</v>
      </c>
      <c r="C5" t="str">
        <f t="shared" ref="C5:C10" si="2">CONCATENATE("Від ",A5*100,"% до ",B5*100,"%")</f>
        <v>Від 10% до 20%</v>
      </c>
      <c r="D5" s="39"/>
      <c r="E5" s="39"/>
      <c r="F5" s="39"/>
      <c r="G5" s="40"/>
      <c r="H5" s="40"/>
      <c r="I5" s="40"/>
      <c r="J5" s="40"/>
      <c r="K5" s="40"/>
    </row>
    <row r="6" spans="1:11" x14ac:dyDescent="0.2">
      <c r="A6">
        <f t="shared" ref="A6:A11" si="3">B5</f>
        <v>0.2</v>
      </c>
      <c r="B6">
        <v>0.3</v>
      </c>
      <c r="C6" t="str">
        <f t="shared" si="2"/>
        <v>Від 20% до 30%</v>
      </c>
      <c r="D6" s="39">
        <v>0</v>
      </c>
      <c r="E6" s="56">
        <v>9.9000000000000008E-3</v>
      </c>
      <c r="F6" s="39">
        <v>0</v>
      </c>
      <c r="G6" s="39">
        <v>0</v>
      </c>
      <c r="H6" s="39">
        <v>0</v>
      </c>
      <c r="I6" s="39">
        <v>0</v>
      </c>
      <c r="J6" s="39">
        <v>0</v>
      </c>
      <c r="K6" s="39">
        <v>0</v>
      </c>
    </row>
    <row r="7" spans="1:11" x14ac:dyDescent="0.2">
      <c r="A7">
        <f t="shared" si="3"/>
        <v>0.3</v>
      </c>
      <c r="B7">
        <v>0.4</v>
      </c>
      <c r="C7" t="str">
        <f t="shared" si="2"/>
        <v>Від 30% до 40%</v>
      </c>
      <c r="D7" s="39">
        <v>0</v>
      </c>
      <c r="E7" s="56">
        <v>9.9000000000000008E-3</v>
      </c>
      <c r="F7" s="39">
        <v>0</v>
      </c>
      <c r="G7" s="39">
        <v>0</v>
      </c>
      <c r="H7" s="39">
        <v>0</v>
      </c>
      <c r="I7" s="39">
        <v>0</v>
      </c>
      <c r="J7" s="39">
        <v>0</v>
      </c>
      <c r="K7" s="39">
        <v>0</v>
      </c>
    </row>
    <row r="8" spans="1:11" x14ac:dyDescent="0.2">
      <c r="A8">
        <f t="shared" si="3"/>
        <v>0.4</v>
      </c>
      <c r="B8">
        <v>0.5</v>
      </c>
      <c r="C8" t="str">
        <f t="shared" si="2"/>
        <v>Від 40% до 50%</v>
      </c>
      <c r="D8" s="39">
        <v>0</v>
      </c>
      <c r="E8" s="39">
        <v>0</v>
      </c>
      <c r="F8" s="56">
        <v>9.9000000000000008E-3</v>
      </c>
      <c r="G8" s="39">
        <v>0</v>
      </c>
      <c r="H8" s="39">
        <v>0</v>
      </c>
      <c r="I8" s="39">
        <v>0</v>
      </c>
      <c r="J8" s="39">
        <v>0</v>
      </c>
      <c r="K8" s="39">
        <v>0</v>
      </c>
    </row>
    <row r="9" spans="1:11" x14ac:dyDescent="0.2">
      <c r="A9">
        <f t="shared" si="3"/>
        <v>0.5</v>
      </c>
      <c r="B9">
        <v>0.6</v>
      </c>
      <c r="C9" t="str">
        <f t="shared" si="2"/>
        <v>Від 50% до 60%</v>
      </c>
      <c r="D9" s="39">
        <v>0</v>
      </c>
      <c r="E9" s="39">
        <v>0</v>
      </c>
      <c r="F9" s="39">
        <v>0</v>
      </c>
      <c r="G9" s="56">
        <v>9.9000000000000008E-3</v>
      </c>
      <c r="H9" s="56">
        <v>9.9000000000000008E-3</v>
      </c>
      <c r="I9" s="39">
        <v>0</v>
      </c>
      <c r="J9" s="39">
        <v>0</v>
      </c>
      <c r="K9" s="39">
        <v>0</v>
      </c>
    </row>
    <row r="10" spans="1:11" x14ac:dyDescent="0.2">
      <c r="A10">
        <f t="shared" si="3"/>
        <v>0.6</v>
      </c>
      <c r="B10">
        <v>0.7</v>
      </c>
      <c r="C10" t="str">
        <f t="shared" si="2"/>
        <v>Від 60% до 70%</v>
      </c>
      <c r="D10" s="39">
        <v>0</v>
      </c>
      <c r="E10" s="39">
        <v>0</v>
      </c>
      <c r="F10" s="39">
        <v>0</v>
      </c>
      <c r="G10" s="39">
        <v>0</v>
      </c>
      <c r="H10" s="39">
        <v>0</v>
      </c>
      <c r="I10" s="39">
        <v>0</v>
      </c>
      <c r="J10" s="39">
        <v>0</v>
      </c>
      <c r="K10" s="39">
        <v>0</v>
      </c>
    </row>
    <row r="11" spans="1:11" x14ac:dyDescent="0.2">
      <c r="A11">
        <f t="shared" si="3"/>
        <v>0.7</v>
      </c>
      <c r="B11">
        <v>99</v>
      </c>
      <c r="C11" t="str">
        <f>CONCATENATE("Від ",A11*100,"%")</f>
        <v>Від 70%</v>
      </c>
      <c r="D11" s="39">
        <v>0</v>
      </c>
      <c r="E11" s="39">
        <v>0</v>
      </c>
      <c r="F11" s="39">
        <v>0</v>
      </c>
      <c r="G11" s="39">
        <v>0</v>
      </c>
      <c r="H11" s="39">
        <v>0</v>
      </c>
      <c r="I11" s="39">
        <v>0</v>
      </c>
      <c r="J11" s="39">
        <v>0</v>
      </c>
      <c r="K11" s="39">
        <v>0</v>
      </c>
    </row>
    <row r="14" spans="1:11" x14ac:dyDescent="0.2">
      <c r="D14" t="s">
        <v>74</v>
      </c>
    </row>
    <row r="15" spans="1:11" ht="13.5" thickBot="1" x14ac:dyDescent="0.25">
      <c r="E15" s="41"/>
    </row>
    <row r="16" spans="1:11" ht="15.75" thickBot="1" x14ac:dyDescent="0.25">
      <c r="A16">
        <v>0.1</v>
      </c>
      <c r="B16">
        <v>0.2</v>
      </c>
      <c r="C16" s="42" t="s">
        <v>75</v>
      </c>
      <c r="D16" s="44"/>
      <c r="E16" s="45"/>
      <c r="F16" s="45"/>
      <c r="G16" s="45"/>
      <c r="H16" s="45"/>
      <c r="I16" s="45"/>
      <c r="J16" s="45"/>
      <c r="K16" s="45"/>
    </row>
    <row r="17" spans="1:11" ht="15.75" thickBot="1" x14ac:dyDescent="0.25">
      <c r="A17">
        <v>0.2</v>
      </c>
      <c r="B17">
        <v>0.3</v>
      </c>
      <c r="C17" s="43" t="s">
        <v>76</v>
      </c>
      <c r="D17" s="48">
        <v>0.01</v>
      </c>
      <c r="E17" s="49">
        <v>1.49</v>
      </c>
      <c r="F17" s="49">
        <v>3.99</v>
      </c>
      <c r="G17" s="49">
        <v>4.59</v>
      </c>
      <c r="H17" s="49">
        <v>4.99</v>
      </c>
      <c r="I17" s="49">
        <v>5.59</v>
      </c>
      <c r="J17" s="49">
        <v>5.99</v>
      </c>
      <c r="K17" s="46"/>
    </row>
    <row r="18" spans="1:11" ht="15.75" thickBot="1" x14ac:dyDescent="0.25">
      <c r="A18">
        <v>0.3</v>
      </c>
      <c r="B18">
        <v>0.4</v>
      </c>
      <c r="C18" s="43" t="s">
        <v>77</v>
      </c>
      <c r="D18" s="50">
        <v>0.01</v>
      </c>
      <c r="E18" s="50">
        <v>0.39</v>
      </c>
      <c r="F18" s="51">
        <v>2.99</v>
      </c>
      <c r="G18" s="51">
        <v>3.59</v>
      </c>
      <c r="H18" s="51">
        <v>4.09</v>
      </c>
      <c r="I18" s="51">
        <v>4.59</v>
      </c>
      <c r="J18" s="51">
        <v>4.99</v>
      </c>
      <c r="K18" s="47"/>
    </row>
    <row r="19" spans="1:11" ht="15.75" thickBot="1" x14ac:dyDescent="0.25">
      <c r="A19">
        <v>0.4</v>
      </c>
      <c r="B19">
        <v>0.5</v>
      </c>
      <c r="C19" s="43" t="s">
        <v>78</v>
      </c>
      <c r="D19" s="50">
        <v>0.01</v>
      </c>
      <c r="E19" s="51">
        <v>0.01</v>
      </c>
      <c r="F19" s="51">
        <v>0.99</v>
      </c>
      <c r="G19" s="51">
        <v>2.4900000000000002</v>
      </c>
      <c r="H19" s="51">
        <v>2.99</v>
      </c>
      <c r="I19" s="51">
        <v>3.49</v>
      </c>
      <c r="J19" s="51">
        <v>3.99</v>
      </c>
      <c r="K19" s="47"/>
    </row>
    <row r="20" spans="1:11" ht="15.75" thickBot="1" x14ac:dyDescent="0.25">
      <c r="A20">
        <v>0.5</v>
      </c>
      <c r="B20">
        <v>0.6</v>
      </c>
      <c r="C20" s="43" t="s">
        <v>79</v>
      </c>
      <c r="D20" s="50">
        <v>0.01</v>
      </c>
      <c r="E20" s="51">
        <v>0.01</v>
      </c>
      <c r="F20" s="51">
        <v>0.01</v>
      </c>
      <c r="G20" s="51">
        <v>0.01</v>
      </c>
      <c r="H20" s="51">
        <v>0.99</v>
      </c>
      <c r="I20" s="51">
        <v>1.99</v>
      </c>
      <c r="J20" s="51">
        <v>2.99</v>
      </c>
      <c r="K20" s="47"/>
    </row>
    <row r="21" spans="1:11" ht="15.75" thickBot="1" x14ac:dyDescent="0.25">
      <c r="A21">
        <v>0.6</v>
      </c>
      <c r="B21">
        <v>0.7</v>
      </c>
      <c r="C21" s="43" t="s">
        <v>80</v>
      </c>
      <c r="D21" s="50">
        <v>0.01</v>
      </c>
      <c r="E21" s="51">
        <v>0.01</v>
      </c>
      <c r="F21" s="51">
        <v>0.01</v>
      </c>
      <c r="G21" s="51">
        <v>0.01</v>
      </c>
      <c r="H21" s="51">
        <v>0.01</v>
      </c>
      <c r="I21" s="51">
        <v>0.01</v>
      </c>
      <c r="J21" s="51">
        <v>0.99</v>
      </c>
      <c r="K21" s="47"/>
    </row>
    <row r="22" spans="1:11" ht="15.75" thickBot="1" x14ac:dyDescent="0.25">
      <c r="A22">
        <v>0.7</v>
      </c>
      <c r="B22">
        <v>99</v>
      </c>
      <c r="C22" s="43" t="s">
        <v>81</v>
      </c>
      <c r="D22" s="50">
        <v>0.01</v>
      </c>
      <c r="E22" s="51">
        <v>0.01</v>
      </c>
      <c r="F22" s="51">
        <v>0.01</v>
      </c>
      <c r="G22" s="51">
        <v>0.01</v>
      </c>
      <c r="H22" s="51">
        <v>0.01</v>
      </c>
      <c r="I22" s="51">
        <v>0.01</v>
      </c>
      <c r="J22" s="51">
        <v>0.01</v>
      </c>
      <c r="K22" s="47"/>
    </row>
    <row r="27" spans="1:11" x14ac:dyDescent="0.2">
      <c r="C27" t="s">
        <v>87</v>
      </c>
      <c r="E27" s="52">
        <f>Калькулятор!J7</f>
        <v>125000</v>
      </c>
    </row>
    <row r="28" spans="1:11" x14ac:dyDescent="0.2">
      <c r="C28" t="s">
        <v>88</v>
      </c>
      <c r="E28" s="52">
        <f>ROUND((E27/6),2)</f>
        <v>20833.330000000002</v>
      </c>
    </row>
    <row r="29" spans="1:11" x14ac:dyDescent="0.2">
      <c r="C29" t="s">
        <v>89</v>
      </c>
      <c r="E29" s="52">
        <f>E27-E28</f>
        <v>104166.67</v>
      </c>
    </row>
    <row r="30" spans="1:11" x14ac:dyDescent="0.2">
      <c r="E30"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7</vt:i4>
      </vt:variant>
    </vt:vector>
  </HeadingPairs>
  <TitlesOfParts>
    <vt:vector size="9" baseType="lpstr">
      <vt:lpstr>Калькулятор</vt:lpstr>
      <vt:lpstr>Лист1</vt:lpstr>
      <vt:lpstr>Калькулятор!avans2</vt:lpstr>
      <vt:lpstr>Калькулятор!data2</vt:lpstr>
      <vt:lpstr>Калькулятор!proc2</vt:lpstr>
      <vt:lpstr>Калькулятор!strok2</vt:lpstr>
      <vt:lpstr>Калькулятор!sumcred2</vt:lpstr>
      <vt:lpstr>Калькулятор!sumproplat2</vt:lpstr>
      <vt:lpstr>Калькулятор!Область_печати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DZamotaev</dc:creator>
  <cp:lastModifiedBy>Дьоміна Світлана Валеріївна</cp:lastModifiedBy>
  <cp:lastPrinted>2020-11-27T09:00:18Z</cp:lastPrinted>
  <dcterms:created xsi:type="dcterms:W3CDTF">2007-05-30T09:57:41Z</dcterms:created>
  <dcterms:modified xsi:type="dcterms:W3CDTF">2021-07-12T13:57:36Z</dcterms:modified>
</cp:coreProperties>
</file>