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Листопад 2021 зміни СОД\"/>
    </mc:Choice>
  </mc:AlternateContent>
  <bookViews>
    <workbookView xWindow="60" yWindow="45" windowWidth="14955" windowHeight="11640" tabRatio="632" firstSheet="2" activeTab="2"/>
  </bookViews>
  <sheets>
    <sheet name="Додаток до Паспорту -інші цілі" sheetId="6" state="hidden" r:id="rId1"/>
    <sheet name="Додаток до Паспорту-на купівлю " sheetId="1" state="hidden" r:id="rId2"/>
    <sheet name="Калькулятор" sheetId="7" r:id="rId3"/>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Калькулятор!$J$7</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Калькулятор!$J$15</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Калькулятор!$J$14</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Калькулятор!$J$13</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Калькулятор!$J$8</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Калькулятор!$J$16</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0">'Додаток до Паспорту -інші цілі'!$A$3:$V$74</definedName>
    <definedName name="_xlnm.Print_Area" localSheetId="1">'Додаток до Паспорту-на купівлю '!$A$3:$V$74</definedName>
    <definedName name="_xlnm.Print_Area" localSheetId="2">Калькулятор!$A$1:$AD$92</definedName>
  </definedNames>
  <calcPr calcId="162913"/>
</workbook>
</file>

<file path=xl/calcChain.xml><?xml version="1.0" encoding="utf-8"?>
<calcChain xmlns="http://schemas.openxmlformats.org/spreadsheetml/2006/main">
  <c r="J8" i="7" l="1"/>
  <c r="J16" i="7" s="1"/>
  <c r="B94" i="7"/>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C89" i="7"/>
  <c r="A16" i="7"/>
  <c r="J10" i="7"/>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B20" i="6"/>
  <c r="C20" i="6"/>
  <c r="H13" i="6"/>
  <c r="A13" i="6"/>
  <c r="H13" i="1"/>
  <c r="E71" i="1"/>
  <c r="D71" i="1"/>
  <c r="C71" i="1"/>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20" i="1"/>
  <c r="A13" i="1"/>
  <c r="C20" i="1"/>
  <c r="D20" i="6"/>
  <c r="B36" i="7"/>
  <c r="D36" i="7" s="1"/>
  <c r="C94" i="7" s="1"/>
  <c r="C77" i="6" l="1"/>
  <c r="D20" i="1"/>
  <c r="B21" i="1" s="1"/>
  <c r="B21" i="6"/>
  <c r="B37" i="7"/>
  <c r="C36" i="7"/>
  <c r="E36" i="7" s="1"/>
  <c r="C95" i="7" s="1"/>
  <c r="C21" i="1" l="1"/>
  <c r="D21" i="1"/>
  <c r="C78" i="1" s="1"/>
  <c r="B22" i="1"/>
  <c r="B22" i="6"/>
  <c r="D21" i="6"/>
  <c r="C21" i="6"/>
  <c r="C77" i="1"/>
  <c r="C37" i="7"/>
  <c r="D37" i="7" s="1"/>
  <c r="E37" i="7" s="1"/>
  <c r="C96" i="7" s="1"/>
  <c r="B38" i="7"/>
  <c r="C22" i="1" l="1"/>
  <c r="B23" i="1" s="1"/>
  <c r="D22" i="1"/>
  <c r="C22" i="6"/>
  <c r="D22" i="6"/>
  <c r="C79" i="6" s="1"/>
  <c r="D77" i="1"/>
  <c r="C78" i="6"/>
  <c r="C38" i="7"/>
  <c r="D38" i="7" s="1"/>
  <c r="B39" i="7"/>
  <c r="D23" i="1" l="1"/>
  <c r="C80" i="1" s="1"/>
  <c r="C23" i="1"/>
  <c r="D78" i="6"/>
  <c r="D77" i="6"/>
  <c r="C79" i="1"/>
  <c r="B23" i="6"/>
  <c r="C39" i="7"/>
  <c r="D39" i="7" s="1"/>
  <c r="B40" i="7"/>
  <c r="E38" i="7"/>
  <c r="C97" i="7" s="1"/>
  <c r="D79" i="1" l="1"/>
  <c r="D78" i="1"/>
  <c r="C23" i="6"/>
  <c r="D23" i="6"/>
  <c r="B24" i="6"/>
  <c r="B24" i="1"/>
  <c r="B41" i="7"/>
  <c r="C40" i="7"/>
  <c r="D40" i="7" s="1"/>
  <c r="E39" i="7"/>
  <c r="C98" i="7" s="1"/>
  <c r="C24" i="1" l="1"/>
  <c r="B25" i="1" s="1"/>
  <c r="D24" i="1"/>
  <c r="B25" i="6"/>
  <c r="D24" i="6"/>
  <c r="C81" i="6" s="1"/>
  <c r="C24" i="6"/>
  <c r="C80" i="6"/>
  <c r="E40" i="7"/>
  <c r="C99" i="7" s="1"/>
  <c r="B42" i="7"/>
  <c r="C41" i="7"/>
  <c r="D41" i="7" s="1"/>
  <c r="E41" i="7" s="1"/>
  <c r="C100" i="7" s="1"/>
  <c r="C25" i="1" l="1"/>
  <c r="B26" i="1" s="1"/>
  <c r="D25" i="1"/>
  <c r="C82" i="1" s="1"/>
  <c r="D25" i="6"/>
  <c r="C25" i="6"/>
  <c r="D80" i="6"/>
  <c r="D79" i="6"/>
  <c r="C81" i="1"/>
  <c r="B43" i="7"/>
  <c r="C42" i="7"/>
  <c r="D42" i="7" s="1"/>
  <c r="E42" i="7" s="1"/>
  <c r="C101" i="7" s="1"/>
  <c r="D26" i="1" l="1"/>
  <c r="C26" i="1"/>
  <c r="B27" i="1" s="1"/>
  <c r="C82" i="6"/>
  <c r="B26" i="6"/>
  <c r="D81" i="1"/>
  <c r="D80" i="1"/>
  <c r="C43" i="7"/>
  <c r="B44" i="7"/>
  <c r="C27" i="1" l="1"/>
  <c r="D27" i="1"/>
  <c r="C84" i="1" s="1"/>
  <c r="B28" i="1"/>
  <c r="B27" i="6"/>
  <c r="C26" i="6"/>
  <c r="D26" i="6"/>
  <c r="D81" i="6"/>
  <c r="C83" i="1"/>
  <c r="B45" i="7"/>
  <c r="C44" i="7"/>
  <c r="D44" i="7" s="1"/>
  <c r="D43" i="7"/>
  <c r="E43" i="7" s="1"/>
  <c r="C102" i="7" s="1"/>
  <c r="C27" i="6" l="1"/>
  <c r="D27" i="6"/>
  <c r="C84" i="6" s="1"/>
  <c r="B28" i="6"/>
  <c r="B29" i="1"/>
  <c r="C28" i="1"/>
  <c r="D28" i="1"/>
  <c r="D83" i="1"/>
  <c r="D82" i="1"/>
  <c r="C83" i="6"/>
  <c r="E44" i="7"/>
  <c r="C103" i="7" s="1"/>
  <c r="C45" i="7"/>
  <c r="B46" i="7"/>
  <c r="D28" i="6" l="1"/>
  <c r="C85" i="6" s="1"/>
  <c r="C28" i="6"/>
  <c r="B29" i="6" s="1"/>
  <c r="B30" i="1"/>
  <c r="D29" i="1"/>
  <c r="C86" i="1" s="1"/>
  <c r="C29" i="1"/>
  <c r="D83" i="6"/>
  <c r="D82" i="6"/>
  <c r="C85" i="1"/>
  <c r="D84" i="6"/>
  <c r="B47" i="7"/>
  <c r="C46" i="7"/>
  <c r="D46" i="7" s="1"/>
  <c r="D45" i="7"/>
  <c r="E45" i="7" s="1"/>
  <c r="C104" i="7" s="1"/>
  <c r="D29" i="6" l="1"/>
  <c r="C86" i="6" s="1"/>
  <c r="C29" i="6"/>
  <c r="B30" i="6" s="1"/>
  <c r="B31" i="1"/>
  <c r="C30" i="1"/>
  <c r="D30" i="1"/>
  <c r="C87" i="1" s="1"/>
  <c r="D85" i="1"/>
  <c r="D84" i="1"/>
  <c r="D85" i="6"/>
  <c r="D86" i="1"/>
  <c r="E46" i="7"/>
  <c r="C105" i="7" s="1"/>
  <c r="F36" i="7"/>
  <c r="C47" i="7"/>
  <c r="D47" i="7" s="1"/>
  <c r="D48" i="7" s="1"/>
  <c r="C48" i="7" l="1"/>
  <c r="D30" i="6"/>
  <c r="C87" i="6" s="1"/>
  <c r="C30" i="6"/>
  <c r="B31" i="6" s="1"/>
  <c r="D31" i="1"/>
  <c r="C31" i="1"/>
  <c r="C32" i="1" s="1"/>
  <c r="D86" i="6"/>
  <c r="G36" i="7"/>
  <c r="H36" i="7"/>
  <c r="F37" i="7"/>
  <c r="E47" i="7"/>
  <c r="C31" i="6" l="1"/>
  <c r="C32" i="6" s="1"/>
  <c r="E20" i="6"/>
  <c r="D31" i="6"/>
  <c r="C88" i="1"/>
  <c r="D32" i="1"/>
  <c r="E20" i="1"/>
  <c r="C106" i="7"/>
  <c r="E48" i="7"/>
  <c r="G37" i="7"/>
  <c r="F38" i="7"/>
  <c r="I36" i="7"/>
  <c r="C107" i="7" s="1"/>
  <c r="F20" i="1" l="1"/>
  <c r="G20" i="1"/>
  <c r="D87" i="1"/>
  <c r="C88" i="6"/>
  <c r="D32" i="6"/>
  <c r="G20" i="6"/>
  <c r="F20" i="6"/>
  <c r="G38" i="7"/>
  <c r="H38" i="7" s="1"/>
  <c r="F39" i="7"/>
  <c r="H37" i="7"/>
  <c r="I37" i="7" s="1"/>
  <c r="C108" i="7" s="1"/>
  <c r="C89" i="6" l="1"/>
  <c r="C89" i="1"/>
  <c r="D88" i="6"/>
  <c r="D87" i="6"/>
  <c r="E21" i="6"/>
  <c r="E21" i="1"/>
  <c r="G39" i="7"/>
  <c r="F40" i="7"/>
  <c r="I38" i="7"/>
  <c r="C109" i="7" s="1"/>
  <c r="D88" i="1" l="1"/>
  <c r="G21" i="1"/>
  <c r="E22" i="1"/>
  <c r="F21" i="1"/>
  <c r="F21" i="6"/>
  <c r="G40" i="7"/>
  <c r="F41" i="7"/>
  <c r="H40" i="7"/>
  <c r="H39" i="7"/>
  <c r="I39" i="7" s="1"/>
  <c r="C110" i="7" s="1"/>
  <c r="G21" i="6" l="1"/>
  <c r="C90" i="1"/>
  <c r="F22" i="1"/>
  <c r="G22" i="1"/>
  <c r="C91" i="1" s="1"/>
  <c r="E22" i="6"/>
  <c r="F42" i="7"/>
  <c r="G41" i="7"/>
  <c r="H41" i="7"/>
  <c r="I40" i="7"/>
  <c r="C111" i="7" s="1"/>
  <c r="D90" i="1" l="1"/>
  <c r="D89" i="1"/>
  <c r="E23" i="1"/>
  <c r="C90" i="6"/>
  <c r="G22" i="6"/>
  <c r="C91" i="6" s="1"/>
  <c r="E23" i="6"/>
  <c r="F22" i="6"/>
  <c r="I41" i="7"/>
  <c r="C112" i="7" s="1"/>
  <c r="G42" i="7"/>
  <c r="H42" i="7" s="1"/>
  <c r="I42" i="7" s="1"/>
  <c r="C113" i="7" s="1"/>
  <c r="F43" i="7"/>
  <c r="F23" i="6" l="1"/>
  <c r="G23" i="6" s="1"/>
  <c r="E24" i="6"/>
  <c r="F23" i="1"/>
  <c r="G23" i="1"/>
  <c r="D90" i="6"/>
  <c r="D89" i="6"/>
  <c r="G43" i="7"/>
  <c r="H43" i="7" s="1"/>
  <c r="F44" i="7"/>
  <c r="C92" i="6" l="1"/>
  <c r="C92" i="1"/>
  <c r="E24" i="1"/>
  <c r="F24" i="6"/>
  <c r="E25" i="6" s="1"/>
  <c r="G24" i="6"/>
  <c r="C93" i="6" s="1"/>
  <c r="G44" i="7"/>
  <c r="H44" i="7" s="1"/>
  <c r="I44" i="7" s="1"/>
  <c r="C115" i="7" s="1"/>
  <c r="F45" i="7"/>
  <c r="I43" i="7"/>
  <c r="C114" i="7" s="1"/>
  <c r="F25" i="6" l="1"/>
  <c r="G25" i="6" s="1"/>
  <c r="C94" i="6" s="1"/>
  <c r="E26" i="6"/>
  <c r="D91" i="1"/>
  <c r="G24" i="1"/>
  <c r="E25" i="1" s="1"/>
  <c r="F24" i="1"/>
  <c r="D92" i="6"/>
  <c r="D91" i="6"/>
  <c r="G45" i="7"/>
  <c r="H45" i="7" s="1"/>
  <c r="I45" i="7" s="1"/>
  <c r="C116" i="7" s="1"/>
  <c r="F46" i="7"/>
  <c r="G25" i="1" l="1"/>
  <c r="C94" i="1" s="1"/>
  <c r="F25" i="1"/>
  <c r="E26" i="1" s="1"/>
  <c r="D93" i="6"/>
  <c r="C93" i="1"/>
  <c r="F26" i="6"/>
  <c r="E27" i="6" s="1"/>
  <c r="F47" i="7"/>
  <c r="G46" i="7"/>
  <c r="G26" i="1" l="1"/>
  <c r="F26" i="1"/>
  <c r="E27" i="1" s="1"/>
  <c r="F27" i="6"/>
  <c r="E28" i="6" s="1"/>
  <c r="G26" i="6"/>
  <c r="C95" i="6" s="1"/>
  <c r="D93" i="1"/>
  <c r="D92" i="1"/>
  <c r="G47" i="7"/>
  <c r="J36" i="7"/>
  <c r="H46" i="7"/>
  <c r="I46" i="7" s="1"/>
  <c r="C117" i="7" s="1"/>
  <c r="F28" i="6" l="1"/>
  <c r="E29" i="6" s="1"/>
  <c r="G28" i="6"/>
  <c r="C97" i="6" s="1"/>
  <c r="F27" i="1"/>
  <c r="E28" i="1" s="1"/>
  <c r="G27" i="1"/>
  <c r="C96" i="1" s="1"/>
  <c r="D95" i="6"/>
  <c r="D94" i="6"/>
  <c r="G27" i="6"/>
  <c r="C96" i="6" s="1"/>
  <c r="C95" i="1"/>
  <c r="J37" i="7"/>
  <c r="K36" i="7"/>
  <c r="G48" i="7"/>
  <c r="H47" i="7"/>
  <c r="H48" i="7" s="1"/>
  <c r="F28" i="1" l="1"/>
  <c r="G28" i="1"/>
  <c r="C97" i="1" s="1"/>
  <c r="E29" i="1"/>
  <c r="F29" i="6"/>
  <c r="E30" i="6" s="1"/>
  <c r="D95" i="1"/>
  <c r="D94" i="1"/>
  <c r="D96" i="6"/>
  <c r="D96" i="1"/>
  <c r="K37" i="7"/>
  <c r="J38" i="7"/>
  <c r="L36" i="7"/>
  <c r="M36" i="7" s="1"/>
  <c r="C119" i="7" s="1"/>
  <c r="I47" i="7"/>
  <c r="F30" i="6" l="1"/>
  <c r="E31" i="6" s="1"/>
  <c r="G30" i="6"/>
  <c r="C99" i="6" s="1"/>
  <c r="G29" i="1"/>
  <c r="C98" i="1" s="1"/>
  <c r="D97" i="1" s="1"/>
  <c r="F29" i="1"/>
  <c r="G29" i="6"/>
  <c r="C98" i="6" s="1"/>
  <c r="J39" i="7"/>
  <c r="K38" i="7"/>
  <c r="L38" i="7" s="1"/>
  <c r="C118" i="7"/>
  <c r="I48" i="7"/>
  <c r="L37" i="7"/>
  <c r="M37" i="7" s="1"/>
  <c r="C120" i="7" s="1"/>
  <c r="F31" i="6" l="1"/>
  <c r="F32" i="6" s="1"/>
  <c r="H20" i="6"/>
  <c r="E30" i="1"/>
  <c r="D98" i="6"/>
  <c r="D97" i="6"/>
  <c r="M38" i="7"/>
  <c r="C121" i="7" s="1"/>
  <c r="K39" i="7"/>
  <c r="J40" i="7"/>
  <c r="I20" i="6" l="1"/>
  <c r="G30" i="1"/>
  <c r="C99" i="1" s="1"/>
  <c r="F30" i="1"/>
  <c r="E31" i="1" s="1"/>
  <c r="G31" i="6"/>
  <c r="J41" i="7"/>
  <c r="K40" i="7"/>
  <c r="L39" i="7"/>
  <c r="M39" i="7" s="1"/>
  <c r="C122" i="7" s="1"/>
  <c r="F31" i="1" l="1"/>
  <c r="F32" i="1" s="1"/>
  <c r="G31" i="1"/>
  <c r="C100" i="6"/>
  <c r="G32" i="6"/>
  <c r="D98" i="1"/>
  <c r="J20" i="6"/>
  <c r="H21" i="6"/>
  <c r="K41" i="7"/>
  <c r="L41" i="7" s="1"/>
  <c r="M41" i="7" s="1"/>
  <c r="C124" i="7" s="1"/>
  <c r="J42" i="7"/>
  <c r="L40" i="7"/>
  <c r="M40" i="7" s="1"/>
  <c r="C123" i="7" s="1"/>
  <c r="D99" i="6" l="1"/>
  <c r="C100" i="1"/>
  <c r="G32" i="1"/>
  <c r="I21" i="6"/>
  <c r="H22" i="6"/>
  <c r="J21" i="6"/>
  <c r="C102" i="6" s="1"/>
  <c r="H20" i="1"/>
  <c r="C101" i="6"/>
  <c r="K42" i="7"/>
  <c r="L42" i="7" s="1"/>
  <c r="M42" i="7" s="1"/>
  <c r="C125" i="7" s="1"/>
  <c r="J43" i="7"/>
  <c r="I20" i="1" l="1"/>
  <c r="J20" i="1"/>
  <c r="D99" i="1"/>
  <c r="I22" i="6"/>
  <c r="H23" i="6"/>
  <c r="J22" i="6"/>
  <c r="C103" i="6" s="1"/>
  <c r="D101" i="6"/>
  <c r="D100" i="6"/>
  <c r="K43" i="7"/>
  <c r="L43" i="7" s="1"/>
  <c r="M43" i="7" s="1"/>
  <c r="C126" i="7" s="1"/>
  <c r="J44" i="7"/>
  <c r="C101" i="1" l="1"/>
  <c r="I23" i="6"/>
  <c r="D102" i="6"/>
  <c r="H21" i="1"/>
  <c r="J45" i="7"/>
  <c r="K44" i="7"/>
  <c r="L44" i="7" s="1"/>
  <c r="M44" i="7" s="1"/>
  <c r="C127" i="7" s="1"/>
  <c r="J23" i="6" l="1"/>
  <c r="D100" i="1"/>
  <c r="J21" i="1"/>
  <c r="I21" i="1"/>
  <c r="H22" i="1"/>
  <c r="H24" i="6"/>
  <c r="J46" i="7"/>
  <c r="K45" i="7"/>
  <c r="I24" i="6" l="1"/>
  <c r="J24" i="6" s="1"/>
  <c r="H25" i="6"/>
  <c r="J22" i="1"/>
  <c r="C103" i="1" s="1"/>
  <c r="I22" i="1"/>
  <c r="C104" i="6"/>
  <c r="C102" i="1"/>
  <c r="J47" i="7"/>
  <c r="K46" i="7"/>
  <c r="L46" i="7" s="1"/>
  <c r="L45" i="7"/>
  <c r="M45" i="7" s="1"/>
  <c r="C128" i="7" s="1"/>
  <c r="C105" i="6" l="1"/>
  <c r="D104" i="6"/>
  <c r="D103" i="6"/>
  <c r="H26" i="6"/>
  <c r="J25" i="6"/>
  <c r="C106" i="6" s="1"/>
  <c r="I25" i="6"/>
  <c r="D102" i="1"/>
  <c r="D101" i="1"/>
  <c r="H23" i="1"/>
  <c r="M46" i="7"/>
  <c r="C129" i="7" s="1"/>
  <c r="N36" i="7"/>
  <c r="K47" i="7"/>
  <c r="L47" i="7" s="1"/>
  <c r="L48" i="7" s="1"/>
  <c r="K48" i="7" l="1"/>
  <c r="I23" i="1"/>
  <c r="J23" i="1"/>
  <c r="D106" i="6"/>
  <c r="I26" i="6"/>
  <c r="H27" i="6"/>
  <c r="J26" i="6"/>
  <c r="C107" i="6" s="1"/>
  <c r="D105" i="6"/>
  <c r="N37" i="7"/>
  <c r="O36" i="7"/>
  <c r="M47" i="7"/>
  <c r="C104" i="1" l="1"/>
  <c r="J27" i="6"/>
  <c r="C108" i="6" s="1"/>
  <c r="I27" i="6"/>
  <c r="H28" i="6"/>
  <c r="H24" i="1"/>
  <c r="O37" i="7"/>
  <c r="N38" i="7"/>
  <c r="C130" i="7"/>
  <c r="M48" i="7"/>
  <c r="P36" i="7"/>
  <c r="Q36" i="7" s="1"/>
  <c r="C131" i="7" s="1"/>
  <c r="I24" i="1" l="1"/>
  <c r="J24" i="1"/>
  <c r="H25" i="1"/>
  <c r="I28" i="6"/>
  <c r="H29" i="6" s="1"/>
  <c r="J28" i="6"/>
  <c r="C109" i="6" s="1"/>
  <c r="D103" i="1"/>
  <c r="D107" i="6"/>
  <c r="O38" i="7"/>
  <c r="P38" i="7" s="1"/>
  <c r="N39" i="7"/>
  <c r="P37" i="7"/>
  <c r="Q37" i="7" s="1"/>
  <c r="C132" i="7" s="1"/>
  <c r="I29" i="6" l="1"/>
  <c r="J29" i="6" s="1"/>
  <c r="C110" i="6" s="1"/>
  <c r="H26" i="1"/>
  <c r="I25" i="1"/>
  <c r="J25" i="1"/>
  <c r="C106" i="1" s="1"/>
  <c r="C105" i="1"/>
  <c r="D108" i="6"/>
  <c r="N40" i="7"/>
  <c r="O39" i="7"/>
  <c r="P39" i="7" s="1"/>
  <c r="Q38" i="7"/>
  <c r="C133" i="7" s="1"/>
  <c r="D109" i="6" l="1"/>
  <c r="D105" i="1"/>
  <c r="D104" i="1"/>
  <c r="J26" i="1"/>
  <c r="C107" i="1" s="1"/>
  <c r="I26" i="1"/>
  <c r="H27" i="1" s="1"/>
  <c r="D106" i="1"/>
  <c r="H30" i="6"/>
  <c r="Q39" i="7"/>
  <c r="C134" i="7" s="1"/>
  <c r="O40" i="7"/>
  <c r="P40" i="7" s="1"/>
  <c r="N41" i="7"/>
  <c r="I27" i="1" l="1"/>
  <c r="J27" i="1"/>
  <c r="C108" i="1" s="1"/>
  <c r="J30" i="6"/>
  <c r="C111" i="6" s="1"/>
  <c r="I30" i="6"/>
  <c r="H31" i="6"/>
  <c r="D107" i="1"/>
  <c r="O41" i="7"/>
  <c r="N42" i="7"/>
  <c r="Q40" i="7"/>
  <c r="C135" i="7" s="1"/>
  <c r="D110" i="6" l="1"/>
  <c r="J31" i="6"/>
  <c r="I31" i="6"/>
  <c r="I32" i="6" s="1"/>
  <c r="K20" i="6"/>
  <c r="H28" i="1"/>
  <c r="O42" i="7"/>
  <c r="N43" i="7"/>
  <c r="P41" i="7"/>
  <c r="Q41" i="7" s="1"/>
  <c r="C136" i="7" s="1"/>
  <c r="C112" i="6" l="1"/>
  <c r="J32" i="6"/>
  <c r="J28" i="1"/>
  <c r="C109" i="1" s="1"/>
  <c r="I28" i="1"/>
  <c r="L20" i="6"/>
  <c r="M20" i="6"/>
  <c r="K21" i="6"/>
  <c r="N44" i="7"/>
  <c r="O43" i="7"/>
  <c r="P43" i="7" s="1"/>
  <c r="P42" i="7"/>
  <c r="Q42" i="7" s="1"/>
  <c r="C137" i="7" s="1"/>
  <c r="L21" i="6" l="1"/>
  <c r="M21" i="6" s="1"/>
  <c r="D108" i="1"/>
  <c r="C113" i="6"/>
  <c r="H29" i="1"/>
  <c r="D112" i="6"/>
  <c r="D111" i="6"/>
  <c r="Q43" i="7"/>
  <c r="C138" i="7" s="1"/>
  <c r="N45" i="7"/>
  <c r="O44" i="7"/>
  <c r="C114" i="6" l="1"/>
  <c r="K22" i="6"/>
  <c r="J29" i="1"/>
  <c r="C110" i="1" s="1"/>
  <c r="I29" i="1"/>
  <c r="H30" i="1" s="1"/>
  <c r="D113" i="6"/>
  <c r="P44" i="7"/>
  <c r="Q44" i="7" s="1"/>
  <c r="C139" i="7" s="1"/>
  <c r="O45" i="7"/>
  <c r="P45" i="7" s="1"/>
  <c r="N46" i="7"/>
  <c r="J30" i="1" l="1"/>
  <c r="C111" i="1" s="1"/>
  <c r="I30" i="1"/>
  <c r="H31" i="1"/>
  <c r="D110" i="1"/>
  <c r="D109" i="1"/>
  <c r="L22" i="6"/>
  <c r="N47" i="7"/>
  <c r="O46" i="7"/>
  <c r="P46" i="7" s="1"/>
  <c r="Q45" i="7"/>
  <c r="C140" i="7" s="1"/>
  <c r="K23" i="6" l="1"/>
  <c r="I31" i="1"/>
  <c r="I32" i="1" s="1"/>
  <c r="M22" i="6"/>
  <c r="Q46" i="7"/>
  <c r="C141" i="7" s="1"/>
  <c r="R36" i="7"/>
  <c r="O47" i="7"/>
  <c r="P47" i="7" s="1"/>
  <c r="P48" i="7" s="1"/>
  <c r="L23" i="6" l="1"/>
  <c r="M23" i="6" s="1"/>
  <c r="K24" i="6"/>
  <c r="J31" i="1"/>
  <c r="C115" i="6"/>
  <c r="K20" i="1"/>
  <c r="O48" i="7"/>
  <c r="Q47" i="7"/>
  <c r="S36" i="7"/>
  <c r="R37" i="7"/>
  <c r="C116" i="6" l="1"/>
  <c r="L24" i="6"/>
  <c r="K25" i="6" s="1"/>
  <c r="L20" i="1"/>
  <c r="D115" i="6"/>
  <c r="D114" i="6"/>
  <c r="C112" i="1"/>
  <c r="J32" i="1"/>
  <c r="R38" i="7"/>
  <c r="S37" i="7"/>
  <c r="Q48" i="7"/>
  <c r="C142" i="7"/>
  <c r="T36" i="7"/>
  <c r="U36" i="7" s="1"/>
  <c r="C143" i="7" s="1"/>
  <c r="L25" i="6" l="1"/>
  <c r="M25" i="6" s="1"/>
  <c r="C118" i="6" s="1"/>
  <c r="K26" i="6"/>
  <c r="D111" i="1"/>
  <c r="M20" i="1"/>
  <c r="M24" i="6"/>
  <c r="K21" i="1"/>
  <c r="T37" i="7"/>
  <c r="U37" i="7" s="1"/>
  <c r="C144" i="7" s="1"/>
  <c r="R39" i="7"/>
  <c r="S38" i="7"/>
  <c r="T38" i="7" s="1"/>
  <c r="C113" i="1" l="1"/>
  <c r="K27" i="6"/>
  <c r="L26" i="6"/>
  <c r="M26" i="6" s="1"/>
  <c r="C119" i="6" s="1"/>
  <c r="L21" i="1"/>
  <c r="M21" i="1"/>
  <c r="C114" i="1" s="1"/>
  <c r="C117" i="6"/>
  <c r="U38" i="7"/>
  <c r="C145" i="7" s="1"/>
  <c r="R40" i="7"/>
  <c r="S39" i="7"/>
  <c r="D118" i="6" l="1"/>
  <c r="L27" i="6"/>
  <c r="M27" i="6" s="1"/>
  <c r="C120" i="6" s="1"/>
  <c r="D117" i="6"/>
  <c r="D116" i="6"/>
  <c r="D113" i="1"/>
  <c r="D112" i="1"/>
  <c r="K22" i="1"/>
  <c r="T39" i="7"/>
  <c r="U39" i="7" s="1"/>
  <c r="C146" i="7" s="1"/>
  <c r="R41" i="7"/>
  <c r="S40" i="7"/>
  <c r="T40" i="7" s="1"/>
  <c r="U40" i="7" s="1"/>
  <c r="C147" i="7" s="1"/>
  <c r="D119" i="6" l="1"/>
  <c r="K28" i="6"/>
  <c r="L22" i="1"/>
  <c r="R42" i="7"/>
  <c r="S41" i="7"/>
  <c r="T41" i="7" s="1"/>
  <c r="U41" i="7" s="1"/>
  <c r="C148" i="7" s="1"/>
  <c r="L28" i="6" l="1"/>
  <c r="M28" i="6"/>
  <c r="C121" i="6" s="1"/>
  <c r="K29" i="6"/>
  <c r="M22" i="1"/>
  <c r="K23" i="1"/>
  <c r="R43" i="7"/>
  <c r="S42" i="7"/>
  <c r="L29" i="6" l="1"/>
  <c r="K30" i="6"/>
  <c r="M29" i="6"/>
  <c r="C122" i="6" s="1"/>
  <c r="D121" i="6"/>
  <c r="D120" i="6"/>
  <c r="L23" i="1"/>
  <c r="K24" i="1" s="1"/>
  <c r="M23" i="1"/>
  <c r="C116" i="1" s="1"/>
  <c r="C115" i="1"/>
  <c r="R44" i="7"/>
  <c r="S43" i="7"/>
  <c r="T42" i="7"/>
  <c r="U42" i="7" s="1"/>
  <c r="C149" i="7" s="1"/>
  <c r="L24" i="1" l="1"/>
  <c r="K25" i="1" s="1"/>
  <c r="L30" i="6"/>
  <c r="M30" i="6" s="1"/>
  <c r="C123" i="6" s="1"/>
  <c r="D115" i="1"/>
  <c r="D114" i="1"/>
  <c r="S44" i="7"/>
  <c r="R45" i="7"/>
  <c r="T43" i="7"/>
  <c r="U43" i="7" s="1"/>
  <c r="C150" i="7" s="1"/>
  <c r="D122" i="6" l="1"/>
  <c r="L25" i="1"/>
  <c r="K26" i="1" s="1"/>
  <c r="M25" i="1"/>
  <c r="C118" i="1" s="1"/>
  <c r="K31" i="6"/>
  <c r="M24" i="1"/>
  <c r="S45" i="7"/>
  <c r="T45" i="7" s="1"/>
  <c r="U45" i="7" s="1"/>
  <c r="C152" i="7" s="1"/>
  <c r="R46" i="7"/>
  <c r="T44" i="7"/>
  <c r="U44" i="7" s="1"/>
  <c r="C151" i="7" s="1"/>
  <c r="L26" i="1" l="1"/>
  <c r="M26" i="1"/>
  <c r="C119" i="1" s="1"/>
  <c r="K27" i="1"/>
  <c r="D118" i="1"/>
  <c r="C117" i="1"/>
  <c r="M31" i="6"/>
  <c r="N20" i="6"/>
  <c r="L31" i="6"/>
  <c r="L32" i="6" s="1"/>
  <c r="R47" i="7"/>
  <c r="S46" i="7"/>
  <c r="O20" i="6" l="1"/>
  <c r="N21" i="6"/>
  <c r="P20" i="6"/>
  <c r="D119" i="1"/>
  <c r="C124" i="6"/>
  <c r="M32" i="6"/>
  <c r="M27" i="1"/>
  <c r="C120" i="1" s="1"/>
  <c r="K28" i="1"/>
  <c r="L27" i="1"/>
  <c r="D117" i="1"/>
  <c r="D116" i="1"/>
  <c r="V36" i="7"/>
  <c r="S47" i="7"/>
  <c r="T47" i="7" s="1"/>
  <c r="S48" i="7"/>
  <c r="T46" i="7"/>
  <c r="U46" i="7" s="1"/>
  <c r="L28" i="1" l="1"/>
  <c r="K29" i="1" s="1"/>
  <c r="M28" i="1"/>
  <c r="C121" i="1" s="1"/>
  <c r="D120" i="1"/>
  <c r="C125" i="6"/>
  <c r="O21" i="6"/>
  <c r="N22" i="6" s="1"/>
  <c r="P21" i="6"/>
  <c r="C126" i="6" s="1"/>
  <c r="D124" i="6"/>
  <c r="D123" i="6"/>
  <c r="C153" i="7"/>
  <c r="T48" i="7"/>
  <c r="U47" i="7"/>
  <c r="C154" i="7" s="1"/>
  <c r="W36" i="7"/>
  <c r="X36" i="7" s="1"/>
  <c r="V37" i="7"/>
  <c r="O22" i="6" l="1"/>
  <c r="N23" i="6" s="1"/>
  <c r="P22" i="6"/>
  <c r="C127" i="6" s="1"/>
  <c r="L29" i="1"/>
  <c r="M29" i="1" s="1"/>
  <c r="C122" i="1" s="1"/>
  <c r="D125" i="6"/>
  <c r="U48" i="7"/>
  <c r="Y36" i="7"/>
  <c r="C155" i="7" s="1"/>
  <c r="V38" i="7"/>
  <c r="W37" i="7"/>
  <c r="X37" i="7" s="1"/>
  <c r="D121" i="1" l="1"/>
  <c r="P23" i="6"/>
  <c r="C128" i="6" s="1"/>
  <c r="N24" i="6"/>
  <c r="O23" i="6"/>
  <c r="K30" i="1"/>
  <c r="D126" i="6"/>
  <c r="Y37" i="7"/>
  <c r="C156" i="7" s="1"/>
  <c r="W38" i="7"/>
  <c r="V39" i="7"/>
  <c r="O24" i="6" l="1"/>
  <c r="N25" i="6" s="1"/>
  <c r="P24" i="6"/>
  <c r="L30" i="1"/>
  <c r="M30" i="1" s="1"/>
  <c r="C123" i="1" s="1"/>
  <c r="K31" i="1"/>
  <c r="D127" i="6"/>
  <c r="W39" i="7"/>
  <c r="X39" i="7" s="1"/>
  <c r="V40" i="7"/>
  <c r="X38" i="7"/>
  <c r="Y38" i="7" s="1"/>
  <c r="C157" i="7" s="1"/>
  <c r="D122" i="1" l="1"/>
  <c r="O25" i="6"/>
  <c r="N26" i="6"/>
  <c r="P25" i="6"/>
  <c r="C130" i="6" s="1"/>
  <c r="C129" i="6"/>
  <c r="L31" i="1"/>
  <c r="L32" i="1" s="1"/>
  <c r="N20" i="1"/>
  <c r="W40" i="7"/>
  <c r="X40" i="7" s="1"/>
  <c r="Y40" i="7" s="1"/>
  <c r="C159" i="7" s="1"/>
  <c r="V41" i="7"/>
  <c r="Y39" i="7"/>
  <c r="C158" i="7" s="1"/>
  <c r="O20" i="1" l="1"/>
  <c r="O26" i="6"/>
  <c r="N27" i="6" s="1"/>
  <c r="P26" i="6"/>
  <c r="C131" i="6" s="1"/>
  <c r="D130" i="6" s="1"/>
  <c r="M31" i="1"/>
  <c r="D129" i="6"/>
  <c r="D128" i="6"/>
  <c r="W41" i="7"/>
  <c r="X41" i="7" s="1"/>
  <c r="Y41" i="7" s="1"/>
  <c r="C160" i="7" s="1"/>
  <c r="V42" i="7"/>
  <c r="O27" i="6" l="1"/>
  <c r="N28" i="6" s="1"/>
  <c r="P27" i="6"/>
  <c r="C132" i="6" s="1"/>
  <c r="C124" i="1"/>
  <c r="M32" i="1"/>
  <c r="P20" i="1"/>
  <c r="D131" i="6"/>
  <c r="N21" i="1"/>
  <c r="V43" i="7"/>
  <c r="W42" i="7"/>
  <c r="X42" i="7" s="1"/>
  <c r="Y42" i="7" s="1"/>
  <c r="C161" i="7" s="1"/>
  <c r="O28" i="6" l="1"/>
  <c r="N29" i="6" s="1"/>
  <c r="P28" i="6"/>
  <c r="C133" i="6" s="1"/>
  <c r="D132" i="6"/>
  <c r="C125" i="1"/>
  <c r="D125" i="1" s="1"/>
  <c r="N22" i="1"/>
  <c r="O21" i="1"/>
  <c r="P21" i="1"/>
  <c r="C126" i="1" s="1"/>
  <c r="D124" i="1"/>
  <c r="D123" i="1"/>
  <c r="W43" i="7"/>
  <c r="V44" i="7"/>
  <c r="O29" i="6" l="1"/>
  <c r="N30" i="6" s="1"/>
  <c r="N23" i="1"/>
  <c r="O22" i="1"/>
  <c r="P22" i="1"/>
  <c r="C127" i="1" s="1"/>
  <c r="D126" i="1"/>
  <c r="V45" i="7"/>
  <c r="W44" i="7"/>
  <c r="X44" i="7" s="1"/>
  <c r="Y44" i="7" s="1"/>
  <c r="C163" i="7" s="1"/>
  <c r="X43" i="7"/>
  <c r="Y43" i="7" s="1"/>
  <c r="C162" i="7" s="1"/>
  <c r="O30" i="6" l="1"/>
  <c r="P30" i="6"/>
  <c r="C135" i="6" s="1"/>
  <c r="N31" i="6"/>
  <c r="P23" i="1"/>
  <c r="C128" i="1" s="1"/>
  <c r="O23" i="1"/>
  <c r="N24" i="1"/>
  <c r="P29" i="6"/>
  <c r="C134" i="6" s="1"/>
  <c r="W45" i="7"/>
  <c r="X45" i="7" s="1"/>
  <c r="V46" i="7"/>
  <c r="D134" i="6" l="1"/>
  <c r="D133" i="6"/>
  <c r="D127" i="1"/>
  <c r="O31" i="6"/>
  <c r="O32" i="6" s="1"/>
  <c r="O24" i="1"/>
  <c r="P24" i="1" s="1"/>
  <c r="W46" i="7"/>
  <c r="X46" i="7" s="1"/>
  <c r="Y46" i="7" s="1"/>
  <c r="C165" i="7" s="1"/>
  <c r="V47" i="7"/>
  <c r="Y45" i="7"/>
  <c r="C164" i="7" s="1"/>
  <c r="C129" i="1" l="1"/>
  <c r="N25" i="1"/>
  <c r="P31" i="6"/>
  <c r="Q20" i="6"/>
  <c r="Z36" i="7"/>
  <c r="W47" i="7"/>
  <c r="C136" i="6" l="1"/>
  <c r="P32" i="6"/>
  <c r="O25" i="1"/>
  <c r="N26" i="1" s="1"/>
  <c r="P25" i="1"/>
  <c r="C130" i="1" s="1"/>
  <c r="R20" i="6"/>
  <c r="D128" i="1"/>
  <c r="W48" i="7"/>
  <c r="Z37" i="7"/>
  <c r="AA36" i="7"/>
  <c r="X47" i="7"/>
  <c r="X48" i="7" s="1"/>
  <c r="O26" i="1" l="1"/>
  <c r="P26" i="1"/>
  <c r="C131" i="1" s="1"/>
  <c r="N27" i="1"/>
  <c r="S20" i="6"/>
  <c r="Q21" i="6"/>
  <c r="D129" i="1"/>
  <c r="D135" i="6"/>
  <c r="AA37" i="7"/>
  <c r="AB37" i="7" s="1"/>
  <c r="Z38" i="7"/>
  <c r="Y47" i="7"/>
  <c r="AB36" i="7"/>
  <c r="AC36" i="7" s="1"/>
  <c r="C167" i="7" s="1"/>
  <c r="C137" i="6" l="1"/>
  <c r="S21" i="6"/>
  <c r="C138" i="6" s="1"/>
  <c r="R21" i="6"/>
  <c r="O27" i="1"/>
  <c r="N28" i="1" s="1"/>
  <c r="P27" i="1"/>
  <c r="C132" i="1" s="1"/>
  <c r="D130" i="1"/>
  <c r="Z39" i="7"/>
  <c r="AA38" i="7"/>
  <c r="AB38" i="7" s="1"/>
  <c r="AC37" i="7"/>
  <c r="C168" i="7" s="1"/>
  <c r="C166" i="7"/>
  <c r="Y48" i="7"/>
  <c r="O28" i="1" l="1"/>
  <c r="P28" i="1"/>
  <c r="C133" i="1" s="1"/>
  <c r="N29" i="1"/>
  <c r="D132" i="1"/>
  <c r="D131" i="1"/>
  <c r="Q22" i="6"/>
  <c r="D137" i="6"/>
  <c r="D136" i="6"/>
  <c r="AC38" i="7"/>
  <c r="C169" i="7" s="1"/>
  <c r="AA39" i="7"/>
  <c r="AB39" i="7" s="1"/>
  <c r="AC39" i="7" s="1"/>
  <c r="C170" i="7" s="1"/>
  <c r="Z40" i="7"/>
  <c r="O29" i="1" l="1"/>
  <c r="P29" i="1" s="1"/>
  <c r="C134" i="1" s="1"/>
  <c r="R22" i="6"/>
  <c r="Z41" i="7"/>
  <c r="AA40" i="7"/>
  <c r="AB40" i="7" s="1"/>
  <c r="D133" i="1" l="1"/>
  <c r="N30" i="1"/>
  <c r="Q23" i="6"/>
  <c r="S22" i="6"/>
  <c r="AC40" i="7"/>
  <c r="C171" i="7" s="1"/>
  <c r="Z42" i="7"/>
  <c r="AA41" i="7"/>
  <c r="N31" i="1" l="1"/>
  <c r="O30" i="1"/>
  <c r="P30" i="1" s="1"/>
  <c r="C135" i="1" s="1"/>
  <c r="C139" i="6"/>
  <c r="R23" i="6"/>
  <c r="S23" i="6" s="1"/>
  <c r="AB41" i="7"/>
  <c r="AC41" i="7" s="1"/>
  <c r="C172" i="7" s="1"/>
  <c r="Z43" i="7"/>
  <c r="AA42" i="7"/>
  <c r="AB42" i="7" s="1"/>
  <c r="AC42" i="7" s="1"/>
  <c r="C173" i="7" s="1"/>
  <c r="C140" i="6" l="1"/>
  <c r="D134" i="1"/>
  <c r="D139" i="6"/>
  <c r="D138" i="6"/>
  <c r="Q24" i="6"/>
  <c r="O31" i="1"/>
  <c r="O32" i="1" s="1"/>
  <c r="AA43" i="7"/>
  <c r="AB43" i="7" s="1"/>
  <c r="AC43" i="7" s="1"/>
  <c r="C174" i="7" s="1"/>
  <c r="Z44" i="7"/>
  <c r="P31" i="1" l="1"/>
  <c r="R24" i="6"/>
  <c r="S24" i="6" s="1"/>
  <c r="Q20" i="1"/>
  <c r="Z45" i="7"/>
  <c r="AA44" i="7"/>
  <c r="C141" i="6" l="1"/>
  <c r="Q21" i="1"/>
  <c r="R20" i="1"/>
  <c r="S20" i="1"/>
  <c r="Q25" i="6"/>
  <c r="C136" i="1"/>
  <c r="P32" i="1"/>
  <c r="AB44" i="7"/>
  <c r="AC44" i="7" s="1"/>
  <c r="C175" i="7" s="1"/>
  <c r="AA45" i="7"/>
  <c r="AB45" i="7" s="1"/>
  <c r="Z46" i="7"/>
  <c r="C137" i="1" l="1"/>
  <c r="D140" i="6"/>
  <c r="D135" i="1"/>
  <c r="Q22" i="1"/>
  <c r="S21" i="1"/>
  <c r="C138" i="1" s="1"/>
  <c r="R21" i="1"/>
  <c r="R25" i="6"/>
  <c r="Q26" i="6" s="1"/>
  <c r="AC45" i="7"/>
  <c r="C176" i="7" s="1"/>
  <c r="Z47" i="7"/>
  <c r="AA46" i="7"/>
  <c r="AB46" i="7" s="1"/>
  <c r="R26" i="6" l="1"/>
  <c r="S26" i="6" s="1"/>
  <c r="C143" i="6" s="1"/>
  <c r="Q27" i="6"/>
  <c r="D137" i="1"/>
  <c r="S25" i="6"/>
  <c r="C142" i="6" s="1"/>
  <c r="R22" i="1"/>
  <c r="S22" i="1" s="1"/>
  <c r="Q23" i="1"/>
  <c r="D136" i="1"/>
  <c r="AC46" i="7"/>
  <c r="C177" i="7" s="1"/>
  <c r="B51" i="7"/>
  <c r="AA47" i="7"/>
  <c r="AB47" i="7" s="1"/>
  <c r="AB48" i="7" s="1"/>
  <c r="C139" i="1" l="1"/>
  <c r="R23" i="1"/>
  <c r="Q24" i="1" s="1"/>
  <c r="D142" i="6"/>
  <c r="D141" i="6"/>
  <c r="AA48" i="7"/>
  <c r="R27" i="6"/>
  <c r="Q28" i="6" s="1"/>
  <c r="AC47" i="7"/>
  <c r="C178" i="7" s="1"/>
  <c r="B52" i="7"/>
  <c r="C51" i="7"/>
  <c r="D51" i="7" s="1"/>
  <c r="R24" i="1" l="1"/>
  <c r="S24" i="1"/>
  <c r="C141" i="1" s="1"/>
  <c r="R28" i="6"/>
  <c r="Q29" i="6"/>
  <c r="S28" i="6"/>
  <c r="C145" i="6" s="1"/>
  <c r="S27" i="6"/>
  <c r="C144" i="6" s="1"/>
  <c r="S23" i="1"/>
  <c r="AC48" i="7"/>
  <c r="D138" i="1"/>
  <c r="E51" i="7"/>
  <c r="C179" i="7" s="1"/>
  <c r="B53" i="7"/>
  <c r="C52" i="7"/>
  <c r="R29" i="6" l="1"/>
  <c r="S29" i="6" s="1"/>
  <c r="C146" i="6" s="1"/>
  <c r="Q30" i="6"/>
  <c r="C140" i="1"/>
  <c r="D144" i="6"/>
  <c r="D143" i="6"/>
  <c r="Q25" i="1"/>
  <c r="D52" i="7"/>
  <c r="E52" i="7" s="1"/>
  <c r="C180" i="7" s="1"/>
  <c r="B54" i="7"/>
  <c r="C53" i="7"/>
  <c r="D53" i="7" s="1"/>
  <c r="E53" i="7" s="1"/>
  <c r="C181" i="7" s="1"/>
  <c r="D145" i="6" l="1"/>
  <c r="R30" i="6"/>
  <c r="S30" i="6" s="1"/>
  <c r="C147" i="6" s="1"/>
  <c r="Q31" i="6"/>
  <c r="R25" i="1"/>
  <c r="S25" i="1" s="1"/>
  <c r="D140" i="1"/>
  <c r="D139" i="1"/>
  <c r="B55" i="7"/>
  <c r="C54" i="7"/>
  <c r="C142" i="1" l="1"/>
  <c r="D146" i="6"/>
  <c r="Q26" i="1"/>
  <c r="R31" i="6"/>
  <c r="R32" i="6" s="1"/>
  <c r="S31" i="6"/>
  <c r="D54" i="7"/>
  <c r="E54" i="7" s="1"/>
  <c r="C182" i="7" s="1"/>
  <c r="B56" i="7"/>
  <c r="C55" i="7"/>
  <c r="D55" i="7" s="1"/>
  <c r="T20" i="6" l="1"/>
  <c r="C148" i="6"/>
  <c r="S32" i="6"/>
  <c r="R26" i="1"/>
  <c r="S26" i="1" s="1"/>
  <c r="C143" i="1" s="1"/>
  <c r="Q27" i="1"/>
  <c r="D141" i="1"/>
  <c r="E55" i="7"/>
  <c r="C183" i="7" s="1"/>
  <c r="B57" i="7"/>
  <c r="C56" i="7"/>
  <c r="D56" i="7" s="1"/>
  <c r="E56" i="7" s="1"/>
  <c r="C184" i="7" s="1"/>
  <c r="D142" i="1" l="1"/>
  <c r="D147" i="6"/>
  <c r="R27" i="1"/>
  <c r="Q28" i="1"/>
  <c r="S27" i="1"/>
  <c r="C144" i="1" s="1"/>
  <c r="U20" i="6"/>
  <c r="T21" i="6"/>
  <c r="V20" i="6"/>
  <c r="B58" i="7"/>
  <c r="C57" i="7"/>
  <c r="D57" i="7" s="1"/>
  <c r="E57" i="7" s="1"/>
  <c r="C185" i="7" s="1"/>
  <c r="U21" i="6" l="1"/>
  <c r="V21" i="6"/>
  <c r="C150" i="6" s="1"/>
  <c r="T22" i="6"/>
  <c r="Q29" i="1"/>
  <c r="R28" i="1"/>
  <c r="S28" i="1"/>
  <c r="C145" i="1" s="1"/>
  <c r="C149" i="6"/>
  <c r="D143" i="1"/>
  <c r="B59" i="7"/>
  <c r="C58" i="7"/>
  <c r="D58" i="7"/>
  <c r="D149" i="6" l="1"/>
  <c r="D148" i="6"/>
  <c r="U22" i="6"/>
  <c r="S29" i="1"/>
  <c r="C146" i="1" s="1"/>
  <c r="Q30" i="1"/>
  <c r="R29" i="1"/>
  <c r="D144" i="1"/>
  <c r="E58" i="7"/>
  <c r="C186" i="7" s="1"/>
  <c r="B60" i="7"/>
  <c r="C59" i="7"/>
  <c r="V22" i="6" l="1"/>
  <c r="D145" i="1"/>
  <c r="R30" i="1"/>
  <c r="Q31" i="1" s="1"/>
  <c r="S30" i="1"/>
  <c r="C147" i="1" s="1"/>
  <c r="T23" i="6"/>
  <c r="D59" i="7"/>
  <c r="E59" i="7" s="1"/>
  <c r="C187" i="7" s="1"/>
  <c r="B61" i="7"/>
  <c r="C60" i="7"/>
  <c r="D60" i="7" s="1"/>
  <c r="R31" i="1" l="1"/>
  <c r="R32" i="1" s="1"/>
  <c r="C151" i="6"/>
  <c r="U23" i="6"/>
  <c r="V23" i="6" s="1"/>
  <c r="D146" i="1"/>
  <c r="C61" i="7"/>
  <c r="D61" i="7"/>
  <c r="B62" i="7"/>
  <c r="E60" i="7"/>
  <c r="C188" i="7" s="1"/>
  <c r="C152" i="6" l="1"/>
  <c r="D150" i="6"/>
  <c r="T24" i="6"/>
  <c r="T20" i="1"/>
  <c r="S31" i="1"/>
  <c r="F51" i="7"/>
  <c r="C62" i="7"/>
  <c r="D62" i="7"/>
  <c r="D63" i="7" s="1"/>
  <c r="E61" i="7"/>
  <c r="C189" i="7" s="1"/>
  <c r="T25" i="6" l="1"/>
  <c r="V24" i="6"/>
  <c r="U24" i="6"/>
  <c r="V20" i="1"/>
  <c r="T21" i="1"/>
  <c r="U20" i="1"/>
  <c r="D151" i="6"/>
  <c r="C148" i="1"/>
  <c r="S32" i="1"/>
  <c r="C63" i="7"/>
  <c r="E62" i="7"/>
  <c r="C190" i="7" s="1"/>
  <c r="F52" i="7"/>
  <c r="G51" i="7"/>
  <c r="D148" i="1" l="1"/>
  <c r="D147" i="1"/>
  <c r="C149" i="1"/>
  <c r="T26" i="6"/>
  <c r="U25" i="6"/>
  <c r="V25" i="6" s="1"/>
  <c r="U21" i="1"/>
  <c r="T22" i="1" s="1"/>
  <c r="V21" i="1"/>
  <c r="C150" i="1" s="1"/>
  <c r="C153" i="6"/>
  <c r="F53" i="7"/>
  <c r="G52" i="7"/>
  <c r="H51" i="7"/>
  <c r="I51" i="7" s="1"/>
  <c r="C191" i="7" s="1"/>
  <c r="E63" i="7"/>
  <c r="C154" i="6" l="1"/>
  <c r="V22" i="1"/>
  <c r="C151" i="1" s="1"/>
  <c r="D150" i="1" s="1"/>
  <c r="U22" i="1"/>
  <c r="T23" i="1"/>
  <c r="D153" i="6"/>
  <c r="D152" i="6"/>
  <c r="D149" i="1"/>
  <c r="U26" i="6"/>
  <c r="T27" i="6" s="1"/>
  <c r="H52" i="7"/>
  <c r="I52" i="7" s="1"/>
  <c r="C192" i="7" s="1"/>
  <c r="F54" i="7"/>
  <c r="G53" i="7"/>
  <c r="U27" i="6" l="1"/>
  <c r="T28" i="6" s="1"/>
  <c r="V26" i="6"/>
  <c r="C155" i="6" s="1"/>
  <c r="U23" i="1"/>
  <c r="T24" i="1" s="1"/>
  <c r="V23" i="1"/>
  <c r="F55" i="7"/>
  <c r="G54" i="7"/>
  <c r="H54" i="7" s="1"/>
  <c r="H53" i="7"/>
  <c r="I53" i="7" s="1"/>
  <c r="C193" i="7" s="1"/>
  <c r="U28" i="6" l="1"/>
  <c r="T29" i="6" s="1"/>
  <c r="U24" i="1"/>
  <c r="V24" i="1"/>
  <c r="C153" i="1" s="1"/>
  <c r="T25" i="1"/>
  <c r="C152" i="1"/>
  <c r="D155" i="6"/>
  <c r="V27" i="6"/>
  <c r="C156" i="6" s="1"/>
  <c r="I54" i="7"/>
  <c r="C194" i="7" s="1"/>
  <c r="D154" i="6"/>
  <c r="F56" i="7"/>
  <c r="G55" i="7"/>
  <c r="H55" i="7" s="1"/>
  <c r="I55" i="7" s="1"/>
  <c r="C195" i="7" s="1"/>
  <c r="V29" i="6" l="1"/>
  <c r="C158" i="6" s="1"/>
  <c r="U29" i="6"/>
  <c r="T30" i="6"/>
  <c r="D152" i="1"/>
  <c r="D151" i="1"/>
  <c r="V28" i="6"/>
  <c r="C157" i="6" s="1"/>
  <c r="D156" i="6"/>
  <c r="T26" i="1"/>
  <c r="U25" i="1"/>
  <c r="V25" i="1" s="1"/>
  <c r="F57" i="7"/>
  <c r="G56" i="7"/>
  <c r="H56" i="7" s="1"/>
  <c r="I56" i="7" s="1"/>
  <c r="C196" i="7" s="1"/>
  <c r="C154" i="1" l="1"/>
  <c r="D157" i="6"/>
  <c r="T27" i="1"/>
  <c r="U26" i="1"/>
  <c r="V26" i="1" s="1"/>
  <c r="C155" i="1" s="1"/>
  <c r="U30" i="6"/>
  <c r="T31" i="6" s="1"/>
  <c r="F58" i="7"/>
  <c r="G57" i="7"/>
  <c r="H57" i="7" s="1"/>
  <c r="I57" i="7" s="1"/>
  <c r="C197" i="7" s="1"/>
  <c r="U31" i="6" l="1"/>
  <c r="U32" i="6" s="1"/>
  <c r="B35" i="6"/>
  <c r="V30" i="6"/>
  <c r="C159" i="6" s="1"/>
  <c r="U27" i="1"/>
  <c r="T28" i="1" s="1"/>
  <c r="D154" i="1"/>
  <c r="D153" i="1"/>
  <c r="G58" i="7"/>
  <c r="H58" i="7"/>
  <c r="F59" i="7"/>
  <c r="U28" i="1" l="1"/>
  <c r="V28" i="1" s="1"/>
  <c r="C157" i="1" s="1"/>
  <c r="C35" i="6"/>
  <c r="D35" i="6" s="1"/>
  <c r="D158" i="6"/>
  <c r="V27" i="1"/>
  <c r="C156" i="1" s="1"/>
  <c r="V31" i="6"/>
  <c r="G59" i="7"/>
  <c r="F60" i="7"/>
  <c r="H59" i="7"/>
  <c r="I58" i="7"/>
  <c r="C198" i="7" s="1"/>
  <c r="C161" i="6" l="1"/>
  <c r="C160" i="6"/>
  <c r="V32" i="6"/>
  <c r="T29" i="1"/>
  <c r="D156" i="1"/>
  <c r="D155" i="1"/>
  <c r="B36" i="6"/>
  <c r="G60" i="7"/>
  <c r="H60" i="7" s="1"/>
  <c r="F61" i="7"/>
  <c r="I59" i="7"/>
  <c r="C199" i="7" s="1"/>
  <c r="D160" i="6" l="1"/>
  <c r="D159" i="6"/>
  <c r="C36" i="6"/>
  <c r="B37" i="6"/>
  <c r="U29" i="1"/>
  <c r="V29" i="1"/>
  <c r="C158" i="1" s="1"/>
  <c r="T30" i="1"/>
  <c r="F62" i="7"/>
  <c r="G61" i="7"/>
  <c r="H61" i="7" s="1"/>
  <c r="I61" i="7" s="1"/>
  <c r="C201" i="7" s="1"/>
  <c r="I60" i="7"/>
  <c r="C200" i="7" s="1"/>
  <c r="U30" i="1" l="1"/>
  <c r="V30" i="1"/>
  <c r="C159" i="1" s="1"/>
  <c r="T31" i="1"/>
  <c r="C37" i="6"/>
  <c r="B38" i="6"/>
  <c r="D37" i="6"/>
  <c r="C163" i="6" s="1"/>
  <c r="D158" i="1"/>
  <c r="D157" i="1"/>
  <c r="D36" i="6"/>
  <c r="G62" i="7"/>
  <c r="J51" i="7"/>
  <c r="V31" i="1" l="1"/>
  <c r="U31" i="1"/>
  <c r="U32" i="1" s="1"/>
  <c r="C162" i="6"/>
  <c r="D38" i="6"/>
  <c r="C164" i="6" s="1"/>
  <c r="C38" i="6"/>
  <c r="B39" i="6"/>
  <c r="K51" i="7"/>
  <c r="L51" i="7" s="1"/>
  <c r="M51" i="7" s="1"/>
  <c r="C203" i="7" s="1"/>
  <c r="J52" i="7"/>
  <c r="H62" i="7"/>
  <c r="H63" i="7" s="1"/>
  <c r="G63" i="7"/>
  <c r="B35" i="1" l="1"/>
  <c r="C39" i="6"/>
  <c r="B40" i="6" s="1"/>
  <c r="D162" i="6"/>
  <c r="D161" i="6"/>
  <c r="C160" i="1"/>
  <c r="V32" i="1"/>
  <c r="D163" i="6"/>
  <c r="I62" i="7"/>
  <c r="K52" i="7"/>
  <c r="L52" i="7" s="1"/>
  <c r="M52" i="7" s="1"/>
  <c r="C204" i="7" s="1"/>
  <c r="J53" i="7"/>
  <c r="C40" i="6" l="1"/>
  <c r="B41" i="6" s="1"/>
  <c r="D40" i="6"/>
  <c r="C166" i="6" s="1"/>
  <c r="D39" i="6"/>
  <c r="C35" i="1"/>
  <c r="D35" i="1"/>
  <c r="B36" i="1"/>
  <c r="D159" i="1"/>
  <c r="J54" i="7"/>
  <c r="K53" i="7"/>
  <c r="L53" i="7" s="1"/>
  <c r="C202" i="7"/>
  <c r="I63" i="7"/>
  <c r="C41" i="6" l="1"/>
  <c r="B42" i="6" s="1"/>
  <c r="C165" i="6"/>
  <c r="C161" i="1"/>
  <c r="C36" i="1"/>
  <c r="D36" i="1" s="1"/>
  <c r="M53" i="7"/>
  <c r="C205" i="7" s="1"/>
  <c r="K54" i="7"/>
  <c r="J55" i="7"/>
  <c r="D42" i="6" l="1"/>
  <c r="C168" i="6" s="1"/>
  <c r="C42" i="6"/>
  <c r="B43" i="6"/>
  <c r="C162" i="1"/>
  <c r="D165" i="6"/>
  <c r="D164" i="6"/>
  <c r="B37" i="1"/>
  <c r="D161" i="1"/>
  <c r="D160" i="1"/>
  <c r="D41" i="6"/>
  <c r="K55" i="7"/>
  <c r="L55" i="7" s="1"/>
  <c r="M55" i="7" s="1"/>
  <c r="C207" i="7" s="1"/>
  <c r="J56" i="7"/>
  <c r="L54" i="7"/>
  <c r="M54" i="7" s="1"/>
  <c r="C206" i="7" s="1"/>
  <c r="C37" i="1" l="1"/>
  <c r="B38" i="1"/>
  <c r="C167" i="6"/>
  <c r="C43" i="6"/>
  <c r="D43" i="6" s="1"/>
  <c r="C169" i="6" s="1"/>
  <c r="K56" i="7"/>
  <c r="L56" i="7" s="1"/>
  <c r="J57" i="7"/>
  <c r="D168" i="6" l="1"/>
  <c r="C38" i="1"/>
  <c r="D38" i="1"/>
  <c r="C164" i="1" s="1"/>
  <c r="B39" i="1"/>
  <c r="B44" i="6"/>
  <c r="D167" i="6"/>
  <c r="D166" i="6"/>
  <c r="D37" i="1"/>
  <c r="J58" i="7"/>
  <c r="K57" i="7"/>
  <c r="M56" i="7"/>
  <c r="C208" i="7" s="1"/>
  <c r="C39" i="1" l="1"/>
  <c r="B40" i="1" s="1"/>
  <c r="D39" i="1"/>
  <c r="C165" i="1" s="1"/>
  <c r="D164" i="1" s="1"/>
  <c r="C44" i="6"/>
  <c r="D44" i="6" s="1"/>
  <c r="C170" i="6" s="1"/>
  <c r="B45" i="6"/>
  <c r="C163" i="1"/>
  <c r="L57" i="7"/>
  <c r="M57" i="7" s="1"/>
  <c r="C209" i="7" s="1"/>
  <c r="K58" i="7"/>
  <c r="L58" i="7" s="1"/>
  <c r="M58" i="7" s="1"/>
  <c r="C210" i="7" s="1"/>
  <c r="J59" i="7"/>
  <c r="D169" i="6" l="1"/>
  <c r="C40" i="1"/>
  <c r="B41" i="1" s="1"/>
  <c r="D163" i="1"/>
  <c r="D162" i="1"/>
  <c r="D45" i="6"/>
  <c r="C171" i="6" s="1"/>
  <c r="C45" i="6"/>
  <c r="B46" i="6"/>
  <c r="K59" i="7"/>
  <c r="L59" i="7" s="1"/>
  <c r="M59" i="7" s="1"/>
  <c r="C211" i="7" s="1"/>
  <c r="J60" i="7"/>
  <c r="C41" i="1" l="1"/>
  <c r="B42" i="1" s="1"/>
  <c r="D40" i="1"/>
  <c r="C46" i="6"/>
  <c r="C47" i="6" s="1"/>
  <c r="D170" i="6"/>
  <c r="K60" i="7"/>
  <c r="L60" i="7"/>
  <c r="J61" i="7"/>
  <c r="B43" i="1" l="1"/>
  <c r="C42" i="1"/>
  <c r="D42" i="1"/>
  <c r="C168" i="1" s="1"/>
  <c r="C166" i="1"/>
  <c r="D46" i="6"/>
  <c r="D41" i="1"/>
  <c r="C167" i="1" s="1"/>
  <c r="D167" i="1" s="1"/>
  <c r="E35" i="6"/>
  <c r="J62" i="7"/>
  <c r="K61" i="7"/>
  <c r="L61" i="7"/>
  <c r="M61" i="7" s="1"/>
  <c r="C213" i="7" s="1"/>
  <c r="M60" i="7"/>
  <c r="C212" i="7" s="1"/>
  <c r="F35" i="6" l="1"/>
  <c r="E36" i="6"/>
  <c r="D166" i="1"/>
  <c r="D165" i="1"/>
  <c r="C172" i="6"/>
  <c r="D47" i="6"/>
  <c r="C43" i="1"/>
  <c r="B44" i="1"/>
  <c r="D43" i="1"/>
  <c r="C169" i="1" s="1"/>
  <c r="D168" i="1" s="1"/>
  <c r="K62" i="7"/>
  <c r="L62" i="7"/>
  <c r="L63" i="7" s="1"/>
  <c r="N51" i="7"/>
  <c r="F36" i="6" l="1"/>
  <c r="E37" i="6" s="1"/>
  <c r="G36" i="6"/>
  <c r="C174" i="6" s="1"/>
  <c r="C44" i="1"/>
  <c r="B45" i="1" s="1"/>
  <c r="D171" i="6"/>
  <c r="G35" i="6"/>
  <c r="N52" i="7"/>
  <c r="O51" i="7"/>
  <c r="P51" i="7"/>
  <c r="M62" i="7"/>
  <c r="K63" i="7"/>
  <c r="F37" i="6" l="1"/>
  <c r="E38" i="6"/>
  <c r="G37" i="6"/>
  <c r="C175" i="6" s="1"/>
  <c r="D45" i="1"/>
  <c r="C171" i="1" s="1"/>
  <c r="C45" i="1"/>
  <c r="B46" i="1"/>
  <c r="D174" i="6"/>
  <c r="D44" i="1"/>
  <c r="C170" i="1" s="1"/>
  <c r="C173" i="6"/>
  <c r="C214" i="7"/>
  <c r="M63" i="7"/>
  <c r="Q51" i="7"/>
  <c r="C215" i="7" s="1"/>
  <c r="N53" i="7"/>
  <c r="O52" i="7"/>
  <c r="D170" i="1" l="1"/>
  <c r="D169" i="1"/>
  <c r="C46" i="1"/>
  <c r="C47" i="1" s="1"/>
  <c r="F38" i="6"/>
  <c r="E39" i="6" s="1"/>
  <c r="G38" i="6"/>
  <c r="C176" i="6" s="1"/>
  <c r="D175" i="6" s="1"/>
  <c r="D173" i="6"/>
  <c r="D172" i="6"/>
  <c r="O53" i="7"/>
  <c r="P53" i="7" s="1"/>
  <c r="Q53" i="7" s="1"/>
  <c r="C217" i="7" s="1"/>
  <c r="N54" i="7"/>
  <c r="P52" i="7"/>
  <c r="Q52" i="7" s="1"/>
  <c r="C216" i="7" s="1"/>
  <c r="F39" i="6" l="1"/>
  <c r="E40" i="6"/>
  <c r="E35" i="1"/>
  <c r="D46" i="1"/>
  <c r="O54" i="7"/>
  <c r="N55" i="7"/>
  <c r="C172" i="1" l="1"/>
  <c r="D47" i="1"/>
  <c r="F40" i="6"/>
  <c r="E41" i="6" s="1"/>
  <c r="F35" i="1"/>
  <c r="E36" i="1" s="1"/>
  <c r="G39" i="6"/>
  <c r="O55" i="7"/>
  <c r="N56" i="7"/>
  <c r="P54" i="7"/>
  <c r="Q54" i="7" s="1"/>
  <c r="C218" i="7" s="1"/>
  <c r="G36" i="1" l="1"/>
  <c r="C174" i="1" s="1"/>
  <c r="F36" i="1"/>
  <c r="E37" i="1"/>
  <c r="F41" i="6"/>
  <c r="G41" i="6" s="1"/>
  <c r="C179" i="6" s="1"/>
  <c r="E42" i="6"/>
  <c r="G40" i="6"/>
  <c r="C178" i="6" s="1"/>
  <c r="C177" i="6"/>
  <c r="G35" i="1"/>
  <c r="D171" i="1"/>
  <c r="O56" i="7"/>
  <c r="P56" i="7" s="1"/>
  <c r="Q56" i="7" s="1"/>
  <c r="C220" i="7" s="1"/>
  <c r="N57" i="7"/>
  <c r="P55" i="7"/>
  <c r="Q55" i="7" s="1"/>
  <c r="C219" i="7" s="1"/>
  <c r="C173" i="1" l="1"/>
  <c r="D178" i="6"/>
  <c r="F37" i="1"/>
  <c r="E38" i="1"/>
  <c r="G37" i="1"/>
  <c r="C175" i="1" s="1"/>
  <c r="D177" i="6"/>
  <c r="D176" i="6"/>
  <c r="E43" i="6"/>
  <c r="G42" i="6"/>
  <c r="C180" i="6" s="1"/>
  <c r="F42" i="6"/>
  <c r="N58" i="7"/>
  <c r="O57" i="7"/>
  <c r="D173" i="1" l="1"/>
  <c r="D172" i="1"/>
  <c r="D174" i="1"/>
  <c r="F38" i="1"/>
  <c r="G38" i="1"/>
  <c r="C176" i="1" s="1"/>
  <c r="E39" i="1"/>
  <c r="F43" i="6"/>
  <c r="G43" i="6" s="1"/>
  <c r="C181" i="6" s="1"/>
  <c r="E44" i="6"/>
  <c r="D179" i="6"/>
  <c r="P57" i="7"/>
  <c r="Q57" i="7" s="1"/>
  <c r="C221" i="7" s="1"/>
  <c r="N59" i="7"/>
  <c r="O58" i="7"/>
  <c r="P58" i="7" s="1"/>
  <c r="Q58" i="7" s="1"/>
  <c r="C222" i="7" s="1"/>
  <c r="D180" i="6" l="1"/>
  <c r="E40" i="1"/>
  <c r="F39" i="1"/>
  <c r="F44" i="6"/>
  <c r="E45" i="6" s="1"/>
  <c r="D175" i="1"/>
  <c r="O59" i="7"/>
  <c r="N60" i="7"/>
  <c r="F45" i="6" l="1"/>
  <c r="G45" i="6" s="1"/>
  <c r="C183" i="6" s="1"/>
  <c r="E46" i="6"/>
  <c r="F40" i="1"/>
  <c r="E41" i="1" s="1"/>
  <c r="G40" i="1"/>
  <c r="C178" i="1" s="1"/>
  <c r="G44" i="6"/>
  <c r="C182" i="6" s="1"/>
  <c r="G39" i="1"/>
  <c r="N61" i="7"/>
  <c r="O60" i="7"/>
  <c r="P60" i="7" s="1"/>
  <c r="P59" i="7"/>
  <c r="Q59" i="7" s="1"/>
  <c r="C223" i="7" s="1"/>
  <c r="F41" i="1" l="1"/>
  <c r="G41" i="1" s="1"/>
  <c r="D182" i="6"/>
  <c r="D181" i="6"/>
  <c r="G46" i="6"/>
  <c r="F46" i="6"/>
  <c r="F47" i="6" s="1"/>
  <c r="H35" i="6"/>
  <c r="C177" i="1"/>
  <c r="Q60" i="7"/>
  <c r="C224" i="7" s="1"/>
  <c r="N62" i="7"/>
  <c r="O61" i="7"/>
  <c r="P61" i="7" s="1"/>
  <c r="C179" i="1" l="1"/>
  <c r="C184" i="6"/>
  <c r="G47" i="6"/>
  <c r="D177" i="1"/>
  <c r="D176" i="1"/>
  <c r="E42" i="1"/>
  <c r="J35" i="6"/>
  <c r="I35" i="6"/>
  <c r="H36" i="6"/>
  <c r="Q61" i="7"/>
  <c r="C225" i="7" s="1"/>
  <c r="R51" i="7"/>
  <c r="O62" i="7"/>
  <c r="P62" i="7" s="1"/>
  <c r="P63" i="7" s="1"/>
  <c r="C185" i="6" l="1"/>
  <c r="F42" i="1"/>
  <c r="G42" i="1" s="1"/>
  <c r="E43" i="1"/>
  <c r="D184" i="6"/>
  <c r="D183" i="6"/>
  <c r="I36" i="6"/>
  <c r="H37" i="6" s="1"/>
  <c r="J36" i="6"/>
  <c r="C186" i="6" s="1"/>
  <c r="D178" i="1"/>
  <c r="Q62" i="7"/>
  <c r="S51" i="7"/>
  <c r="T51" i="7" s="1"/>
  <c r="R52" i="7"/>
  <c r="O63" i="7"/>
  <c r="I37" i="6" l="1"/>
  <c r="H38" i="6" s="1"/>
  <c r="J37" i="6"/>
  <c r="C187" i="6" s="1"/>
  <c r="C180" i="1"/>
  <c r="D186" i="6"/>
  <c r="F43" i="1"/>
  <c r="G43" i="1" s="1"/>
  <c r="C181" i="1" s="1"/>
  <c r="D185" i="6"/>
  <c r="S52" i="7"/>
  <c r="R53" i="7"/>
  <c r="U51" i="7"/>
  <c r="C227" i="7" s="1"/>
  <c r="C226" i="7"/>
  <c r="Q63" i="7"/>
  <c r="I38" i="6" l="1"/>
  <c r="J38" i="6"/>
  <c r="H39" i="6"/>
  <c r="D180" i="1"/>
  <c r="D179" i="1"/>
  <c r="E44" i="1"/>
  <c r="R54" i="7"/>
  <c r="S53" i="7"/>
  <c r="T52" i="7"/>
  <c r="U52" i="7" s="1"/>
  <c r="C228" i="7" s="1"/>
  <c r="J39" i="6" l="1"/>
  <c r="C189" i="6" s="1"/>
  <c r="I39" i="6"/>
  <c r="H40" i="6" s="1"/>
  <c r="F44" i="1"/>
  <c r="G44" i="1" s="1"/>
  <c r="C182" i="1" s="1"/>
  <c r="E45" i="1"/>
  <c r="C188" i="6"/>
  <c r="S54" i="7"/>
  <c r="R55" i="7"/>
  <c r="T54" i="7"/>
  <c r="T53" i="7"/>
  <c r="U53" i="7" s="1"/>
  <c r="C229" i="7" s="1"/>
  <c r="D181" i="1" l="1"/>
  <c r="I40" i="6"/>
  <c r="H41" i="6" s="1"/>
  <c r="J40" i="6"/>
  <c r="C190" i="6" s="1"/>
  <c r="F45" i="1"/>
  <c r="E46" i="1" s="1"/>
  <c r="D188" i="6"/>
  <c r="D187" i="6"/>
  <c r="S55" i="7"/>
  <c r="T55" i="7"/>
  <c r="R56" i="7"/>
  <c r="U54" i="7"/>
  <c r="C230" i="7" s="1"/>
  <c r="H35" i="1" l="1"/>
  <c r="F46" i="1"/>
  <c r="F47" i="1" s="1"/>
  <c r="H42" i="6"/>
  <c r="J41" i="6"/>
  <c r="C191" i="6" s="1"/>
  <c r="I41" i="6"/>
  <c r="G45" i="1"/>
  <c r="C183" i="1" s="1"/>
  <c r="D189" i="6"/>
  <c r="R57" i="7"/>
  <c r="S56" i="7"/>
  <c r="T56" i="7" s="1"/>
  <c r="U55" i="7"/>
  <c r="C231" i="7" s="1"/>
  <c r="D182" i="1" l="1"/>
  <c r="H43" i="6"/>
  <c r="I42" i="6"/>
  <c r="J42" i="6" s="1"/>
  <c r="C192" i="6" s="1"/>
  <c r="D190" i="6"/>
  <c r="G46" i="1"/>
  <c r="I35" i="1"/>
  <c r="J35" i="1"/>
  <c r="U56" i="7"/>
  <c r="C232" i="7" s="1"/>
  <c r="S57" i="7"/>
  <c r="T57" i="7" s="1"/>
  <c r="U57" i="7" s="1"/>
  <c r="C233" i="7" s="1"/>
  <c r="R58" i="7"/>
  <c r="D191" i="6" l="1"/>
  <c r="I43" i="6"/>
  <c r="J43" i="6" s="1"/>
  <c r="C193" i="6" s="1"/>
  <c r="H36" i="1"/>
  <c r="C185" i="1"/>
  <c r="C184" i="1"/>
  <c r="G47" i="1"/>
  <c r="R59" i="7"/>
  <c r="S58" i="7"/>
  <c r="T58" i="7" s="1"/>
  <c r="D192" i="6" l="1"/>
  <c r="H44" i="6"/>
  <c r="I36" i="1"/>
  <c r="J36" i="1"/>
  <c r="H37" i="1"/>
  <c r="D184" i="1"/>
  <c r="D183" i="1"/>
  <c r="U58" i="7"/>
  <c r="C234" i="7" s="1"/>
  <c r="S59" i="7"/>
  <c r="T59" i="7" s="1"/>
  <c r="U59" i="7" s="1"/>
  <c r="C235" i="7" s="1"/>
  <c r="R60" i="7"/>
  <c r="I44" i="6" l="1"/>
  <c r="H45" i="6"/>
  <c r="J44" i="6"/>
  <c r="C194" i="6" s="1"/>
  <c r="C186" i="1"/>
  <c r="I37" i="1"/>
  <c r="H38" i="1"/>
  <c r="J37" i="1"/>
  <c r="C187" i="1" s="1"/>
  <c r="R61" i="7"/>
  <c r="S60" i="7"/>
  <c r="T60" i="7" s="1"/>
  <c r="U60" i="7" s="1"/>
  <c r="C236" i="7" s="1"/>
  <c r="D186" i="1" l="1"/>
  <c r="D185" i="1"/>
  <c r="D193" i="6"/>
  <c r="I38" i="1"/>
  <c r="H39" i="1" s="1"/>
  <c r="I45" i="6"/>
  <c r="H46" i="6"/>
  <c r="J45" i="6"/>
  <c r="C195" i="6" s="1"/>
  <c r="S61" i="7"/>
  <c r="T61" i="7" s="1"/>
  <c r="R62" i="7"/>
  <c r="I39" i="1" l="1"/>
  <c r="J39" i="1" s="1"/>
  <c r="C189" i="1" s="1"/>
  <c r="H40" i="1"/>
  <c r="J38" i="1"/>
  <c r="I46" i="6"/>
  <c r="I47" i="6" s="1"/>
  <c r="J46" i="6"/>
  <c r="K35" i="6"/>
  <c r="D194" i="6"/>
  <c r="V51" i="7"/>
  <c r="S62" i="7"/>
  <c r="U61" i="7"/>
  <c r="C237" i="7" s="1"/>
  <c r="L35" i="6" l="1"/>
  <c r="M35" i="6"/>
  <c r="C188" i="1"/>
  <c r="C196" i="6"/>
  <c r="J47" i="6"/>
  <c r="I40" i="1"/>
  <c r="H41" i="1"/>
  <c r="J40" i="1"/>
  <c r="C190" i="1" s="1"/>
  <c r="S63" i="7"/>
  <c r="T62" i="7"/>
  <c r="T63" i="7" s="1"/>
  <c r="V52" i="7"/>
  <c r="W51" i="7"/>
  <c r="C197" i="6" l="1"/>
  <c r="K36" i="6"/>
  <c r="D196" i="6"/>
  <c r="D195" i="6"/>
  <c r="I41" i="1"/>
  <c r="J41" i="1" s="1"/>
  <c r="C191" i="1" s="1"/>
  <c r="D188" i="1"/>
  <c r="D187" i="1"/>
  <c r="D189" i="1"/>
  <c r="X51" i="7"/>
  <c r="Y51" i="7" s="1"/>
  <c r="C239" i="7" s="1"/>
  <c r="W52" i="7"/>
  <c r="X52" i="7" s="1"/>
  <c r="V53" i="7"/>
  <c r="U62" i="7"/>
  <c r="D190" i="1" l="1"/>
  <c r="H42" i="1"/>
  <c r="M36" i="6"/>
  <c r="L36" i="6"/>
  <c r="V54" i="7"/>
  <c r="W53" i="7"/>
  <c r="Y52" i="7"/>
  <c r="C240" i="7" s="1"/>
  <c r="C238" i="7"/>
  <c r="U63" i="7"/>
  <c r="X53" i="7"/>
  <c r="Y53" i="7" l="1"/>
  <c r="C241" i="7" s="1"/>
  <c r="I42" i="1"/>
  <c r="H43" i="1"/>
  <c r="J42" i="1"/>
  <c r="C192" i="1" s="1"/>
  <c r="K37" i="6"/>
  <c r="C198" i="6"/>
  <c r="V55" i="7"/>
  <c r="W54" i="7"/>
  <c r="D191" i="1" l="1"/>
  <c r="L37" i="6"/>
  <c r="I43" i="1"/>
  <c r="J43" i="1"/>
  <c r="C193" i="1" s="1"/>
  <c r="H44" i="1"/>
  <c r="D197" i="6"/>
  <c r="V56" i="7"/>
  <c r="W55" i="7"/>
  <c r="X55" i="7" s="1"/>
  <c r="X54" i="7"/>
  <c r="Y54" i="7" s="1"/>
  <c r="C242" i="7" s="1"/>
  <c r="I44" i="1" l="1"/>
  <c r="H45" i="1" s="1"/>
  <c r="M37" i="6"/>
  <c r="K38" i="6"/>
  <c r="D192" i="1"/>
  <c r="Y55" i="7"/>
  <c r="C243" i="7" s="1"/>
  <c r="W56" i="7"/>
  <c r="X56" i="7"/>
  <c r="V57" i="7"/>
  <c r="I45" i="1" l="1"/>
  <c r="J45" i="1" s="1"/>
  <c r="C195" i="1" s="1"/>
  <c r="H46" i="1"/>
  <c r="L38" i="6"/>
  <c r="K39" i="6" s="1"/>
  <c r="J44" i="1"/>
  <c r="C194" i="1" s="1"/>
  <c r="C199" i="6"/>
  <c r="W57" i="7"/>
  <c r="X57" i="7" s="1"/>
  <c r="V58" i="7"/>
  <c r="Y56" i="7"/>
  <c r="C244" i="7" s="1"/>
  <c r="L39" i="6" l="1"/>
  <c r="K40" i="6"/>
  <c r="M39" i="6"/>
  <c r="C201" i="6" s="1"/>
  <c r="D198" i="6"/>
  <c r="D194" i="1"/>
  <c r="D193" i="1"/>
  <c r="I46" i="1"/>
  <c r="I47" i="1" s="1"/>
  <c r="M38" i="6"/>
  <c r="W58" i="7"/>
  <c r="X58" i="7" s="1"/>
  <c r="V59" i="7"/>
  <c r="Y57" i="7"/>
  <c r="C245" i="7" s="1"/>
  <c r="C200" i="6" l="1"/>
  <c r="L40" i="6"/>
  <c r="K41" i="6"/>
  <c r="M40" i="6"/>
  <c r="C202" i="6" s="1"/>
  <c r="K35" i="1"/>
  <c r="J46" i="1"/>
  <c r="W59" i="7"/>
  <c r="X59" i="7"/>
  <c r="V60" i="7"/>
  <c r="Y58" i="7"/>
  <c r="C246" i="7" s="1"/>
  <c r="L35" i="1" l="1"/>
  <c r="M35" i="1"/>
  <c r="K36" i="1"/>
  <c r="D201" i="6"/>
  <c r="L41" i="6"/>
  <c r="K42" i="6" s="1"/>
  <c r="M41" i="6"/>
  <c r="C203" i="6" s="1"/>
  <c r="C196" i="1"/>
  <c r="J47" i="1"/>
  <c r="D200" i="6"/>
  <c r="D199" i="6"/>
  <c r="V61" i="7"/>
  <c r="W60" i="7"/>
  <c r="Y59" i="7"/>
  <c r="C247" i="7" s="1"/>
  <c r="M42" i="6" l="1"/>
  <c r="C204" i="6" s="1"/>
  <c r="D203" i="6" s="1"/>
  <c r="L42" i="6"/>
  <c r="K43" i="6" s="1"/>
  <c r="D202" i="6"/>
  <c r="L36" i="1"/>
  <c r="K37" i="1" s="1"/>
  <c r="C197" i="1"/>
  <c r="D196" i="1"/>
  <c r="D195" i="1"/>
  <c r="X60" i="7"/>
  <c r="Y60" i="7" s="1"/>
  <c r="C248" i="7" s="1"/>
  <c r="V62" i="7"/>
  <c r="W61" i="7"/>
  <c r="X61" i="7" s="1"/>
  <c r="Y61" i="7" s="1"/>
  <c r="C249" i="7" s="1"/>
  <c r="L37" i="1" l="1"/>
  <c r="K38" i="1" s="1"/>
  <c r="L43" i="6"/>
  <c r="K44" i="6"/>
  <c r="M43" i="6"/>
  <c r="C205" i="6" s="1"/>
  <c r="M36" i="1"/>
  <c r="D204" i="6"/>
  <c r="W62" i="7"/>
  <c r="Z51" i="7"/>
  <c r="M38" i="1" l="1"/>
  <c r="C200" i="1" s="1"/>
  <c r="L38" i="1"/>
  <c r="K39" i="1"/>
  <c r="C198" i="1"/>
  <c r="M37" i="1"/>
  <c r="C199" i="1" s="1"/>
  <c r="L44" i="6"/>
  <c r="M44" i="6"/>
  <c r="C206" i="6" s="1"/>
  <c r="K45" i="6"/>
  <c r="Z52" i="7"/>
  <c r="AA51" i="7"/>
  <c r="AB51" i="7"/>
  <c r="X62" i="7"/>
  <c r="X63" i="7" s="1"/>
  <c r="W63" i="7"/>
  <c r="D206" i="6" l="1"/>
  <c r="D198" i="1"/>
  <c r="D197" i="1"/>
  <c r="D200" i="1"/>
  <c r="D205" i="6"/>
  <c r="L39" i="1"/>
  <c r="M39" i="1"/>
  <c r="C201" i="1" s="1"/>
  <c r="K40" i="1"/>
  <c r="L45" i="6"/>
  <c r="M45" i="6"/>
  <c r="C207" i="6" s="1"/>
  <c r="K46" i="6"/>
  <c r="D199" i="1"/>
  <c r="AC51" i="7"/>
  <c r="C251" i="7" s="1"/>
  <c r="Y62" i="7"/>
  <c r="Z53" i="7"/>
  <c r="AA52" i="7"/>
  <c r="AB52" i="7" s="1"/>
  <c r="L40" i="1" l="1"/>
  <c r="K41" i="1"/>
  <c r="M40" i="1"/>
  <c r="C202" i="1" s="1"/>
  <c r="L46" i="6"/>
  <c r="L47" i="6" s="1"/>
  <c r="D201" i="1"/>
  <c r="AA53" i="7"/>
  <c r="Z54" i="7"/>
  <c r="C250" i="7"/>
  <c r="Y63" i="7"/>
  <c r="AB53" i="7"/>
  <c r="AC53" i="7" s="1"/>
  <c r="C253" i="7" s="1"/>
  <c r="AC52" i="7"/>
  <c r="C252" i="7" s="1"/>
  <c r="N35" i="6" l="1"/>
  <c r="L41" i="1"/>
  <c r="K42" i="1" s="1"/>
  <c r="M41" i="1"/>
  <c r="C203" i="1" s="1"/>
  <c r="M46" i="6"/>
  <c r="AA54" i="7"/>
  <c r="AB54" i="7" s="1"/>
  <c r="Z55" i="7"/>
  <c r="K43" i="1" l="1"/>
  <c r="L42" i="1"/>
  <c r="M42" i="1" s="1"/>
  <c r="C204" i="1" s="1"/>
  <c r="O35" i="6"/>
  <c r="P35" i="6"/>
  <c r="C208" i="6"/>
  <c r="M47" i="6"/>
  <c r="D202" i="1"/>
  <c r="AA55" i="7"/>
  <c r="Z56" i="7"/>
  <c r="AC54" i="7"/>
  <c r="C254" i="7" s="1"/>
  <c r="D203" i="1" l="1"/>
  <c r="L43" i="1"/>
  <c r="K44" i="1" s="1"/>
  <c r="M43" i="1"/>
  <c r="C205" i="1" s="1"/>
  <c r="C209" i="6"/>
  <c r="D208" i="6"/>
  <c r="D207" i="6"/>
  <c r="N36" i="6"/>
  <c r="AA56" i="7"/>
  <c r="AB56" i="7" s="1"/>
  <c r="Z57" i="7"/>
  <c r="AB55" i="7"/>
  <c r="AC55" i="7" s="1"/>
  <c r="C255" i="7" s="1"/>
  <c r="L44" i="1" l="1"/>
  <c r="M44" i="1" s="1"/>
  <c r="C206" i="1" s="1"/>
  <c r="O36" i="6"/>
  <c r="N37" i="6" s="1"/>
  <c r="D204" i="1"/>
  <c r="Z58" i="7"/>
  <c r="AA57" i="7"/>
  <c r="AC56" i="7"/>
  <c r="C256" i="7" s="1"/>
  <c r="N38" i="6" l="1"/>
  <c r="O37" i="6"/>
  <c r="P37" i="6"/>
  <c r="C211" i="6" s="1"/>
  <c r="D205" i="1"/>
  <c r="K45" i="1"/>
  <c r="P36" i="6"/>
  <c r="AB57" i="7"/>
  <c r="AC57" i="7" s="1"/>
  <c r="C257" i="7" s="1"/>
  <c r="AA58" i="7"/>
  <c r="Z59" i="7"/>
  <c r="C210" i="6" l="1"/>
  <c r="K46" i="1"/>
  <c r="M45" i="1"/>
  <c r="C207" i="1" s="1"/>
  <c r="L45" i="1"/>
  <c r="O38" i="6"/>
  <c r="AA59" i="7"/>
  <c r="AB59" i="7" s="1"/>
  <c r="Z60" i="7"/>
  <c r="AB58" i="7"/>
  <c r="AC58" i="7" s="1"/>
  <c r="C258" i="7" s="1"/>
  <c r="L46" i="1" l="1"/>
  <c r="L47" i="1" s="1"/>
  <c r="N39" i="6"/>
  <c r="P38" i="6"/>
  <c r="D206" i="1"/>
  <c r="D210" i="6"/>
  <c r="D209" i="6"/>
  <c r="Z61" i="7"/>
  <c r="AA60" i="7"/>
  <c r="AC59" i="7"/>
  <c r="C259" i="7" s="1"/>
  <c r="N35" i="1" l="1"/>
  <c r="C212" i="6"/>
  <c r="M46" i="1"/>
  <c r="O39" i="6"/>
  <c r="P39" i="6" s="1"/>
  <c r="Z62" i="7"/>
  <c r="AA61" i="7"/>
  <c r="AB61" i="7"/>
  <c r="AB60" i="7"/>
  <c r="AC60" i="7" s="1"/>
  <c r="C260" i="7" s="1"/>
  <c r="C213" i="6" l="1"/>
  <c r="C208" i="1"/>
  <c r="M47" i="1"/>
  <c r="N40" i="6"/>
  <c r="D212" i="6"/>
  <c r="D211" i="6"/>
  <c r="O35" i="1"/>
  <c r="AC61" i="7"/>
  <c r="C261" i="7" s="1"/>
  <c r="AA62" i="7"/>
  <c r="AB62" i="7" s="1"/>
  <c r="AB63" i="7" s="1"/>
  <c r="B66" i="7"/>
  <c r="D207" i="1" l="1"/>
  <c r="P35" i="1"/>
  <c r="N36" i="1"/>
  <c r="N41" i="6"/>
  <c r="P40" i="6"/>
  <c r="O40" i="6"/>
  <c r="C66" i="7"/>
  <c r="D66" i="7" s="1"/>
  <c r="B67" i="7"/>
  <c r="AC62" i="7"/>
  <c r="AA63" i="7"/>
  <c r="C214" i="6" l="1"/>
  <c r="O41" i="6"/>
  <c r="P41" i="6" s="1"/>
  <c r="C215" i="6" s="1"/>
  <c r="N42" i="6"/>
  <c r="O36" i="1"/>
  <c r="N37" i="1"/>
  <c r="C209" i="1"/>
  <c r="AC63" i="7"/>
  <c r="C262" i="7"/>
  <c r="B68" i="7"/>
  <c r="C67" i="7"/>
  <c r="E66" i="7"/>
  <c r="C263" i="7" s="1"/>
  <c r="O37" i="1" l="1"/>
  <c r="P37" i="1" s="1"/>
  <c r="C211" i="1" s="1"/>
  <c r="N43" i="6"/>
  <c r="O42" i="6"/>
  <c r="P42" i="6" s="1"/>
  <c r="C216" i="6" s="1"/>
  <c r="P36" i="1"/>
  <c r="D208" i="1"/>
  <c r="D214" i="6"/>
  <c r="D213" i="6"/>
  <c r="C68" i="7"/>
  <c r="D68" i="7" s="1"/>
  <c r="E68" i="7" s="1"/>
  <c r="C265" i="7" s="1"/>
  <c r="B69" i="7"/>
  <c r="D67" i="7"/>
  <c r="E67" i="7" s="1"/>
  <c r="C264" i="7" s="1"/>
  <c r="D215" i="6" l="1"/>
  <c r="N38" i="1"/>
  <c r="C210" i="1"/>
  <c r="O43" i="6"/>
  <c r="P43" i="6" s="1"/>
  <c r="C217" i="6" s="1"/>
  <c r="B70" i="7"/>
  <c r="C69" i="7"/>
  <c r="D69" i="7" s="1"/>
  <c r="D216" i="6" l="1"/>
  <c r="P38" i="1"/>
  <c r="N39" i="1"/>
  <c r="O38" i="1"/>
  <c r="N44" i="6"/>
  <c r="D210" i="1"/>
  <c r="D209" i="1"/>
  <c r="E69" i="7"/>
  <c r="C266" i="7" s="1"/>
  <c r="C70" i="7"/>
  <c r="D70" i="7" s="1"/>
  <c r="E70" i="7" s="1"/>
  <c r="C267" i="7" s="1"/>
  <c r="B71" i="7"/>
  <c r="O39" i="1" l="1"/>
  <c r="N40" i="1" s="1"/>
  <c r="C212" i="1"/>
  <c r="O44" i="6"/>
  <c r="N45" i="6" s="1"/>
  <c r="P44" i="6"/>
  <c r="C218" i="6" s="1"/>
  <c r="C71" i="7"/>
  <c r="D71" i="7" s="1"/>
  <c r="E71" i="7" s="1"/>
  <c r="C268" i="7" s="1"/>
  <c r="B72" i="7"/>
  <c r="O45" i="6" l="1"/>
  <c r="N46" i="6" s="1"/>
  <c r="P40" i="1"/>
  <c r="C214" i="1" s="1"/>
  <c r="O40" i="1"/>
  <c r="N41" i="1" s="1"/>
  <c r="D217" i="6"/>
  <c r="D211" i="1"/>
  <c r="P39" i="1"/>
  <c r="B73" i="7"/>
  <c r="C72" i="7"/>
  <c r="D72" i="7" s="1"/>
  <c r="O41" i="1" l="1"/>
  <c r="P41" i="1" s="1"/>
  <c r="P46" i="6"/>
  <c r="Q35" i="6"/>
  <c r="O46" i="6"/>
  <c r="O47" i="6" s="1"/>
  <c r="C213" i="1"/>
  <c r="P45" i="6"/>
  <c r="C219" i="6" s="1"/>
  <c r="E72" i="7"/>
  <c r="C269" i="7" s="1"/>
  <c r="C73" i="7"/>
  <c r="B74" i="7"/>
  <c r="C215" i="1" l="1"/>
  <c r="C220" i="6"/>
  <c r="P47" i="6"/>
  <c r="D218" i="6"/>
  <c r="D213" i="1"/>
  <c r="D212" i="1"/>
  <c r="N42" i="1"/>
  <c r="R35" i="6"/>
  <c r="B75" i="7"/>
  <c r="C74" i="7"/>
  <c r="D73" i="7"/>
  <c r="E73" i="7" s="1"/>
  <c r="C270" i="7" s="1"/>
  <c r="S35" i="6" l="1"/>
  <c r="Q36" i="6"/>
  <c r="O42" i="1"/>
  <c r="N43" i="1"/>
  <c r="P42" i="1"/>
  <c r="C216" i="1" s="1"/>
  <c r="D219" i="6"/>
  <c r="D214" i="1"/>
  <c r="D74" i="7"/>
  <c r="E74" i="7" s="1"/>
  <c r="C271" i="7" s="1"/>
  <c r="B76" i="7"/>
  <c r="C75" i="7"/>
  <c r="D75" i="7" s="1"/>
  <c r="O43" i="1" l="1"/>
  <c r="P43" i="1" s="1"/>
  <c r="C217" i="1" s="1"/>
  <c r="N44" i="1"/>
  <c r="C221" i="6"/>
  <c r="D215" i="1"/>
  <c r="Q37" i="6"/>
  <c r="R36" i="6"/>
  <c r="S36" i="6"/>
  <c r="C222" i="6" s="1"/>
  <c r="C76" i="7"/>
  <c r="D76" i="7" s="1"/>
  <c r="B77" i="7"/>
  <c r="E75" i="7"/>
  <c r="C272" i="7" s="1"/>
  <c r="D216" i="1" l="1"/>
  <c r="R37" i="6"/>
  <c r="Q38" i="6" s="1"/>
  <c r="S37" i="6"/>
  <c r="C223" i="6" s="1"/>
  <c r="D222" i="6" s="1"/>
  <c r="O44" i="1"/>
  <c r="P44" i="1" s="1"/>
  <c r="C218" i="1" s="1"/>
  <c r="D221" i="6"/>
  <c r="D220" i="6"/>
  <c r="F66" i="7"/>
  <c r="C77" i="7"/>
  <c r="D77" i="7" s="1"/>
  <c r="D78" i="7" s="1"/>
  <c r="E76" i="7"/>
  <c r="C273" i="7" s="1"/>
  <c r="D217" i="1" l="1"/>
  <c r="Q39" i="6"/>
  <c r="S38" i="6"/>
  <c r="C224" i="6" s="1"/>
  <c r="R38" i="6"/>
  <c r="N45" i="1"/>
  <c r="D223" i="6"/>
  <c r="E77" i="7"/>
  <c r="C274" i="7" s="1"/>
  <c r="C78" i="7"/>
  <c r="F67" i="7"/>
  <c r="G66" i="7"/>
  <c r="H66" i="7" s="1"/>
  <c r="E78" i="7" l="1"/>
  <c r="R39" i="6"/>
  <c r="S39" i="6" s="1"/>
  <c r="O45" i="1"/>
  <c r="P45" i="1" s="1"/>
  <c r="C219" i="1" s="1"/>
  <c r="N46" i="1"/>
  <c r="G67" i="7"/>
  <c r="H67" i="7" s="1"/>
  <c r="F68" i="7"/>
  <c r="I66" i="7"/>
  <c r="C275" i="7" s="1"/>
  <c r="D218" i="1" l="1"/>
  <c r="C225" i="6"/>
  <c r="O46" i="1"/>
  <c r="O47" i="1" s="1"/>
  <c r="Q35" i="1"/>
  <c r="Q40" i="6"/>
  <c r="F69" i="7"/>
  <c r="G68" i="7"/>
  <c r="H68" i="7" s="1"/>
  <c r="I67" i="7"/>
  <c r="C276" i="7" s="1"/>
  <c r="R40" i="6" l="1"/>
  <c r="S40" i="6" s="1"/>
  <c r="R35" i="1"/>
  <c r="S35" i="1" s="1"/>
  <c r="D224" i="6"/>
  <c r="P46" i="1"/>
  <c r="I68" i="7"/>
  <c r="C277" i="7" s="1"/>
  <c r="F70" i="7"/>
  <c r="G69" i="7"/>
  <c r="H69" i="7" s="1"/>
  <c r="C221" i="1" l="1"/>
  <c r="C226" i="6"/>
  <c r="Q36" i="1"/>
  <c r="Q41" i="6"/>
  <c r="C220" i="1"/>
  <c r="P47" i="1"/>
  <c r="I69" i="7"/>
  <c r="C278" i="7" s="1"/>
  <c r="F71" i="7"/>
  <c r="G70" i="7"/>
  <c r="D220" i="1" l="1"/>
  <c r="D219" i="1"/>
  <c r="D225" i="6"/>
  <c r="R41" i="6"/>
  <c r="Q42" i="6" s="1"/>
  <c r="R36" i="1"/>
  <c r="H70" i="7"/>
  <c r="I70" i="7" s="1"/>
  <c r="C279" i="7" s="1"/>
  <c r="G71" i="7"/>
  <c r="F72" i="7"/>
  <c r="R42" i="6" l="1"/>
  <c r="Q43" i="6" s="1"/>
  <c r="S41" i="6"/>
  <c r="C227" i="6" s="1"/>
  <c r="S36" i="1"/>
  <c r="Q37" i="1"/>
  <c r="G72" i="7"/>
  <c r="H72" i="7" s="1"/>
  <c r="F73" i="7"/>
  <c r="H71" i="7"/>
  <c r="I71" i="7" s="1"/>
  <c r="C280" i="7" s="1"/>
  <c r="R43" i="6" l="1"/>
  <c r="S43" i="6" s="1"/>
  <c r="C229" i="6" s="1"/>
  <c r="Q44" i="6"/>
  <c r="Q38" i="1"/>
  <c r="R37" i="1"/>
  <c r="S37" i="1"/>
  <c r="C223" i="1" s="1"/>
  <c r="C222" i="1"/>
  <c r="S42" i="6"/>
  <c r="C228" i="6" s="1"/>
  <c r="D227" i="6"/>
  <c r="D226" i="6"/>
  <c r="F74" i="7"/>
  <c r="G73" i="7"/>
  <c r="H73" i="7"/>
  <c r="I72" i="7"/>
  <c r="C281" i="7" s="1"/>
  <c r="R38" i="1" l="1"/>
  <c r="Q39" i="1"/>
  <c r="S38" i="1"/>
  <c r="D222" i="1"/>
  <c r="D221" i="1"/>
  <c r="R44" i="6"/>
  <c r="Q45" i="6" s="1"/>
  <c r="S44" i="6"/>
  <c r="C230" i="6" s="1"/>
  <c r="D228" i="6"/>
  <c r="I73" i="7"/>
  <c r="C282" i="7" s="1"/>
  <c r="G74" i="7"/>
  <c r="F75" i="7"/>
  <c r="R45" i="6" l="1"/>
  <c r="Q46" i="6" s="1"/>
  <c r="S45" i="6"/>
  <c r="C231" i="6" s="1"/>
  <c r="C224" i="1"/>
  <c r="Q40" i="1"/>
  <c r="R39" i="1"/>
  <c r="S39" i="1" s="1"/>
  <c r="D229" i="6"/>
  <c r="G75" i="7"/>
  <c r="H75" i="7" s="1"/>
  <c r="F76" i="7"/>
  <c r="H74" i="7"/>
  <c r="I74" i="7" s="1"/>
  <c r="C283" i="7" s="1"/>
  <c r="C225" i="1" l="1"/>
  <c r="R46" i="6"/>
  <c r="R47" i="6" s="1"/>
  <c r="D224" i="1"/>
  <c r="D223" i="1"/>
  <c r="R40" i="1"/>
  <c r="S40" i="1" s="1"/>
  <c r="Q41" i="1"/>
  <c r="D230" i="6"/>
  <c r="F77" i="7"/>
  <c r="G76" i="7"/>
  <c r="H76" i="7" s="1"/>
  <c r="I76" i="7" s="1"/>
  <c r="C285" i="7" s="1"/>
  <c r="I75" i="7"/>
  <c r="C284" i="7" s="1"/>
  <c r="C226" i="1" l="1"/>
  <c r="R41" i="1"/>
  <c r="Q42" i="1" s="1"/>
  <c r="T35" i="6"/>
  <c r="S46" i="6"/>
  <c r="D225" i="1"/>
  <c r="G77" i="7"/>
  <c r="J66" i="7"/>
  <c r="R42" i="1" l="1"/>
  <c r="S42" i="1" s="1"/>
  <c r="C228" i="1" s="1"/>
  <c r="Q43" i="1"/>
  <c r="C232" i="6"/>
  <c r="S47" i="6"/>
  <c r="U35" i="6"/>
  <c r="V35" i="6" s="1"/>
  <c r="S41" i="1"/>
  <c r="C227" i="1" s="1"/>
  <c r="D226" i="1" s="1"/>
  <c r="K66" i="7"/>
  <c r="J67" i="7"/>
  <c r="H77" i="7"/>
  <c r="G78" i="7"/>
  <c r="C233" i="6" l="1"/>
  <c r="D232" i="6"/>
  <c r="D231" i="6"/>
  <c r="S43" i="1"/>
  <c r="C229" i="1" s="1"/>
  <c r="Q44" i="1"/>
  <c r="R43" i="1"/>
  <c r="T36" i="6"/>
  <c r="D227" i="1"/>
  <c r="H78" i="7"/>
  <c r="I77" i="7"/>
  <c r="J68" i="7"/>
  <c r="K67" i="7"/>
  <c r="L67" i="7" s="1"/>
  <c r="L66" i="7"/>
  <c r="M66" i="7" s="1"/>
  <c r="C287" i="7" s="1"/>
  <c r="R44" i="1" l="1"/>
  <c r="S44" i="1" s="1"/>
  <c r="C230" i="1" s="1"/>
  <c r="D228" i="1"/>
  <c r="U36" i="6"/>
  <c r="V36" i="6"/>
  <c r="K68" i="7"/>
  <c r="J69" i="7"/>
  <c r="C286" i="7"/>
  <c r="I78" i="7"/>
  <c r="M67" i="7"/>
  <c r="C288" i="7" s="1"/>
  <c r="D229" i="1" l="1"/>
  <c r="C234" i="6"/>
  <c r="Q45" i="1"/>
  <c r="T37" i="6"/>
  <c r="K69" i="7"/>
  <c r="L69" i="7" s="1"/>
  <c r="J70" i="7"/>
  <c r="L68" i="7"/>
  <c r="M68" i="7" s="1"/>
  <c r="C289" i="7" s="1"/>
  <c r="D233" i="6" l="1"/>
  <c r="U37" i="6"/>
  <c r="V37" i="6" s="1"/>
  <c r="R45" i="1"/>
  <c r="S45" i="1" s="1"/>
  <c r="C231" i="1" s="1"/>
  <c r="K70" i="7"/>
  <c r="L70" i="7" s="1"/>
  <c r="M70" i="7" s="1"/>
  <c r="C291" i="7" s="1"/>
  <c r="J71" i="7"/>
  <c r="M69" i="7"/>
  <c r="C290" i="7" s="1"/>
  <c r="D230" i="1" l="1"/>
  <c r="C235" i="6"/>
  <c r="Q46" i="1"/>
  <c r="T38" i="6"/>
  <c r="K71" i="7"/>
  <c r="L71" i="7" s="1"/>
  <c r="M71" i="7" s="1"/>
  <c r="C292" i="7" s="1"/>
  <c r="J72" i="7"/>
  <c r="D234" i="6" l="1"/>
  <c r="R46" i="1"/>
  <c r="R47" i="1" s="1"/>
  <c r="U38" i="6"/>
  <c r="T39" i="6" s="1"/>
  <c r="K72" i="7"/>
  <c r="L72" i="7" s="1"/>
  <c r="M72" i="7" s="1"/>
  <c r="C293" i="7" s="1"/>
  <c r="J73" i="7"/>
  <c r="U39" i="6" l="1"/>
  <c r="T40" i="6" s="1"/>
  <c r="S46" i="1"/>
  <c r="V38" i="6"/>
  <c r="T35" i="1"/>
  <c r="J74" i="7"/>
  <c r="K73" i="7"/>
  <c r="L73" i="7" s="1"/>
  <c r="M73" i="7" s="1"/>
  <c r="C294" i="7" s="1"/>
  <c r="U40" i="6" l="1"/>
  <c r="T41" i="6"/>
  <c r="V40" i="6"/>
  <c r="C238" i="6" s="1"/>
  <c r="U35" i="1"/>
  <c r="C236" i="6"/>
  <c r="V39" i="6"/>
  <c r="C237" i="6" s="1"/>
  <c r="C232" i="1"/>
  <c r="S47" i="1"/>
  <c r="K74" i="7"/>
  <c r="J75" i="7"/>
  <c r="D236" i="6" l="1"/>
  <c r="D235" i="6"/>
  <c r="D231" i="1"/>
  <c r="V35" i="1"/>
  <c r="U41" i="6"/>
  <c r="V41" i="6"/>
  <c r="T42" i="6"/>
  <c r="D237" i="6"/>
  <c r="T36" i="1"/>
  <c r="J76" i="7"/>
  <c r="K75" i="7"/>
  <c r="L75" i="7" s="1"/>
  <c r="M75" i="7" s="1"/>
  <c r="C296" i="7" s="1"/>
  <c r="L74" i="7"/>
  <c r="M74" i="7" s="1"/>
  <c r="C295" i="7" s="1"/>
  <c r="C233" i="1" l="1"/>
  <c r="U42" i="6"/>
  <c r="T43" i="6" s="1"/>
  <c r="V42" i="6"/>
  <c r="C240" i="6" s="1"/>
  <c r="C239" i="6"/>
  <c r="V36" i="1"/>
  <c r="C234" i="1" s="1"/>
  <c r="U36" i="1"/>
  <c r="K76" i="7"/>
  <c r="J77" i="7"/>
  <c r="U43" i="6" l="1"/>
  <c r="V43" i="6" s="1"/>
  <c r="C241" i="6" s="1"/>
  <c r="D239" i="6"/>
  <c r="D238" i="6"/>
  <c r="T37" i="1"/>
  <c r="D233" i="1"/>
  <c r="D232" i="1"/>
  <c r="N66" i="7"/>
  <c r="K77" i="7"/>
  <c r="K78" i="7" s="1"/>
  <c r="L76" i="7"/>
  <c r="M76" i="7" s="1"/>
  <c r="C297" i="7" s="1"/>
  <c r="D240" i="6" l="1"/>
  <c r="U37" i="1"/>
  <c r="T38" i="1" s="1"/>
  <c r="T44" i="6"/>
  <c r="O66" i="7"/>
  <c r="P66" i="7" s="1"/>
  <c r="N67" i="7"/>
  <c r="L77" i="7"/>
  <c r="U38" i="1" l="1"/>
  <c r="V38" i="1" s="1"/>
  <c r="C236" i="1" s="1"/>
  <c r="U44" i="6"/>
  <c r="T45" i="6"/>
  <c r="V44" i="6"/>
  <c r="C242" i="6" s="1"/>
  <c r="V37" i="1"/>
  <c r="L78" i="7"/>
  <c r="M77" i="7"/>
  <c r="O67" i="7"/>
  <c r="P67" i="7" s="1"/>
  <c r="N68" i="7"/>
  <c r="Q66" i="7"/>
  <c r="C299" i="7" s="1"/>
  <c r="C235" i="1" l="1"/>
  <c r="D241" i="6"/>
  <c r="T39" i="1"/>
  <c r="V45" i="6"/>
  <c r="C243" i="6" s="1"/>
  <c r="U45" i="6"/>
  <c r="T46" i="6" s="1"/>
  <c r="Q67" i="7"/>
  <c r="C300" i="7" s="1"/>
  <c r="M78" i="7"/>
  <c r="C298" i="7"/>
  <c r="N69" i="7"/>
  <c r="O68" i="7"/>
  <c r="P68" i="7" s="1"/>
  <c r="U46" i="6" l="1"/>
  <c r="U47" i="6" s="1"/>
  <c r="D242" i="6"/>
  <c r="U39" i="1"/>
  <c r="V39" i="1"/>
  <c r="T40" i="1"/>
  <c r="D235" i="1"/>
  <c r="D234" i="1"/>
  <c r="Q68" i="7"/>
  <c r="C301" i="7" s="1"/>
  <c r="O69" i="7"/>
  <c r="P69" i="7" s="1"/>
  <c r="Q69" i="7" s="1"/>
  <c r="C302" i="7" s="1"/>
  <c r="N70" i="7"/>
  <c r="U40" i="1" l="1"/>
  <c r="T41" i="1" s="1"/>
  <c r="C237" i="1"/>
  <c r="B50" i="6"/>
  <c r="V46" i="6"/>
  <c r="N71" i="7"/>
  <c r="O70" i="7"/>
  <c r="P70" i="7" s="1"/>
  <c r="Q70" i="7" s="1"/>
  <c r="C303" i="7" s="1"/>
  <c r="U41" i="1" l="1"/>
  <c r="V41" i="1"/>
  <c r="C239" i="1" s="1"/>
  <c r="T42" i="1"/>
  <c r="C244" i="6"/>
  <c r="V47" i="6"/>
  <c r="D236" i="1"/>
  <c r="V40" i="1"/>
  <c r="C50" i="6"/>
  <c r="D50" i="6"/>
  <c r="B51" i="6"/>
  <c r="O71" i="7"/>
  <c r="N72" i="7"/>
  <c r="C238" i="1" l="1"/>
  <c r="D243" i="6"/>
  <c r="C51" i="6"/>
  <c r="D51" i="6"/>
  <c r="C246" i="6" s="1"/>
  <c r="B52" i="6"/>
  <c r="U42" i="1"/>
  <c r="V42" i="1" s="1"/>
  <c r="C240" i="1" s="1"/>
  <c r="T43" i="1"/>
  <c r="C245" i="6"/>
  <c r="D245" i="6" s="1"/>
  <c r="N73" i="7"/>
  <c r="O72" i="7"/>
  <c r="P71" i="7"/>
  <c r="Q71" i="7" s="1"/>
  <c r="C304" i="7" s="1"/>
  <c r="D239" i="1" l="1"/>
  <c r="B53" i="6"/>
  <c r="C52" i="6"/>
  <c r="D52" i="6" s="1"/>
  <c r="D244" i="6"/>
  <c r="U43" i="1"/>
  <c r="T44" i="1" s="1"/>
  <c r="D238" i="1"/>
  <c r="D237" i="1"/>
  <c r="P72" i="7"/>
  <c r="Q72" i="7" s="1"/>
  <c r="C305" i="7" s="1"/>
  <c r="N74" i="7"/>
  <c r="O73" i="7"/>
  <c r="P73" i="7" s="1"/>
  <c r="Q73" i="7" s="1"/>
  <c r="C306" i="7" s="1"/>
  <c r="C247" i="6" l="1"/>
  <c r="U44" i="1"/>
  <c r="V44" i="1" s="1"/>
  <c r="C242" i="1" s="1"/>
  <c r="T45" i="1"/>
  <c r="V43" i="1"/>
  <c r="C241" i="1" s="1"/>
  <c r="C53" i="6"/>
  <c r="B54" i="6" s="1"/>
  <c r="D53" i="6"/>
  <c r="C248" i="6" s="1"/>
  <c r="N75" i="7"/>
  <c r="O74" i="7"/>
  <c r="C54" i="6" l="1"/>
  <c r="D54" i="6"/>
  <c r="C249" i="6" s="1"/>
  <c r="B55" i="6"/>
  <c r="U45" i="1"/>
  <c r="T46" i="1" s="1"/>
  <c r="V45" i="1"/>
  <c r="C243" i="1" s="1"/>
  <c r="D241" i="1"/>
  <c r="D240" i="1"/>
  <c r="D248" i="6"/>
  <c r="D247" i="6"/>
  <c r="D246" i="6"/>
  <c r="P74" i="7"/>
  <c r="Q74" i="7" s="1"/>
  <c r="C307" i="7" s="1"/>
  <c r="N76" i="7"/>
  <c r="O75" i="7"/>
  <c r="P75" i="7" s="1"/>
  <c r="Q75" i="7" s="1"/>
  <c r="C308" i="7" s="1"/>
  <c r="U46" i="1" l="1"/>
  <c r="U47" i="1" s="1"/>
  <c r="C55" i="6"/>
  <c r="B56" i="6" s="1"/>
  <c r="D242" i="1"/>
  <c r="N77" i="7"/>
  <c r="O76" i="7"/>
  <c r="C56" i="6" l="1"/>
  <c r="D56" i="6"/>
  <c r="C251" i="6" s="1"/>
  <c r="B57" i="6"/>
  <c r="D55" i="6"/>
  <c r="V46" i="1"/>
  <c r="B50" i="1"/>
  <c r="P76" i="7"/>
  <c r="Q76" i="7" s="1"/>
  <c r="C309" i="7" s="1"/>
  <c r="O77" i="7"/>
  <c r="P77" i="7" s="1"/>
  <c r="R66" i="7"/>
  <c r="C50" i="1" l="1"/>
  <c r="B51" i="1"/>
  <c r="B58" i="6"/>
  <c r="C57" i="6"/>
  <c r="D57" i="6" s="1"/>
  <c r="C244" i="1"/>
  <c r="V47" i="1"/>
  <c r="C250" i="6"/>
  <c r="P78" i="7"/>
  <c r="Q77" i="7"/>
  <c r="C310" i="7" s="1"/>
  <c r="O78" i="7"/>
  <c r="S66" i="7"/>
  <c r="T66" i="7" s="1"/>
  <c r="R67" i="7"/>
  <c r="C252" i="6" l="1"/>
  <c r="C58" i="6"/>
  <c r="D58" i="6" s="1"/>
  <c r="C253" i="6" s="1"/>
  <c r="C51" i="1"/>
  <c r="B52" i="1"/>
  <c r="D51" i="1"/>
  <c r="C246" i="1" s="1"/>
  <c r="D243" i="1"/>
  <c r="D250" i="6"/>
  <c r="D249" i="6"/>
  <c r="D50" i="1"/>
  <c r="Q78" i="7"/>
  <c r="R68" i="7"/>
  <c r="S67" i="7"/>
  <c r="U66" i="7"/>
  <c r="C311" i="7" s="1"/>
  <c r="B59" i="6" l="1"/>
  <c r="C245" i="1"/>
  <c r="C52" i="1"/>
  <c r="B53" i="1"/>
  <c r="D52" i="1"/>
  <c r="C247" i="1" s="1"/>
  <c r="D252" i="6"/>
  <c r="D251" i="6"/>
  <c r="T67" i="7"/>
  <c r="U67" i="7" s="1"/>
  <c r="C312" i="7" s="1"/>
  <c r="R69" i="7"/>
  <c r="S68" i="7"/>
  <c r="C59" i="6" l="1"/>
  <c r="D59" i="6" s="1"/>
  <c r="C254" i="6" s="1"/>
  <c r="D247" i="1"/>
  <c r="D245" i="1"/>
  <c r="D244" i="1"/>
  <c r="D246" i="1"/>
  <c r="C53" i="1"/>
  <c r="D53" i="1"/>
  <c r="C248" i="1" s="1"/>
  <c r="B54" i="1"/>
  <c r="T68" i="7"/>
  <c r="U68" i="7" s="1"/>
  <c r="C313" i="7" s="1"/>
  <c r="S69" i="7"/>
  <c r="T69" i="7" s="1"/>
  <c r="U69" i="7" s="1"/>
  <c r="C314" i="7" s="1"/>
  <c r="R70" i="7"/>
  <c r="D253" i="6" l="1"/>
  <c r="B60" i="6"/>
  <c r="C54" i="1"/>
  <c r="D54" i="1"/>
  <c r="S70" i="7"/>
  <c r="T70" i="7" s="1"/>
  <c r="U70" i="7" s="1"/>
  <c r="C315" i="7" s="1"/>
  <c r="R71" i="7"/>
  <c r="C60" i="6" l="1"/>
  <c r="B61" i="6" s="1"/>
  <c r="D60" i="6"/>
  <c r="C255" i="6" s="1"/>
  <c r="C249" i="1"/>
  <c r="B55" i="1"/>
  <c r="R72" i="7"/>
  <c r="S71" i="7"/>
  <c r="C61" i="6" l="1"/>
  <c r="C62" i="6" s="1"/>
  <c r="E50" i="6"/>
  <c r="D61" i="6"/>
  <c r="D248" i="1"/>
  <c r="D254" i="6"/>
  <c r="B56" i="1"/>
  <c r="C55" i="1"/>
  <c r="D55" i="1"/>
  <c r="T71" i="7"/>
  <c r="U71" i="7" s="1"/>
  <c r="C316" i="7" s="1"/>
  <c r="R73" i="7"/>
  <c r="S72" i="7"/>
  <c r="T72" i="7" s="1"/>
  <c r="C56" i="1" l="1"/>
  <c r="D56" i="1" s="1"/>
  <c r="B57" i="1"/>
  <c r="C256" i="6"/>
  <c r="D62" i="6"/>
  <c r="C250" i="1"/>
  <c r="E51" i="6"/>
  <c r="G50" i="6"/>
  <c r="F50" i="6"/>
  <c r="R74" i="7"/>
  <c r="S73" i="7"/>
  <c r="U72" i="7"/>
  <c r="C317" i="7" s="1"/>
  <c r="C251" i="1" l="1"/>
  <c r="E52" i="6"/>
  <c r="G51" i="6"/>
  <c r="C258" i="6" s="1"/>
  <c r="F51" i="6"/>
  <c r="D255" i="6"/>
  <c r="D57" i="1"/>
  <c r="C252" i="1" s="1"/>
  <c r="C57" i="1"/>
  <c r="B58" i="1"/>
  <c r="D250" i="1"/>
  <c r="D249" i="1"/>
  <c r="C257" i="6"/>
  <c r="D257" i="6" s="1"/>
  <c r="T73" i="7"/>
  <c r="U73" i="7" s="1"/>
  <c r="C318" i="7" s="1"/>
  <c r="S74" i="7"/>
  <c r="R75" i="7"/>
  <c r="F52" i="6" l="1"/>
  <c r="D58" i="1"/>
  <c r="C253" i="1" s="1"/>
  <c r="C58" i="1"/>
  <c r="B59" i="1" s="1"/>
  <c r="D256" i="6"/>
  <c r="D251" i="1"/>
  <c r="S75" i="7"/>
  <c r="T75" i="7" s="1"/>
  <c r="R76" i="7"/>
  <c r="T74" i="7"/>
  <c r="U74" i="7" s="1"/>
  <c r="C319" i="7" s="1"/>
  <c r="C59" i="1" l="1"/>
  <c r="B60" i="1" s="1"/>
  <c r="E53" i="6"/>
  <c r="G52" i="6"/>
  <c r="D252" i="1"/>
  <c r="R77" i="7"/>
  <c r="S76" i="7"/>
  <c r="U75" i="7"/>
  <c r="C320" i="7" s="1"/>
  <c r="B61" i="1" l="1"/>
  <c r="C60" i="1"/>
  <c r="D60" i="1"/>
  <c r="C255" i="1" s="1"/>
  <c r="C259" i="6"/>
  <c r="F53" i="6"/>
  <c r="D59" i="1"/>
  <c r="C254" i="1" s="1"/>
  <c r="V66" i="7"/>
  <c r="S77" i="7"/>
  <c r="T77" i="7" s="1"/>
  <c r="T76" i="7"/>
  <c r="U76" i="7" s="1"/>
  <c r="D258" i="6" l="1"/>
  <c r="G53" i="6"/>
  <c r="E54" i="6"/>
  <c r="D254" i="1"/>
  <c r="D253" i="1"/>
  <c r="C61" i="1"/>
  <c r="C62" i="1" s="1"/>
  <c r="E50" i="1"/>
  <c r="D61" i="1"/>
  <c r="T78" i="7"/>
  <c r="C321" i="7"/>
  <c r="U77" i="7"/>
  <c r="C322" i="7" s="1"/>
  <c r="S78" i="7"/>
  <c r="V67" i="7"/>
  <c r="W66" i="7"/>
  <c r="X66" i="7" s="1"/>
  <c r="C260" i="6" l="1"/>
  <c r="C256" i="1"/>
  <c r="D62" i="1"/>
  <c r="F50" i="1"/>
  <c r="F54" i="6"/>
  <c r="G54" i="6" s="1"/>
  <c r="Y66" i="7"/>
  <c r="C323" i="7" s="1"/>
  <c r="U78" i="7"/>
  <c r="V68" i="7"/>
  <c r="W67" i="7"/>
  <c r="C261" i="6" l="1"/>
  <c r="D255" i="1"/>
  <c r="E51" i="1"/>
  <c r="E55" i="6"/>
  <c r="G50" i="1"/>
  <c r="D260" i="6"/>
  <c r="D259" i="6"/>
  <c r="X67" i="7"/>
  <c r="Y67" i="7" s="1"/>
  <c r="C324" i="7" s="1"/>
  <c r="W68" i="7"/>
  <c r="X68" i="7" s="1"/>
  <c r="V69" i="7"/>
  <c r="F55" i="6" l="1"/>
  <c r="E56" i="6" s="1"/>
  <c r="F51" i="1"/>
  <c r="E52" i="1"/>
  <c r="C257" i="1"/>
  <c r="V70" i="7"/>
  <c r="W69" i="7"/>
  <c r="Y68" i="7"/>
  <c r="C325" i="7" s="1"/>
  <c r="F56" i="6" l="1"/>
  <c r="G56" i="6" s="1"/>
  <c r="C263" i="6" s="1"/>
  <c r="D256" i="1"/>
  <c r="G55" i="6"/>
  <c r="C262" i="6" s="1"/>
  <c r="G51" i="1"/>
  <c r="F52" i="1"/>
  <c r="G52" i="1"/>
  <c r="C259" i="1" s="1"/>
  <c r="X69" i="7"/>
  <c r="Y69" i="7" s="1"/>
  <c r="C326" i="7" s="1"/>
  <c r="W70" i="7"/>
  <c r="V71" i="7"/>
  <c r="C258" i="1" l="1"/>
  <c r="D262" i="6"/>
  <c r="D261" i="6"/>
  <c r="E57" i="6"/>
  <c r="E53" i="1"/>
  <c r="W71" i="7"/>
  <c r="X71" i="7" s="1"/>
  <c r="Y71" i="7" s="1"/>
  <c r="C328" i="7" s="1"/>
  <c r="V72" i="7"/>
  <c r="X70" i="7"/>
  <c r="Y70" i="7" s="1"/>
  <c r="C327" i="7" s="1"/>
  <c r="D258" i="1" l="1"/>
  <c r="D257" i="1"/>
  <c r="G57" i="6"/>
  <c r="C264" i="6" s="1"/>
  <c r="E58" i="6"/>
  <c r="F57" i="6"/>
  <c r="F53" i="1"/>
  <c r="G53" i="1" s="1"/>
  <c r="V73" i="7"/>
  <c r="W72" i="7"/>
  <c r="X72" i="7" s="1"/>
  <c r="C260" i="1" l="1"/>
  <c r="F58" i="6"/>
  <c r="E59" i="6" s="1"/>
  <c r="D263" i="6"/>
  <c r="E54" i="1"/>
  <c r="Y72" i="7"/>
  <c r="C329" i="7" s="1"/>
  <c r="V74" i="7"/>
  <c r="W73" i="7"/>
  <c r="F59" i="6" l="1"/>
  <c r="E60" i="6"/>
  <c r="G59" i="6"/>
  <c r="C266" i="6" s="1"/>
  <c r="G58" i="6"/>
  <c r="C265" i="6" s="1"/>
  <c r="F54" i="1"/>
  <c r="G54" i="1"/>
  <c r="E55" i="1"/>
  <c r="D259" i="1"/>
  <c r="X73" i="7"/>
  <c r="Y73" i="7" s="1"/>
  <c r="C330" i="7" s="1"/>
  <c r="W74" i="7"/>
  <c r="V75" i="7"/>
  <c r="D265" i="6" l="1"/>
  <c r="D264" i="6"/>
  <c r="C261" i="1"/>
  <c r="F60" i="6"/>
  <c r="E61" i="6" s="1"/>
  <c r="G60" i="6"/>
  <c r="C267" i="6" s="1"/>
  <c r="F55" i="1"/>
  <c r="G55" i="1" s="1"/>
  <c r="V76" i="7"/>
  <c r="W75" i="7"/>
  <c r="X75" i="7" s="1"/>
  <c r="X74" i="7"/>
  <c r="Y74" i="7" s="1"/>
  <c r="C331" i="7" s="1"/>
  <c r="F61" i="6" l="1"/>
  <c r="F62" i="6" s="1"/>
  <c r="G61" i="6"/>
  <c r="C262" i="1"/>
  <c r="D261" i="1"/>
  <c r="D260" i="1"/>
  <c r="D266" i="6"/>
  <c r="E56" i="1"/>
  <c r="Y75" i="7"/>
  <c r="C332" i="7" s="1"/>
  <c r="W76" i="7"/>
  <c r="X76" i="7" s="1"/>
  <c r="V77" i="7"/>
  <c r="C268" i="6" l="1"/>
  <c r="G62" i="6"/>
  <c r="E57" i="1"/>
  <c r="F56" i="1"/>
  <c r="G56" i="1" s="1"/>
  <c r="C263" i="1" s="1"/>
  <c r="H50" i="6"/>
  <c r="W77" i="7"/>
  <c r="Z66" i="7"/>
  <c r="Y76" i="7"/>
  <c r="C333" i="7" s="1"/>
  <c r="D262" i="1" l="1"/>
  <c r="F57" i="1"/>
  <c r="G57" i="1" s="1"/>
  <c r="C264" i="1" s="1"/>
  <c r="D267" i="6"/>
  <c r="I50" i="6"/>
  <c r="Z67" i="7"/>
  <c r="AA66" i="7"/>
  <c r="X77" i="7"/>
  <c r="X78" i="7" s="1"/>
  <c r="W78" i="7"/>
  <c r="D263" i="1" l="1"/>
  <c r="E58" i="1"/>
  <c r="H51" i="6"/>
  <c r="J50" i="6"/>
  <c r="Z68" i="7"/>
  <c r="AA67" i="7"/>
  <c r="AC67" i="7" s="1"/>
  <c r="Y77" i="7"/>
  <c r="AB66" i="7"/>
  <c r="AC66" i="7"/>
  <c r="F58" i="1" l="1"/>
  <c r="G58" i="1"/>
  <c r="C265" i="1" s="1"/>
  <c r="E59" i="1"/>
  <c r="C269" i="6"/>
  <c r="I51" i="6"/>
  <c r="C334" i="7"/>
  <c r="K84" i="7" s="1"/>
  <c r="Y78" i="7"/>
  <c r="Z69" i="7"/>
  <c r="AA68" i="7"/>
  <c r="AC68" i="7" s="1"/>
  <c r="AB67" i="7"/>
  <c r="D268" i="6" l="1"/>
  <c r="F59" i="1"/>
  <c r="G59" i="1" s="1"/>
  <c r="C266" i="1" s="1"/>
  <c r="J51" i="6"/>
  <c r="H52" i="6"/>
  <c r="D264" i="1"/>
  <c r="Z70" i="7"/>
  <c r="AA69" i="7"/>
  <c r="AB68" i="7"/>
  <c r="D265" i="1" l="1"/>
  <c r="E60" i="1"/>
  <c r="I52" i="6"/>
  <c r="C270" i="6"/>
  <c r="AC69" i="7"/>
  <c r="AB69" i="7"/>
  <c r="AA70" i="7"/>
  <c r="Z71" i="7"/>
  <c r="F60" i="1" l="1"/>
  <c r="E61" i="1" s="1"/>
  <c r="D269" i="6"/>
  <c r="H53" i="6"/>
  <c r="J52" i="6"/>
  <c r="Z72" i="7"/>
  <c r="AA71" i="7"/>
  <c r="AC71" i="7" s="1"/>
  <c r="AC70" i="7"/>
  <c r="AB70" i="7"/>
  <c r="F61" i="1" l="1"/>
  <c r="F62" i="1" s="1"/>
  <c r="I53" i="6"/>
  <c r="J53" i="6" s="1"/>
  <c r="H54" i="6"/>
  <c r="G60" i="1"/>
  <c r="C267" i="1" s="1"/>
  <c r="C271" i="6"/>
  <c r="AB71" i="7"/>
  <c r="Z73" i="7"/>
  <c r="AA72" i="7"/>
  <c r="AC72" i="7" s="1"/>
  <c r="AB72" i="7" l="1"/>
  <c r="C272" i="6"/>
  <c r="D266" i="1"/>
  <c r="G61" i="1"/>
  <c r="I54" i="6"/>
  <c r="H55" i="6" s="1"/>
  <c r="J54" i="6"/>
  <c r="C273" i="6" s="1"/>
  <c r="D271" i="6"/>
  <c r="D270" i="6"/>
  <c r="H50" i="1"/>
  <c r="Z74" i="7"/>
  <c r="AA73" i="7"/>
  <c r="AC73" i="7" s="1"/>
  <c r="AB73" i="7" l="1"/>
  <c r="I55" i="6"/>
  <c r="J55" i="6"/>
  <c r="C274" i="6" s="1"/>
  <c r="H56" i="6"/>
  <c r="I50" i="1"/>
  <c r="J50" i="1" s="1"/>
  <c r="C268" i="1"/>
  <c r="G62" i="1"/>
  <c r="D273" i="6"/>
  <c r="D272" i="6"/>
  <c r="Z75" i="7"/>
  <c r="AA74" i="7"/>
  <c r="C269" i="1" l="1"/>
  <c r="D268" i="1"/>
  <c r="D267" i="1"/>
  <c r="I56" i="6"/>
  <c r="J56" i="6" s="1"/>
  <c r="C275" i="6" s="1"/>
  <c r="H57" i="6"/>
  <c r="H51" i="1"/>
  <c r="AC74" i="7"/>
  <c r="AB74" i="7"/>
  <c r="Z76" i="7"/>
  <c r="AA75" i="7"/>
  <c r="AC75" i="7" s="1"/>
  <c r="D274" i="6" l="1"/>
  <c r="I57" i="6"/>
  <c r="H58" i="6"/>
  <c r="J57" i="6"/>
  <c r="C276" i="6" s="1"/>
  <c r="I51" i="1"/>
  <c r="J51" i="1"/>
  <c r="AB75" i="7"/>
  <c r="AA76" i="7"/>
  <c r="AC76" i="7" s="1"/>
  <c r="Z77" i="7"/>
  <c r="I58" i="6" l="1"/>
  <c r="H59" i="6" s="1"/>
  <c r="D275" i="6"/>
  <c r="C270" i="1"/>
  <c r="H52" i="1"/>
  <c r="AA77" i="7"/>
  <c r="AC77" i="7" s="1"/>
  <c r="AC78" i="7" s="1"/>
  <c r="K83" i="7" s="1"/>
  <c r="AB76" i="7"/>
  <c r="AA78" i="7" l="1"/>
  <c r="K81" i="7" s="1"/>
  <c r="AB77" i="7"/>
  <c r="AB78" i="7" s="1"/>
  <c r="K82" i="7" s="1"/>
  <c r="K80" i="7" s="1"/>
  <c r="H60" i="6"/>
  <c r="I59" i="6"/>
  <c r="J59" i="6"/>
  <c r="C278" i="6" s="1"/>
  <c r="D269" i="1"/>
  <c r="J58" i="6"/>
  <c r="C277" i="6" s="1"/>
  <c r="I52" i="1"/>
  <c r="H53" i="1"/>
  <c r="D277" i="6" l="1"/>
  <c r="D276" i="6"/>
  <c r="I53" i="1"/>
  <c r="H54" i="1" s="1"/>
  <c r="J53" i="1"/>
  <c r="C272" i="1" s="1"/>
  <c r="J52" i="1"/>
  <c r="H61" i="6"/>
  <c r="I60" i="6"/>
  <c r="J60" i="6"/>
  <c r="C279" i="6" s="1"/>
  <c r="H55" i="1" l="1"/>
  <c r="I54" i="1"/>
  <c r="J54" i="1" s="1"/>
  <c r="C271" i="1"/>
  <c r="D278" i="6"/>
  <c r="K50" i="6"/>
  <c r="I61" i="6"/>
  <c r="I62" i="6" s="1"/>
  <c r="J61" i="6"/>
  <c r="C273" i="1" l="1"/>
  <c r="C280" i="6"/>
  <c r="J62" i="6"/>
  <c r="L50" i="6"/>
  <c r="K51" i="6" s="1"/>
  <c r="D271" i="1"/>
  <c r="D270" i="1"/>
  <c r="H56" i="1"/>
  <c r="J55" i="1"/>
  <c r="C274" i="1" s="1"/>
  <c r="I55" i="1"/>
  <c r="M51" i="6" l="1"/>
  <c r="C282" i="6" s="1"/>
  <c r="L51" i="6"/>
  <c r="K52" i="6"/>
  <c r="M50" i="6"/>
  <c r="J56" i="1"/>
  <c r="C275" i="1" s="1"/>
  <c r="D274" i="1" s="1"/>
  <c r="I56" i="1"/>
  <c r="H57" i="1"/>
  <c r="D279" i="6"/>
  <c r="D273" i="1"/>
  <c r="D272" i="1"/>
  <c r="I57" i="1" l="1"/>
  <c r="J57" i="1" s="1"/>
  <c r="C276" i="1" s="1"/>
  <c r="H58" i="1"/>
  <c r="L52" i="6"/>
  <c r="C281" i="6"/>
  <c r="D275" i="1" l="1"/>
  <c r="D281" i="6"/>
  <c r="D280" i="6"/>
  <c r="I58" i="1"/>
  <c r="H59" i="1" s="1"/>
  <c r="J58" i="1"/>
  <c r="C277" i="1" s="1"/>
  <c r="K53" i="6"/>
  <c r="M52" i="6"/>
  <c r="J59" i="1" l="1"/>
  <c r="C278" i="1" s="1"/>
  <c r="I59" i="1"/>
  <c r="H60" i="1"/>
  <c r="D277" i="1"/>
  <c r="C283" i="6"/>
  <c r="L53" i="6"/>
  <c r="K54" i="6"/>
  <c r="D276" i="1"/>
  <c r="I60" i="1" l="1"/>
  <c r="H61" i="1" s="1"/>
  <c r="L54" i="6"/>
  <c r="M54" i="6" s="1"/>
  <c r="C285" i="6" s="1"/>
  <c r="K55" i="6"/>
  <c r="M53" i="6"/>
  <c r="D282" i="6"/>
  <c r="I61" i="1" l="1"/>
  <c r="I62" i="1" s="1"/>
  <c r="K50" i="1"/>
  <c r="J61" i="1"/>
  <c r="J60" i="1"/>
  <c r="C279" i="1" s="1"/>
  <c r="C284" i="6"/>
  <c r="L55" i="6"/>
  <c r="K56" i="6" s="1"/>
  <c r="M56" i="6" l="1"/>
  <c r="C287" i="6" s="1"/>
  <c r="L56" i="6"/>
  <c r="K57" i="6"/>
  <c r="C280" i="1"/>
  <c r="J62" i="1"/>
  <c r="L50" i="1"/>
  <c r="M55" i="6"/>
  <c r="D284" i="6"/>
  <c r="D283" i="6"/>
  <c r="D279" i="1"/>
  <c r="D278" i="1"/>
  <c r="K51" i="1" l="1"/>
  <c r="M57" i="6"/>
  <c r="C288" i="6" s="1"/>
  <c r="K58" i="6"/>
  <c r="L57" i="6"/>
  <c r="C286" i="6"/>
  <c r="M50" i="1"/>
  <c r="D287" i="6"/>
  <c r="L58" i="6" l="1"/>
  <c r="K59" i="6"/>
  <c r="M58" i="6"/>
  <c r="D286" i="6"/>
  <c r="D285" i="6"/>
  <c r="L51" i="1"/>
  <c r="K52" i="1"/>
  <c r="C281" i="1"/>
  <c r="C289" i="6" l="1"/>
  <c r="L59" i="6"/>
  <c r="M59" i="6" s="1"/>
  <c r="C290" i="6" s="1"/>
  <c r="K60" i="6"/>
  <c r="L52" i="1"/>
  <c r="D280" i="1"/>
  <c r="M51" i="1"/>
  <c r="C282" i="1" l="1"/>
  <c r="K53" i="1"/>
  <c r="M52" i="1"/>
  <c r="C283" i="1" s="1"/>
  <c r="L60" i="6"/>
  <c r="K61" i="6" s="1"/>
  <c r="D289" i="6"/>
  <c r="D288" i="6"/>
  <c r="L61" i="6" l="1"/>
  <c r="L62" i="6" s="1"/>
  <c r="M60" i="6"/>
  <c r="C291" i="6" s="1"/>
  <c r="D282" i="1"/>
  <c r="D281" i="1"/>
  <c r="K54" i="1"/>
  <c r="L53" i="1"/>
  <c r="M53" i="1"/>
  <c r="L54" i="1" l="1"/>
  <c r="M54" i="1" s="1"/>
  <c r="K55" i="1"/>
  <c r="D290" i="6"/>
  <c r="M61" i="6"/>
  <c r="C284" i="1"/>
  <c r="N50" i="6"/>
  <c r="C285" i="1" l="1"/>
  <c r="L55" i="1"/>
  <c r="M55" i="1" s="1"/>
  <c r="K56" i="1"/>
  <c r="D284" i="1"/>
  <c r="D283" i="1"/>
  <c r="P50" i="6"/>
  <c r="O50" i="6"/>
  <c r="N51" i="6"/>
  <c r="C292" i="6"/>
  <c r="M62" i="6"/>
  <c r="C286" i="1" l="1"/>
  <c r="K57" i="1"/>
  <c r="L56" i="1"/>
  <c r="M56" i="1" s="1"/>
  <c r="C287" i="1" s="1"/>
  <c r="O51" i="6"/>
  <c r="P51" i="6" s="1"/>
  <c r="N52" i="6"/>
  <c r="C293" i="6"/>
  <c r="D292" i="6"/>
  <c r="D291" i="6"/>
  <c r="D285" i="1"/>
  <c r="C294" i="6" l="1"/>
  <c r="O52" i="6"/>
  <c r="N53" i="6" s="1"/>
  <c r="D293" i="6"/>
  <c r="K58" i="1"/>
  <c r="L57" i="1"/>
  <c r="M57" i="1"/>
  <c r="C288" i="1" s="1"/>
  <c r="D286" i="1"/>
  <c r="O53" i="6" l="1"/>
  <c r="N54" i="6" s="1"/>
  <c r="P52" i="6"/>
  <c r="L58" i="1"/>
  <c r="M58" i="1" s="1"/>
  <c r="C289" i="1" s="1"/>
  <c r="D287" i="1"/>
  <c r="O54" i="6" l="1"/>
  <c r="P54" i="6" s="1"/>
  <c r="N55" i="6"/>
  <c r="D288" i="1"/>
  <c r="K59" i="1"/>
  <c r="C295" i="6"/>
  <c r="P53" i="6"/>
  <c r="C296" i="6" s="1"/>
  <c r="C297" i="6" l="1"/>
  <c r="D295" i="6"/>
  <c r="D294" i="6"/>
  <c r="O55" i="6"/>
  <c r="P55" i="6" s="1"/>
  <c r="N56" i="6"/>
  <c r="M59" i="1"/>
  <c r="C290" i="1" s="1"/>
  <c r="L59" i="1"/>
  <c r="K60" i="1" s="1"/>
  <c r="D296" i="6"/>
  <c r="M60" i="1" l="1"/>
  <c r="C291" i="1" s="1"/>
  <c r="L60" i="1"/>
  <c r="K61" i="1"/>
  <c r="C298" i="6"/>
  <c r="D297" i="6" s="1"/>
  <c r="O56" i="6"/>
  <c r="N57" i="6" s="1"/>
  <c r="P56" i="6"/>
  <c r="C299" i="6" s="1"/>
  <c r="D290" i="1"/>
  <c r="D289" i="1"/>
  <c r="O57" i="6" l="1"/>
  <c r="P57" i="6" s="1"/>
  <c r="C300" i="6" s="1"/>
  <c r="M61" i="1"/>
  <c r="L61" i="1"/>
  <c r="L62" i="1" s="1"/>
  <c r="N50" i="1"/>
  <c r="D298" i="6"/>
  <c r="D299" i="6" l="1"/>
  <c r="O50" i="1"/>
  <c r="N51" i="1" s="1"/>
  <c r="N58" i="6"/>
  <c r="C292" i="1"/>
  <c r="M62" i="1"/>
  <c r="O51" i="1" l="1"/>
  <c r="N52" i="1" s="1"/>
  <c r="D291" i="1"/>
  <c r="O58" i="6"/>
  <c r="N59" i="6" s="1"/>
  <c r="P50" i="1"/>
  <c r="P52" i="1" l="1"/>
  <c r="C295" i="1" s="1"/>
  <c r="O52" i="1"/>
  <c r="N53" i="1"/>
  <c r="O59" i="6"/>
  <c r="P59" i="6" s="1"/>
  <c r="C302" i="6" s="1"/>
  <c r="P58" i="6"/>
  <c r="C301" i="6" s="1"/>
  <c r="P51" i="1"/>
  <c r="C294" i="1" s="1"/>
  <c r="D294" i="1" s="1"/>
  <c r="C293" i="1"/>
  <c r="O53" i="1" l="1"/>
  <c r="P53" i="1" s="1"/>
  <c r="D301" i="6"/>
  <c r="D300" i="6"/>
  <c r="D293" i="1"/>
  <c r="D292" i="1"/>
  <c r="N60" i="6"/>
  <c r="C296" i="1" l="1"/>
  <c r="O60" i="6"/>
  <c r="N61" i="6" s="1"/>
  <c r="N54" i="1"/>
  <c r="O61" i="6" l="1"/>
  <c r="O62" i="6" s="1"/>
  <c r="Q50" i="6"/>
  <c r="P61" i="6"/>
  <c r="N55" i="1"/>
  <c r="P54" i="1"/>
  <c r="O54" i="1"/>
  <c r="P60" i="6"/>
  <c r="C303" i="6" s="1"/>
  <c r="D295" i="1"/>
  <c r="O55" i="1" l="1"/>
  <c r="N56" i="1" s="1"/>
  <c r="P55" i="1"/>
  <c r="C298" i="1" s="1"/>
  <c r="C304" i="6"/>
  <c r="P62" i="6"/>
  <c r="D302" i="6"/>
  <c r="Q51" i="6"/>
  <c r="S50" i="6"/>
  <c r="R50" i="6"/>
  <c r="C297" i="1"/>
  <c r="O56" i="1" l="1"/>
  <c r="N57" i="1" s="1"/>
  <c r="P56" i="1"/>
  <c r="S51" i="6"/>
  <c r="C306" i="6" s="1"/>
  <c r="R51" i="6"/>
  <c r="Q52" i="6" s="1"/>
  <c r="D297" i="1"/>
  <c r="D296" i="1"/>
  <c r="D304" i="6"/>
  <c r="D303" i="6"/>
  <c r="C305" i="6"/>
  <c r="R52" i="6" l="1"/>
  <c r="S52" i="6" s="1"/>
  <c r="Q53" i="6"/>
  <c r="O57" i="1"/>
  <c r="P57" i="1" s="1"/>
  <c r="C300" i="1" s="1"/>
  <c r="C299" i="1"/>
  <c r="D305" i="6"/>
  <c r="C307" i="6" l="1"/>
  <c r="S53" i="6"/>
  <c r="C308" i="6" s="1"/>
  <c r="Q54" i="6"/>
  <c r="R53" i="6"/>
  <c r="N58" i="1"/>
  <c r="D299" i="1"/>
  <c r="D298" i="1"/>
  <c r="O58" i="1" l="1"/>
  <c r="P58" i="1"/>
  <c r="C301" i="1" s="1"/>
  <c r="N59" i="1"/>
  <c r="D307" i="6"/>
  <c r="D306" i="6"/>
  <c r="R54" i="6"/>
  <c r="S54" i="6" s="1"/>
  <c r="C309" i="6" l="1"/>
  <c r="D300" i="1"/>
  <c r="O59" i="1"/>
  <c r="N60" i="1" s="1"/>
  <c r="P59" i="1"/>
  <c r="C302" i="1" s="1"/>
  <c r="D301" i="1" s="1"/>
  <c r="Q55" i="6"/>
  <c r="O60" i="1" l="1"/>
  <c r="P60" i="1" s="1"/>
  <c r="C303" i="1" s="1"/>
  <c r="N61" i="1"/>
  <c r="R55" i="6"/>
  <c r="Q56" i="6" s="1"/>
  <c r="D308" i="6"/>
  <c r="S56" i="6" l="1"/>
  <c r="C311" i="6" s="1"/>
  <c r="R56" i="6"/>
  <c r="Q57" i="6" s="1"/>
  <c r="D302" i="1"/>
  <c r="O61" i="1"/>
  <c r="O62" i="1" s="1"/>
  <c r="Q50" i="1"/>
  <c r="S55" i="6"/>
  <c r="C310" i="6" s="1"/>
  <c r="R57" i="6" l="1"/>
  <c r="S57" i="6" s="1"/>
  <c r="C312" i="6" s="1"/>
  <c r="Q51" i="1"/>
  <c r="R50" i="1"/>
  <c r="P61" i="1"/>
  <c r="D310" i="6"/>
  <c r="D309" i="6"/>
  <c r="D311" i="6" l="1"/>
  <c r="R51" i="1"/>
  <c r="Q52" i="1" s="1"/>
  <c r="Q58" i="6"/>
  <c r="C304" i="1"/>
  <c r="P62" i="1"/>
  <c r="S50" i="1"/>
  <c r="R52" i="1" l="1"/>
  <c r="S52" i="1" s="1"/>
  <c r="C307" i="1" s="1"/>
  <c r="Q53" i="1"/>
  <c r="S51" i="1"/>
  <c r="C306" i="1" s="1"/>
  <c r="C305" i="1"/>
  <c r="R58" i="6"/>
  <c r="Q59" i="6" s="1"/>
  <c r="D304" i="1"/>
  <c r="D303" i="1"/>
  <c r="R59" i="6" l="1"/>
  <c r="Q60" i="6"/>
  <c r="S59" i="6"/>
  <c r="C314" i="6" s="1"/>
  <c r="D306" i="1"/>
  <c r="S58" i="6"/>
  <c r="C313" i="6" s="1"/>
  <c r="Q54" i="1"/>
  <c r="R53" i="1"/>
  <c r="D305" i="1"/>
  <c r="R54" i="1" l="1"/>
  <c r="Q55" i="1"/>
  <c r="S54" i="1"/>
  <c r="C309" i="1" s="1"/>
  <c r="D313" i="6"/>
  <c r="D312" i="6"/>
  <c r="R60" i="6"/>
  <c r="S60" i="6" s="1"/>
  <c r="C315" i="6" s="1"/>
  <c r="Q61" i="6"/>
  <c r="S53" i="1"/>
  <c r="D314" i="6" l="1"/>
  <c r="R61" i="6"/>
  <c r="R62" i="6" s="1"/>
  <c r="C308" i="1"/>
  <c r="D309" i="1"/>
  <c r="R55" i="1"/>
  <c r="S55" i="1"/>
  <c r="C310" i="1" s="1"/>
  <c r="Q56" i="1"/>
  <c r="D308" i="1" l="1"/>
  <c r="D307" i="1"/>
  <c r="R56" i="1"/>
  <c r="S56" i="1"/>
  <c r="Q57" i="1"/>
  <c r="T50" i="6"/>
  <c r="S61" i="6"/>
  <c r="U50" i="6" l="1"/>
  <c r="Q58" i="1"/>
  <c r="R57" i="1"/>
  <c r="S57" i="1"/>
  <c r="C312" i="1" s="1"/>
  <c r="C311" i="1"/>
  <c r="C316" i="6"/>
  <c r="S62" i="6"/>
  <c r="R58" i="1" l="1"/>
  <c r="Q59" i="1" s="1"/>
  <c r="D311" i="1"/>
  <c r="D310" i="1"/>
  <c r="V50" i="6"/>
  <c r="D316" i="6"/>
  <c r="I66" i="6"/>
  <c r="D315" i="6"/>
  <c r="T51" i="6"/>
  <c r="R59" i="1" l="1"/>
  <c r="S59" i="1" s="1"/>
  <c r="C314" i="1" s="1"/>
  <c r="S58" i="1"/>
  <c r="U51" i="6"/>
  <c r="V51" i="6" l="1"/>
  <c r="T52" i="6"/>
  <c r="Q60" i="1"/>
  <c r="C313" i="1"/>
  <c r="V52" i="6" l="1"/>
  <c r="U52" i="6"/>
  <c r="D313" i="1"/>
  <c r="D312" i="1"/>
  <c r="Q61" i="1"/>
  <c r="S60" i="1"/>
  <c r="C315" i="1" s="1"/>
  <c r="R60" i="1"/>
  <c r="D314" i="1" l="1"/>
  <c r="R61" i="1"/>
  <c r="R62" i="1" s="1"/>
  <c r="S61" i="1"/>
  <c r="T53" i="6"/>
  <c r="C316" i="1" l="1"/>
  <c r="S62" i="1"/>
  <c r="V53" i="6"/>
  <c r="U53" i="6"/>
  <c r="T54" i="6" s="1"/>
  <c r="T50" i="1"/>
  <c r="T55" i="6" l="1"/>
  <c r="U54" i="6"/>
  <c r="V54" i="6" s="1"/>
  <c r="U50" i="1"/>
  <c r="D316" i="1"/>
  <c r="I66" i="1"/>
  <c r="D315" i="1"/>
  <c r="V50" i="1" l="1"/>
  <c r="U55" i="6"/>
  <c r="T56" i="6" s="1"/>
  <c r="V55" i="6"/>
  <c r="T51" i="1"/>
  <c r="U56" i="6" l="1"/>
  <c r="T57" i="6"/>
  <c r="V56" i="6"/>
  <c r="T52" i="1"/>
  <c r="U51" i="1"/>
  <c r="V51" i="1"/>
  <c r="T53" i="1" l="1"/>
  <c r="U52" i="1"/>
  <c r="V52" i="1" s="1"/>
  <c r="V57" i="6"/>
  <c r="U57" i="6"/>
  <c r="T58" i="6" s="1"/>
  <c r="V58" i="6" l="1"/>
  <c r="U58" i="6"/>
  <c r="T59" i="6" s="1"/>
  <c r="U53" i="1"/>
  <c r="T54" i="1"/>
  <c r="U59" i="6" l="1"/>
  <c r="V59" i="6" s="1"/>
  <c r="V53" i="1"/>
  <c r="U54" i="1"/>
  <c r="V54" i="1"/>
  <c r="T55" i="1"/>
  <c r="U55" i="1" l="1"/>
  <c r="V55" i="1"/>
  <c r="T56" i="1"/>
  <c r="T60" i="6"/>
  <c r="U56" i="1" l="1"/>
  <c r="V56" i="1" s="1"/>
  <c r="U60" i="6"/>
  <c r="T61" i="6" s="1"/>
  <c r="U61" i="6" l="1"/>
  <c r="U62" i="6" s="1"/>
  <c r="I64" i="6" s="1"/>
  <c r="T57" i="1"/>
  <c r="V60" i="6"/>
  <c r="U57" i="1" l="1"/>
  <c r="T58" i="1" s="1"/>
  <c r="V61" i="6"/>
  <c r="V62" i="6" s="1"/>
  <c r="I65" i="6" s="1"/>
  <c r="U58" i="1" l="1"/>
  <c r="V58" i="1" s="1"/>
  <c r="T59" i="1"/>
  <c r="V57" i="1"/>
  <c r="U59" i="1" l="1"/>
  <c r="V59" i="1" s="1"/>
  <c r="T60" i="1" l="1"/>
  <c r="U60" i="1" l="1"/>
  <c r="V60" i="1" s="1"/>
  <c r="T61" i="1" l="1"/>
  <c r="U61" i="1" l="1"/>
  <c r="U62" i="1" s="1"/>
  <c r="I64" i="1" s="1"/>
  <c r="V61" i="1"/>
  <c r="V62" i="1" s="1"/>
  <c r="I65" i="1" s="1"/>
</calcChain>
</file>

<file path=xl/sharedStrings.xml><?xml version="1.0" encoding="utf-8"?>
<sst xmlns="http://schemas.openxmlformats.org/spreadsheetml/2006/main" count="515" uniqueCount="105">
  <si>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</si>
  <si>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</si>
  <si>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</si>
  <si>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</si>
  <si>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</si>
  <si>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</si>
  <si>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</si>
  <si>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</si>
  <si>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</si>
  <si>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</si>
  <si>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</si>
  <si>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</si>
  <si>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</si>
  <si>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</si>
  <si>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</si>
  <si>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</si>
  <si>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</si>
  <si>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</si>
  <si>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</si>
  <si>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</si>
  <si>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</si>
  <si>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</si>
  <si>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</si>
  <si>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</si>
  <si>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</si>
  <si>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</si>
  <si>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</si>
  <si>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</si>
  <si>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</si>
  <si>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</si>
  <si>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</si>
  <si>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</si>
  <si>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</si>
  <si>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</si>
  <si>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</si>
  <si>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</si>
  <si>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</si>
  <si>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</si>
  <si>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</si>
  <si>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</si>
  <si>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</si>
  <si>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</si>
  <si>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</si>
  <si>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</si>
  <si>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</si>
  <si>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</si>
  <si>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</si>
  <si>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</si>
  <si>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</si>
  <si>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</si>
  <si>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</si>
  <si>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</si>
  <si>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</si>
  <si>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</si>
  <si>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</si>
  <si>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</si>
  <si>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</si>
  <si>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</si>
  <si>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</si>
  <si>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</si>
  <si>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</si>
  <si>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</si>
  <si>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</si>
  <si>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</si>
  <si>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</si>
  <si>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</si>
  <si>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</si>
  <si>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</si>
  <si>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</si>
  <si>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</si>
  <si>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</si>
  <si>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Додаток 6.1. до протоколу Кредитної Ради АБ "УКРГАЗБАНК" від 14.01.2020 №9/5</t>
  </si>
  <si>
    <t>Вартість забезпечення, грн.</t>
  </si>
  <si>
    <t>1/%</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</si>
  <si>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</si>
  <si>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</si>
  <si>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</si>
  <si>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</si>
  <si>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</si>
  <si>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</si>
  <si>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t>
  </si>
  <si>
    <t>Додаткові платежі на користь Банку/третіх осіб</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</si>
  <si>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</si>
  <si>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</si>
  <si>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</si>
  <si>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</si>
  <si>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 xml:space="preserve">НА КУПІВЛЮ НЕРУХОМОСТІ  ЯКЩО В ЗАБЕЗПЕЧЕННІ КВАРТИРА </t>
  </si>
  <si>
    <t>Державне мито за посвідчення договору забезпечення, % від вартості забезпечення</t>
  </si>
  <si>
    <t>Комісія за надання кредиту, % від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</si>
  <si>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</si>
  <si>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</si>
  <si>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Переказ/видача коштів з поточного рахунку споживача, відкритого в АБ "УКРГАЗБАНК", % від суми переказу (суми кредиту)</t>
  </si>
  <si>
    <t>Калькулятор
за програмою "Кредит під заставу нерухомості” (для придбання житлової нерухомості на первинному ринку)</t>
  </si>
  <si>
    <t xml:space="preserve">заповнюється Кліентом виходячи з обраних умов кредитування </t>
  </si>
  <si>
    <t>Послуги нотаріуса (орієнтовно), грн.</t>
  </si>
  <si>
    <t>Оцінка предмету забезпечення СОД (орієнтовно), грн.</t>
  </si>
  <si>
    <t>Страхування предмету забезпечення, % від вартості забезпечення (щорічно)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</si>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</sst>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numFmt numFmtId="165" formatCode="0.0000"/>
    <numFmt numFmtId="166" formatCode="0.000000"/>
    <numFmt numFmtId="167" formatCode="0.0%"/>
  </numFmts>
  <fonts count="21"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2"/>
      <name val="Times New Roman"/>
      <family val="1"/>
      <charset val="204"/>
    </font>
    <font>
      <sz val="11"/>
      <color theme="1"/>
      <name val="Calibri"/>
      <family val="2"/>
      <scheme val="minor"/>
    </font>
    <font>
      <sz val="11"/>
      <color rgb="FFFF0000"/>
      <name val="Times New Roman"/>
      <family val="1"/>
      <charset val="204"/>
    </font>
    <font>
      <b/>
      <sz val="11"/>
      <color rgb="FFFF0000"/>
      <name val="Times New Roman"/>
      <family val="1"/>
      <charset val="204"/>
    </font>
    <font>
      <sz val="11"/>
      <color theme="1"/>
      <name val="Times New Roman"/>
      <family val="1"/>
      <charset val="204"/>
    </font>
    <font>
      <i/>
      <sz val="11"/>
      <color rgb="FFFF0000"/>
      <name val="Times New Roman"/>
      <family val="1"/>
      <charset val="204"/>
    </font>
    <font>
      <sz val="11"/>
      <color theme="1" tint="0.499984740745262"/>
      <name val="Times New Roman"/>
      <family val="1"/>
      <charset val="204"/>
    </font>
  </fonts>
  <fills count="7">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s>
  <borders count="30">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9" fontId="3" fillId="0" borderId="0" applyFont="0" applyFill="0" applyBorder="0" applyAlignment="0" applyProtection="0"/>
  </cellStyleXfs>
  <cellXfs count="182">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4"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6"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5"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6" fillId="0" borderId="0" xfId="0" applyFont="1" applyAlignment="1" applyProtection="1">
      <alignment horizontal="left"/>
      <protection hidden="1"/>
    </xf>
    <xf numFmtId="165" fontId="5" fillId="0" borderId="0" xfId="0" applyNumberFormat="1" applyFont="1" applyFill="1" applyAlignment="1" applyProtection="1">
      <alignment horizontal="left"/>
      <protection hidden="1"/>
    </xf>
    <xf numFmtId="0" fontId="16"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6"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7" fontId="5" fillId="0" borderId="0" xfId="0" applyNumberFormat="1" applyFont="1" applyProtection="1">
      <protection hidden="1"/>
    </xf>
    <xf numFmtId="0" fontId="16" fillId="0" borderId="0" xfId="0" applyFont="1" applyAlignment="1" applyProtection="1">
      <alignment horizontal="left"/>
      <protection hidden="1"/>
    </xf>
    <xf numFmtId="0" fontId="5" fillId="0" borderId="0" xfId="0" applyFont="1" applyAlignment="1" applyProtection="1">
      <alignment horizontal="right"/>
      <protection hidden="1"/>
    </xf>
    <xf numFmtId="0" fontId="16" fillId="0" borderId="0" xfId="0" applyFont="1" applyAlignment="1" applyProtection="1">
      <alignment horizontal="left"/>
      <protection hidden="1"/>
    </xf>
    <xf numFmtId="10" fontId="5" fillId="0" borderId="0" xfId="0" applyNumberFormat="1" applyFont="1" applyFill="1" applyProtection="1">
      <protection hidden="1"/>
    </xf>
    <xf numFmtId="0" fontId="0" fillId="0" borderId="18" xfId="0" applyBorder="1" applyAlignment="1">
      <alignment horizontal="right"/>
    </xf>
    <xf numFmtId="0" fontId="5" fillId="2" borderId="0" xfId="0" applyFont="1" applyFill="1" applyBorder="1" applyAlignment="1" applyProtection="1">
      <alignment horizontal="left" vertical="center"/>
      <protection hidden="1"/>
    </xf>
    <xf numFmtId="0" fontId="0" fillId="0" borderId="18" xfId="0" applyBorder="1" applyAlignment="1">
      <alignment horizontal="right" wrapText="1"/>
    </xf>
    <xf numFmtId="0" fontId="5" fillId="0" borderId="19" xfId="0" applyFont="1" applyFill="1" applyBorder="1" applyAlignment="1" applyProtection="1">
      <alignment horizontal="left" shrinkToFit="1"/>
      <protection hidden="1"/>
    </xf>
    <xf numFmtId="0" fontId="0" fillId="0" borderId="0" xfId="0" applyFill="1"/>
    <xf numFmtId="2" fontId="16" fillId="3" borderId="20" xfId="4" applyNumberFormat="1" applyFont="1" applyFill="1" applyBorder="1" applyAlignment="1" applyProtection="1">
      <alignment horizontal="right"/>
      <protection hidden="1"/>
    </xf>
    <xf numFmtId="2" fontId="16" fillId="3" borderId="18" xfId="4" applyNumberFormat="1" applyFont="1" applyFill="1" applyBorder="1" applyAlignment="1" applyProtection="1">
      <alignment horizontal="right"/>
      <protection hidden="1"/>
    </xf>
    <xf numFmtId="10" fontId="5" fillId="4" borderId="14" xfId="4" applyNumberFormat="1" applyFont="1" applyFill="1" applyBorder="1" applyAlignment="1" applyProtection="1">
      <protection hidden="1"/>
    </xf>
    <xf numFmtId="0" fontId="17" fillId="0" borderId="0" xfId="0" applyFont="1" applyAlignment="1" applyProtection="1">
      <protection hidden="1"/>
    </xf>
    <xf numFmtId="0" fontId="14" fillId="3" borderId="0" xfId="2" applyFont="1" applyFill="1" applyAlignment="1" applyProtection="1">
      <protection hidden="1"/>
    </xf>
    <xf numFmtId="0" fontId="14" fillId="4" borderId="0" xfId="2" applyFont="1" applyFill="1" applyAlignment="1" applyProtection="1">
      <protection hidden="1"/>
    </xf>
    <xf numFmtId="0" fontId="19" fillId="0" borderId="20" xfId="1" applyFont="1" applyFill="1" applyBorder="1" applyAlignment="1" applyProtection="1">
      <alignment horizontal="left" vertical="center" wrapText="1"/>
      <protection hidden="1"/>
    </xf>
    <xf numFmtId="0" fontId="19" fillId="0" borderId="21" xfId="1" applyFont="1" applyFill="1" applyBorder="1" applyAlignment="1" applyProtection="1">
      <alignment horizontal="left" vertical="center" wrapText="1"/>
      <protection hidden="1"/>
    </xf>
    <xf numFmtId="0" fontId="19" fillId="0" borderId="18" xfId="1" applyFont="1" applyFill="1" applyBorder="1" applyAlignment="1" applyProtection="1">
      <alignment horizontal="left" vertical="center" wrapText="1"/>
      <protection hidden="1"/>
    </xf>
    <xf numFmtId="0" fontId="11" fillId="0" borderId="18" xfId="0" applyFont="1" applyBorder="1" applyAlignment="1">
      <alignment horizontal="left" vertical="center" wrapText="1"/>
    </xf>
    <xf numFmtId="0" fontId="5" fillId="0" borderId="0" xfId="0" applyFont="1" applyFill="1" applyAlignment="1" applyProtection="1">
      <alignment horizontal="left"/>
      <protection hidden="1"/>
    </xf>
    <xf numFmtId="0" fontId="20"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20"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20" xfId="0" applyNumberFormat="1" applyFont="1" applyFill="1" applyBorder="1" applyAlignment="1" applyProtection="1">
      <alignment horizontal="left" vertical="top"/>
      <protection locked="0" hidden="1"/>
    </xf>
    <xf numFmtId="2" fontId="5" fillId="0" borderId="18"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4" fontId="5" fillId="5" borderId="29"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0" fontId="5" fillId="0" borderId="28"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20" xfId="0" applyNumberFormat="1" applyFont="1" applyFill="1" applyBorder="1" applyAlignment="1" applyProtection="1">
      <alignment horizontal="right"/>
      <protection locked="0"/>
    </xf>
    <xf numFmtId="4" fontId="5" fillId="4" borderId="18" xfId="0" applyNumberFormat="1" applyFont="1" applyFill="1" applyBorder="1" applyAlignment="1" applyProtection="1">
      <alignment horizontal="right"/>
      <protection locked="0"/>
    </xf>
    <xf numFmtId="0" fontId="16" fillId="0" borderId="24" xfId="0" applyFont="1" applyBorder="1" applyAlignment="1" applyProtection="1">
      <alignment horizontal="left"/>
      <protection hidden="1"/>
    </xf>
    <xf numFmtId="0" fontId="5" fillId="0" borderId="20" xfId="0" applyFont="1" applyFill="1" applyBorder="1" applyAlignment="1" applyProtection="1">
      <alignment horizontal="left" vertical="center" wrapText="1" shrinkToFit="1"/>
      <protection hidden="1"/>
    </xf>
    <xf numFmtId="0" fontId="5" fillId="0" borderId="21"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10" fontId="5" fillId="4" borderId="20" xfId="3" applyNumberFormat="1" applyFont="1" applyFill="1" applyBorder="1" applyAlignment="1" applyProtection="1">
      <alignment horizontal="right"/>
      <protection locked="0"/>
    </xf>
    <xf numFmtId="10" fontId="5" fillId="4" borderId="18" xfId="3" applyNumberFormat="1" applyFont="1" applyFill="1" applyBorder="1" applyAlignment="1" applyProtection="1">
      <alignment horizontal="right"/>
      <protection locked="0"/>
    </xf>
    <xf numFmtId="0" fontId="5" fillId="0" borderId="25" xfId="0" applyFont="1" applyFill="1" applyBorder="1" applyAlignment="1" applyProtection="1">
      <alignment horizontal="right"/>
      <protection hidden="1"/>
    </xf>
    <xf numFmtId="0" fontId="5" fillId="0" borderId="22" xfId="0" applyFont="1" applyFill="1" applyBorder="1" applyAlignment="1" applyProtection="1">
      <alignment horizontal="center" vertical="center" textRotation="45"/>
      <protection hidden="1"/>
    </xf>
    <xf numFmtId="0" fontId="5" fillId="0" borderId="23" xfId="0" applyFont="1" applyFill="1" applyBorder="1" applyAlignment="1" applyProtection="1">
      <alignment horizontal="center" vertical="center" textRotation="45"/>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18" fillId="0" borderId="13" xfId="2" applyFont="1" applyBorder="1" applyAlignment="1">
      <alignment horizontal="center" vertical="center" wrapText="1"/>
    </xf>
    <xf numFmtId="0" fontId="18" fillId="3" borderId="13" xfId="2" applyFont="1" applyFill="1" applyBorder="1" applyAlignment="1" applyProtection="1">
      <alignment horizontal="center" vertical="center" wrapText="1"/>
      <protection locked="0"/>
    </xf>
    <xf numFmtId="0" fontId="18" fillId="4" borderId="13" xfId="2" applyFont="1" applyFill="1" applyBorder="1" applyAlignment="1">
      <alignment horizontal="center" vertical="center" wrapText="1"/>
    </xf>
    <xf numFmtId="0" fontId="18" fillId="4" borderId="13" xfId="2" applyFont="1" applyFill="1" applyBorder="1" applyAlignment="1">
      <alignment horizontal="left" vertical="center" wrapText="1"/>
    </xf>
    <xf numFmtId="0" fontId="18"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14" fontId="18" fillId="4" borderId="13" xfId="2" applyNumberFormat="1" applyFont="1" applyFill="1" applyBorder="1" applyAlignment="1">
      <alignment horizontal="center" vertical="center" wrapText="1"/>
    </xf>
    <xf numFmtId="0" fontId="5" fillId="0" borderId="20" xfId="0" applyFont="1" applyFill="1" applyBorder="1" applyAlignment="1" applyProtection="1">
      <alignment horizontal="left"/>
      <protection hidden="1"/>
    </xf>
    <xf numFmtId="0" fontId="5" fillId="0" borderId="21" xfId="0" applyFont="1" applyFill="1" applyBorder="1" applyAlignment="1" applyProtection="1">
      <alignment horizontal="left"/>
      <protection hidden="1"/>
    </xf>
    <xf numFmtId="0" fontId="5" fillId="0" borderId="18" xfId="0" applyFont="1" applyFill="1" applyBorder="1" applyAlignment="1" applyProtection="1">
      <alignment horizontal="left"/>
      <protection hidden="1"/>
    </xf>
    <xf numFmtId="0" fontId="5" fillId="0" borderId="20" xfId="0" applyFont="1" applyFill="1" applyBorder="1" applyAlignment="1" applyProtection="1">
      <alignment horizontal="left" vertical="top"/>
      <protection hidden="1"/>
    </xf>
    <xf numFmtId="0" fontId="5" fillId="0" borderId="21" xfId="0" applyFont="1" applyFill="1" applyBorder="1" applyAlignment="1" applyProtection="1">
      <alignment horizontal="left" vertical="top"/>
      <protection hidden="1"/>
    </xf>
    <xf numFmtId="0" fontId="5" fillId="0" borderId="18" xfId="0" applyFont="1" applyFill="1" applyBorder="1" applyAlignment="1" applyProtection="1">
      <alignment horizontal="left" vertical="top"/>
      <protection hidden="1"/>
    </xf>
    <xf numFmtId="0" fontId="5" fillId="0" borderId="0" xfId="0" applyFont="1" applyFill="1" applyAlignment="1" applyProtection="1">
      <alignment horizontal="left" vertical="center"/>
      <protection hidden="1"/>
    </xf>
    <xf numFmtId="0" fontId="20" fillId="0" borderId="0" xfId="0" applyFont="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center"/>
      <protection hidden="1"/>
    </xf>
    <xf numFmtId="0" fontId="19" fillId="0" borderId="20" xfId="1" applyFont="1" applyFill="1" applyBorder="1" applyAlignment="1" applyProtection="1">
      <alignment horizontal="center" vertical="center" wrapText="1"/>
      <protection hidden="1"/>
    </xf>
    <xf numFmtId="0" fontId="19" fillId="0" borderId="21" xfId="1" applyFont="1" applyFill="1" applyBorder="1" applyAlignment="1" applyProtection="1">
      <alignment horizontal="center" vertical="center" wrapText="1"/>
      <protection hidden="1"/>
    </xf>
    <xf numFmtId="0" fontId="19" fillId="0" borderId="18" xfId="1" applyFont="1" applyFill="1" applyBorder="1" applyAlignment="1" applyProtection="1">
      <alignment horizontal="center" vertical="center" wrapText="1"/>
      <protection hidden="1"/>
    </xf>
    <xf numFmtId="10" fontId="5" fillId="3" borderId="13" xfId="4" applyNumberFormat="1" applyFont="1" applyFill="1" applyBorder="1" applyAlignment="1" applyProtection="1">
      <alignment horizontal="right"/>
      <protection locked="0"/>
    </xf>
    <xf numFmtId="0" fontId="5" fillId="0" borderId="20" xfId="0" applyFont="1" applyFill="1" applyBorder="1" applyAlignment="1" applyProtection="1">
      <alignment horizontal="left" vertical="center"/>
      <protection hidden="1"/>
    </xf>
    <xf numFmtId="0" fontId="5" fillId="0" borderId="21" xfId="0" applyFont="1" applyFill="1" applyBorder="1" applyAlignment="1" applyProtection="1">
      <alignment horizontal="left" vertical="center"/>
      <protection hidden="1"/>
    </xf>
    <xf numFmtId="0" fontId="5" fillId="0" borderId="18" xfId="0" applyFont="1" applyFill="1" applyBorder="1" applyAlignment="1" applyProtection="1">
      <alignment horizontal="left" vertical="center"/>
      <protection hidden="1"/>
    </xf>
    <xf numFmtId="4" fontId="5" fillId="0" borderId="13" xfId="0" applyNumberFormat="1" applyFont="1" applyFill="1" applyBorder="1" applyAlignment="1" applyProtection="1">
      <alignment horizontal="right"/>
      <protection hidden="1"/>
    </xf>
    <xf numFmtId="0" fontId="5" fillId="0" borderId="20" xfId="0" applyFont="1" applyFill="1" applyBorder="1" applyAlignment="1" applyProtection="1">
      <alignment horizontal="right"/>
      <protection hidden="1"/>
    </xf>
    <xf numFmtId="0" fontId="0" fillId="0" borderId="21" xfId="0" applyBorder="1" applyAlignment="1">
      <alignment horizontal="right"/>
    </xf>
    <xf numFmtId="0" fontId="0" fillId="0" borderId="18" xfId="0" applyBorder="1" applyAlignment="1">
      <alignment horizontal="right"/>
    </xf>
    <xf numFmtId="10" fontId="5" fillId="0" borderId="13" xfId="4" applyNumberFormat="1" applyFont="1" applyFill="1" applyBorder="1" applyAlignment="1" applyProtection="1">
      <alignment horizontal="right"/>
      <protection hidden="1"/>
    </xf>
    <xf numFmtId="0" fontId="5" fillId="0" borderId="20" xfId="0" applyFont="1" applyFill="1" applyBorder="1" applyAlignment="1" applyProtection="1">
      <alignment horizontal="right" wrapText="1"/>
      <protection hidden="1"/>
    </xf>
    <xf numFmtId="0" fontId="0" fillId="0" borderId="21" xfId="0" applyBorder="1" applyAlignment="1">
      <alignment horizontal="right" wrapText="1"/>
    </xf>
    <xf numFmtId="0" fontId="0" fillId="0" borderId="18" xfId="0" applyBorder="1" applyAlignment="1">
      <alignment horizontal="right" wrapText="1"/>
    </xf>
    <xf numFmtId="1" fontId="5" fillId="3" borderId="18" xfId="0" quotePrefix="1" applyNumberFormat="1" applyFont="1" applyFill="1" applyBorder="1" applyAlignment="1" applyProtection="1">
      <alignment horizontal="right"/>
      <protection locked="0"/>
    </xf>
    <xf numFmtId="2" fontId="5" fillId="4" borderId="13" xfId="4" applyNumberFormat="1" applyFont="1" applyFill="1" applyBorder="1" applyAlignment="1" applyProtection="1">
      <alignment horizontal="right"/>
      <protection hidden="1"/>
    </xf>
    <xf numFmtId="0" fontId="5" fillId="6" borderId="20" xfId="0" applyNumberFormat="1" applyFont="1" applyFill="1" applyBorder="1" applyAlignment="1" applyProtection="1">
      <alignment horizontal="right"/>
      <protection locked="0" hidden="1"/>
    </xf>
    <xf numFmtId="0" fontId="5" fillId="6" borderId="18" xfId="0" applyNumberFormat="1" applyFont="1" applyFill="1" applyBorder="1" applyAlignment="1" applyProtection="1">
      <alignment horizontal="right"/>
      <protection locked="0" hidden="1"/>
    </xf>
    <xf numFmtId="4" fontId="5" fillId="5" borderId="29" xfId="0" applyNumberFormat="1" applyFont="1" applyFill="1" applyBorder="1" applyAlignment="1" applyProtection="1">
      <alignment horizontal="right"/>
      <protection locked="0" hidden="1"/>
    </xf>
    <xf numFmtId="4" fontId="5" fillId="5" borderId="12" xfId="0" applyNumberFormat="1" applyFont="1" applyFill="1" applyBorder="1" applyAlignment="1" applyProtection="1">
      <alignment horizontal="right"/>
      <protection locked="0" hidden="1"/>
    </xf>
    <xf numFmtId="4" fontId="5" fillId="0" borderId="20" xfId="0" applyNumberFormat="1" applyFont="1" applyFill="1" applyBorder="1" applyAlignment="1" applyProtection="1">
      <alignment horizontal="right"/>
      <protection locked="0" hidden="1"/>
    </xf>
    <xf numFmtId="4" fontId="5" fillId="0" borderId="18" xfId="0" applyNumberFormat="1" applyFont="1" applyFill="1" applyBorder="1" applyAlignment="1" applyProtection="1">
      <alignment horizontal="right"/>
      <protection locked="0" hidden="1"/>
    </xf>
    <xf numFmtId="0" fontId="5" fillId="0" borderId="21" xfId="0" applyFont="1" applyFill="1" applyBorder="1" applyAlignment="1" applyProtection="1">
      <alignment horizontal="center" vertical="center"/>
      <protection hidden="1"/>
    </xf>
    <xf numFmtId="0" fontId="5" fillId="0" borderId="18" xfId="0" applyFont="1" applyFill="1" applyBorder="1" applyAlignment="1" applyProtection="1">
      <alignment horizontal="center" vertical="center"/>
      <protection hidden="1"/>
    </xf>
    <xf numFmtId="0" fontId="5" fillId="0" borderId="20" xfId="0" applyFont="1" applyFill="1" applyBorder="1" applyAlignment="1" applyProtection="1">
      <alignment horizontal="left" vertical="center" shrinkToFit="1"/>
      <protection hidden="1"/>
    </xf>
    <xf numFmtId="0" fontId="16" fillId="0" borderId="21" xfId="0" applyFont="1" applyFill="1" applyBorder="1" applyAlignment="1" applyProtection="1">
      <alignment horizontal="left" vertical="center" shrinkToFit="1"/>
      <protection hidden="1"/>
    </xf>
    <xf numFmtId="0" fontId="16" fillId="0" borderId="18" xfId="0" applyFont="1" applyFill="1" applyBorder="1" applyAlignment="1" applyProtection="1">
      <alignment horizontal="left" vertical="center" shrinkToFit="1"/>
      <protection hidden="1"/>
    </xf>
    <xf numFmtId="0" fontId="5" fillId="0" borderId="13" xfId="0" applyFont="1" applyFill="1" applyBorder="1" applyAlignment="1" applyProtection="1">
      <alignment horizontal="left" vertical="top" wrapText="1"/>
      <protection hidden="1"/>
    </xf>
    <xf numFmtId="4" fontId="5" fillId="0" borderId="13" xfId="0" applyNumberFormat="1" applyFont="1" applyFill="1" applyBorder="1" applyAlignment="1" applyProtection="1">
      <alignment horizontal="center" wrapText="1"/>
      <protection hidden="1"/>
    </xf>
    <xf numFmtId="0" fontId="5" fillId="0" borderId="20"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wrapText="1"/>
      <protection hidden="1"/>
    </xf>
    <xf numFmtId="0" fontId="5" fillId="0" borderId="21" xfId="0" applyFont="1" applyFill="1" applyBorder="1" applyAlignment="1" applyProtection="1">
      <alignment horizontal="left" vertical="center" shrinkToFit="1"/>
      <protection hidden="1"/>
    </xf>
    <xf numFmtId="0" fontId="5" fillId="0" borderId="18" xfId="0" applyFont="1" applyFill="1" applyBorder="1" applyAlignment="1" applyProtection="1">
      <alignment horizontal="left" vertical="center" shrinkToFit="1"/>
      <protection hidden="1"/>
    </xf>
    <xf numFmtId="10" fontId="5" fillId="0" borderId="18"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shrinkToFit="1"/>
      <protection hidden="1"/>
    </xf>
    <xf numFmtId="2" fontId="16" fillId="3" borderId="20" xfId="4" applyNumberFormat="1" applyFont="1" applyFill="1" applyBorder="1" applyAlignment="1" applyProtection="1">
      <alignment horizontal="right"/>
      <protection hidden="1"/>
    </xf>
    <xf numFmtId="2" fontId="16" fillId="3" borderId="18" xfId="4" applyNumberFormat="1" applyFont="1" applyFill="1" applyBorder="1" applyAlignment="1" applyProtection="1">
      <alignment horizontal="right"/>
      <protection hidden="1"/>
    </xf>
    <xf numFmtId="0" fontId="16" fillId="0" borderId="20" xfId="0" applyFont="1" applyFill="1" applyBorder="1" applyAlignment="1" applyProtection="1">
      <alignment horizontal="left" vertical="center" wrapText="1"/>
      <protection hidden="1"/>
    </xf>
    <xf numFmtId="0" fontId="16" fillId="0" borderId="21" xfId="0" applyFont="1" applyFill="1" applyBorder="1" applyAlignment="1" applyProtection="1">
      <alignment horizontal="left" vertical="center"/>
      <protection hidden="1"/>
    </xf>
    <xf numFmtId="0" fontId="16" fillId="0" borderId="18" xfId="0" applyFont="1" applyFill="1" applyBorder="1" applyAlignment="1" applyProtection="1">
      <alignment horizontal="left" vertical="center"/>
      <protection hidden="1"/>
    </xf>
    <xf numFmtId="10" fontId="5" fillId="4" borderId="13" xfId="4" applyNumberFormat="1" applyFont="1" applyFill="1" applyBorder="1" applyAlignment="1" applyProtection="1">
      <alignment horizontal="right"/>
      <protection hidden="1"/>
    </xf>
    <xf numFmtId="0" fontId="5" fillId="4" borderId="14" xfId="2" applyFont="1" applyFill="1" applyBorder="1" applyAlignment="1">
      <alignment horizontal="left" vertical="center" wrapText="1"/>
    </xf>
    <xf numFmtId="0" fontId="3" fillId="4" borderId="13" xfId="0" applyFont="1" applyFill="1" applyBorder="1" applyAlignment="1">
      <alignment horizontal="left"/>
    </xf>
    <xf numFmtId="14" fontId="18" fillId="4" borderId="13" xfId="2" applyNumberFormat="1"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shrinkToFit="1"/>
      <protection hidden="1"/>
    </xf>
    <xf numFmtId="0" fontId="5" fillId="0" borderId="21"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10" fontId="5" fillId="4" borderId="20" xfId="4" applyNumberFormat="1" applyFont="1" applyFill="1" applyBorder="1" applyAlignment="1" applyProtection="1">
      <alignment horizontal="right"/>
      <protection locked="0"/>
    </xf>
    <xf numFmtId="10" fontId="5" fillId="4" borderId="18" xfId="4" applyNumberFormat="1" applyFont="1" applyFill="1" applyBorder="1" applyAlignment="1" applyProtection="1">
      <alignment horizontal="right"/>
      <protection locked="0"/>
    </xf>
  </cellXfs>
  <cellStyles count="5">
    <cellStyle name="Гиперссылка" xfId="1" builtinId="8"/>
    <cellStyle name="Обычный" xfId="0" builtinId="0"/>
    <cellStyle name="Обычный 2" xfId="2"/>
    <cellStyle name="Процентный" xfId="3" builtinId="5"/>
    <cellStyle name="Процентн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ctrlProps/ctrlProp3.xml><?xml version="1.0" encoding="utf-8"?>
<formControlPr xmlns="http://schemas.microsoft.com/office/spreadsheetml/2009/9/main" objectType="Drop" dropLines="40" dropStyle="combo" dx="22" fmlaLink="$J$15" fmlaRange="$AG$7:$AG$8" sel="1" val="0"/>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9525</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9525</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9525</xdr:colOff>
          <xdr:row>14</xdr:row>
          <xdr:rowOff>9525</xdr:rowOff>
        </xdr:from>
        <xdr:to>
          <xdr:col>11</xdr:col>
          <xdr:colOff>0</xdr:colOff>
          <xdr:row>14</xdr:row>
          <xdr:rowOff>180975</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352425</xdr:colOff>
      <xdr:row>13</xdr:row>
      <xdr:rowOff>76200</xdr:rowOff>
    </xdr:from>
    <xdr:to>
      <xdr:col>27</xdr:col>
      <xdr:colOff>333375</xdr:colOff>
      <xdr:row>21</xdr:row>
      <xdr:rowOff>171450</xdr:rowOff>
    </xdr:to>
    <xdr:pic>
      <xdr:nvPicPr>
        <xdr:cNvPr id="8194"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10725" y="1685925"/>
          <a:ext cx="1269682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hidden="1" customWidth="1"/>
    <col min="18" max="18" width="12.140625" style="2" hidden="1" customWidth="1"/>
    <col min="19" max="19" width="12.7109375" style="2" hidden="1" customWidth="1"/>
    <col min="20" max="20" width="11.7109375" style="2" hidden="1" customWidth="1"/>
    <col min="21" max="21" width="12.140625" style="2" hidden="1" customWidth="1"/>
    <col min="22" max="22" width="12.85546875" style="2" hidden="1"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72" t="s">
        <v>62</v>
      </c>
      <c r="B1" s="72"/>
      <c r="C1" s="72"/>
      <c r="D1" s="72"/>
      <c r="E1" s="72"/>
      <c r="F1" s="72"/>
      <c r="G1" s="72"/>
      <c r="H1" s="72"/>
      <c r="I1" s="72"/>
      <c r="O1" s="2"/>
    </row>
    <row r="2" spans="1:28" ht="27.75" customHeight="1" x14ac:dyDescent="0.25">
      <c r="A2" s="73" t="s">
        <v>3</v>
      </c>
      <c r="B2" s="73"/>
      <c r="C2" s="73"/>
      <c r="D2" s="73"/>
      <c r="E2" s="73"/>
      <c r="F2" s="73"/>
      <c r="G2" s="73"/>
      <c r="H2" s="73"/>
      <c r="I2" s="73"/>
    </row>
    <row r="3" spans="1:28" ht="11.25" customHeight="1" x14ac:dyDescent="0.25">
      <c r="A3" s="74" t="s">
        <v>11</v>
      </c>
      <c r="B3" s="74"/>
      <c r="C3" s="74"/>
      <c r="D3" s="74"/>
      <c r="E3" s="74"/>
      <c r="F3" s="74"/>
      <c r="G3" s="74"/>
      <c r="H3" s="74"/>
      <c r="I3" s="74"/>
    </row>
    <row r="4" spans="1:28" ht="40.5" customHeight="1" x14ac:dyDescent="0.25">
      <c r="A4" s="75" t="s">
        <v>70</v>
      </c>
      <c r="B4" s="76"/>
      <c r="C4" s="76"/>
      <c r="D4" s="76"/>
      <c r="E4" s="76"/>
      <c r="F4" s="76"/>
      <c r="G4" s="76"/>
      <c r="H4" s="76"/>
      <c r="I4" s="76"/>
    </row>
    <row r="5" spans="1:28" x14ac:dyDescent="0.25">
      <c r="A5" s="77" t="s">
        <v>18</v>
      </c>
      <c r="B5" s="78"/>
      <c r="C5" s="78"/>
      <c r="D5" s="78"/>
      <c r="E5" s="78"/>
      <c r="F5" s="78"/>
      <c r="G5" s="78"/>
      <c r="H5" s="78"/>
      <c r="I5" s="78"/>
      <c r="J5" s="33"/>
      <c r="K5" s="15"/>
      <c r="L5" s="15"/>
      <c r="M5" s="15"/>
      <c r="N5" s="15"/>
      <c r="R5" s="1"/>
      <c r="S5" s="1"/>
      <c r="T5" s="1"/>
      <c r="U5" s="1"/>
      <c r="V5" s="1"/>
      <c r="W5" s="1"/>
    </row>
    <row r="6" spans="1:28" ht="58.5" hidden="1" customHeight="1" x14ac:dyDescent="0.25">
      <c r="A6" s="68" t="s">
        <v>50</v>
      </c>
      <c r="B6" s="69"/>
      <c r="C6" s="69"/>
      <c r="D6" s="69"/>
      <c r="E6" s="69"/>
      <c r="F6" s="69"/>
      <c r="G6" s="70"/>
      <c r="H6" s="68" t="s">
        <v>51</v>
      </c>
      <c r="I6" s="71"/>
      <c r="J6" s="40"/>
      <c r="K6" s="40"/>
      <c r="L6" s="38"/>
      <c r="M6" s="38"/>
      <c r="N6" s="38"/>
      <c r="R6" s="1"/>
      <c r="S6" s="1"/>
      <c r="T6" s="1"/>
      <c r="U6" s="1"/>
      <c r="V6" s="1"/>
      <c r="W6" s="1"/>
    </row>
    <row r="7" spans="1:28" hidden="1" x14ac:dyDescent="0.25">
      <c r="A7" s="79" t="s">
        <v>15</v>
      </c>
      <c r="B7" s="79"/>
      <c r="C7" s="79"/>
      <c r="D7" s="79"/>
      <c r="E7" s="79"/>
      <c r="F7" s="79"/>
      <c r="G7" s="79"/>
      <c r="H7" s="80">
        <v>0.2</v>
      </c>
      <c r="I7" s="80"/>
      <c r="J7" s="55"/>
      <c r="K7" s="32"/>
      <c r="L7" s="32"/>
      <c r="M7" s="32"/>
      <c r="N7" s="32"/>
      <c r="O7" s="32"/>
      <c r="P7" s="2"/>
      <c r="Q7" s="2"/>
      <c r="S7" s="16"/>
      <c r="T7" s="16"/>
      <c r="U7" s="16"/>
      <c r="V7" s="16"/>
      <c r="W7" s="17"/>
      <c r="X7" s="1"/>
      <c r="Y7" s="1"/>
      <c r="AA7" s="1" t="s">
        <v>2</v>
      </c>
      <c r="AB7" s="26" t="s">
        <v>0</v>
      </c>
    </row>
    <row r="8" spans="1:28" x14ac:dyDescent="0.25">
      <c r="A8" s="79" t="s">
        <v>4</v>
      </c>
      <c r="B8" s="79"/>
      <c r="C8" s="79"/>
      <c r="D8" s="79"/>
      <c r="E8" s="79"/>
      <c r="F8" s="79"/>
      <c r="G8" s="79"/>
      <c r="H8" s="81">
        <v>1000000</v>
      </c>
      <c r="I8" s="81"/>
      <c r="J8" s="55"/>
      <c r="K8" s="32"/>
      <c r="L8" s="32"/>
      <c r="M8" s="32"/>
      <c r="N8" s="32"/>
      <c r="O8" s="32"/>
      <c r="P8" s="2"/>
      <c r="Q8" s="2"/>
      <c r="W8" s="18"/>
      <c r="X8" s="1"/>
      <c r="Y8" s="1"/>
      <c r="AA8" s="2" t="s">
        <v>14</v>
      </c>
      <c r="AB8" s="26" t="s">
        <v>1</v>
      </c>
    </row>
    <row r="9" spans="1:28" x14ac:dyDescent="0.25">
      <c r="A9" s="82" t="s">
        <v>12</v>
      </c>
      <c r="B9" s="82"/>
      <c r="C9" s="82"/>
      <c r="D9" s="82"/>
      <c r="E9" s="82"/>
      <c r="F9" s="82"/>
      <c r="G9" s="82"/>
      <c r="H9" s="83">
        <v>12</v>
      </c>
      <c r="I9" s="83"/>
      <c r="J9" s="55"/>
      <c r="K9" s="32"/>
      <c r="L9" s="32"/>
      <c r="M9" s="32"/>
      <c r="N9" s="32"/>
      <c r="O9" s="32"/>
      <c r="P9" s="2"/>
      <c r="Q9" s="2"/>
      <c r="S9" s="19"/>
      <c r="T9" s="19"/>
      <c r="U9" s="19"/>
      <c r="V9" s="19"/>
      <c r="W9" s="18"/>
      <c r="X9" s="1"/>
      <c r="Y9" s="1"/>
    </row>
    <row r="10" spans="1:28" x14ac:dyDescent="0.25">
      <c r="A10" s="84" t="s">
        <v>17</v>
      </c>
      <c r="B10" s="85"/>
      <c r="C10" s="85"/>
      <c r="D10" s="85"/>
      <c r="E10" s="85"/>
      <c r="F10" s="85"/>
      <c r="G10" s="86"/>
      <c r="H10" s="87">
        <v>21.5</v>
      </c>
      <c r="I10" s="87"/>
      <c r="J10" s="55"/>
      <c r="K10" s="32"/>
      <c r="L10" s="32"/>
      <c r="M10" s="32"/>
      <c r="N10" s="32"/>
      <c r="O10" s="32"/>
      <c r="P10" s="2"/>
      <c r="Q10" s="2"/>
      <c r="S10" s="19"/>
      <c r="T10" s="19"/>
      <c r="U10" s="19"/>
      <c r="V10" s="19"/>
      <c r="W10" s="25"/>
      <c r="X10" s="1"/>
      <c r="Y10" s="1"/>
    </row>
    <row r="11" spans="1:28" hidden="1" x14ac:dyDescent="0.25">
      <c r="A11" s="84" t="s">
        <v>66</v>
      </c>
      <c r="B11" s="85"/>
      <c r="C11" s="85"/>
      <c r="D11" s="85"/>
      <c r="E11" s="85"/>
      <c r="F11" s="85"/>
      <c r="G11" s="86"/>
      <c r="H11" s="88" t="s">
        <v>68</v>
      </c>
      <c r="I11" s="89"/>
      <c r="J11" s="55"/>
      <c r="K11" s="32"/>
      <c r="L11" s="32"/>
      <c r="M11" s="32"/>
      <c r="N11" s="32"/>
      <c r="O11" s="32"/>
      <c r="P11" s="2"/>
      <c r="Q11" s="2"/>
      <c r="S11" s="19"/>
      <c r="T11" s="19"/>
      <c r="U11" s="19"/>
      <c r="V11" s="19"/>
      <c r="W11" s="25"/>
      <c r="X11" s="1"/>
      <c r="Y11" s="1"/>
      <c r="AB11" s="54" t="s">
        <v>67</v>
      </c>
    </row>
    <row r="12" spans="1:28" ht="24" customHeight="1" x14ac:dyDescent="0.25">
      <c r="A12" s="84" t="s">
        <v>13</v>
      </c>
      <c r="B12" s="85"/>
      <c r="C12" s="85"/>
      <c r="D12" s="85"/>
      <c r="E12" s="85"/>
      <c r="F12" s="85"/>
      <c r="G12" s="86"/>
      <c r="H12" s="90">
        <v>2</v>
      </c>
      <c r="I12" s="90"/>
      <c r="J12" s="91"/>
      <c r="K12" s="92"/>
      <c r="L12" s="92"/>
      <c r="M12" s="92"/>
      <c r="N12" s="92"/>
      <c r="O12" s="92"/>
      <c r="R12" s="1"/>
      <c r="S12" s="1"/>
      <c r="T12" s="1"/>
      <c r="U12" s="1"/>
      <c r="V12" s="1"/>
      <c r="W12" s="20"/>
      <c r="X12" s="1"/>
      <c r="Y12" s="1"/>
      <c r="AA12" s="51"/>
      <c r="AB12" s="54" t="s">
        <v>68</v>
      </c>
    </row>
    <row r="13" spans="1:28" hidden="1" x14ac:dyDescent="0.25">
      <c r="A13" s="84" t="str">
        <f>CONCATENATE("Месячный платеж по кредиту, ",L17)</f>
        <v xml:space="preserve">Месячный платеж по кредиту, </v>
      </c>
      <c r="B13" s="85"/>
      <c r="C13" s="85"/>
      <c r="D13" s="85"/>
      <c r="E13" s="85"/>
      <c r="F13" s="85"/>
      <c r="G13" s="44"/>
      <c r="H13" s="93">
        <f>IF(data=1,sumkred/strok,sumkred*PROC/100/((1-POWER(1+PROC/1200,-strok))*12))</f>
        <v>93353.909587601942</v>
      </c>
      <c r="I13" s="94"/>
      <c r="J13" s="35"/>
      <c r="K13" s="27"/>
      <c r="L13" s="72"/>
      <c r="M13" s="72"/>
      <c r="N13" s="72"/>
      <c r="O13" s="37"/>
      <c r="P13" s="28"/>
      <c r="Q13" s="28"/>
      <c r="R13" s="1"/>
      <c r="S13" s="1"/>
      <c r="T13" s="1"/>
      <c r="U13" s="1"/>
      <c r="V13" s="1"/>
      <c r="W13" s="20"/>
      <c r="X13" s="1"/>
      <c r="Y13" s="1"/>
    </row>
    <row r="14" spans="1:28" x14ac:dyDescent="0.25">
      <c r="A14" s="95" t="s">
        <v>52</v>
      </c>
      <c r="B14" s="96"/>
      <c r="C14" s="96"/>
      <c r="D14" s="96"/>
      <c r="E14" s="96"/>
      <c r="F14" s="96"/>
      <c r="G14" s="97"/>
      <c r="H14" s="98">
        <v>1.4999999999999999E-2</v>
      </c>
      <c r="I14" s="98"/>
      <c r="J14" s="91"/>
      <c r="K14" s="92"/>
      <c r="L14" s="92"/>
      <c r="M14" s="92"/>
      <c r="N14" s="92"/>
      <c r="O14" s="92"/>
      <c r="P14" s="28"/>
      <c r="Q14" s="28"/>
      <c r="R14" s="1"/>
      <c r="S14" s="1"/>
      <c r="T14" s="1"/>
      <c r="U14" s="1"/>
      <c r="V14" s="1"/>
      <c r="W14" s="25"/>
      <c r="X14" s="1"/>
      <c r="Y14" s="1"/>
      <c r="AA14" s="52">
        <v>5.0000000000000001E-3</v>
      </c>
    </row>
    <row r="15" spans="1:28" ht="15" customHeight="1" x14ac:dyDescent="0.25">
      <c r="A15" s="95" t="s">
        <v>63</v>
      </c>
      <c r="B15" s="96"/>
      <c r="C15" s="96"/>
      <c r="D15" s="96"/>
      <c r="E15" s="96"/>
      <c r="F15" s="96"/>
      <c r="G15" s="97"/>
      <c r="H15" s="99">
        <v>0</v>
      </c>
      <c r="I15" s="100"/>
      <c r="J15" s="101"/>
      <c r="K15" s="91"/>
      <c r="L15" s="91"/>
      <c r="M15" s="91"/>
      <c r="N15" s="91"/>
      <c r="O15" s="91"/>
      <c r="P15" s="28"/>
      <c r="Q15" s="28"/>
      <c r="R15" s="1"/>
      <c r="S15" s="1"/>
      <c r="T15" s="1"/>
      <c r="U15" s="1"/>
      <c r="V15" s="1"/>
      <c r="W15" s="25"/>
      <c r="X15" s="1"/>
      <c r="Y15" s="1"/>
      <c r="AA15" s="52">
        <v>7.0000000000000001E-3</v>
      </c>
    </row>
    <row r="16" spans="1:28" ht="34.5" customHeight="1" x14ac:dyDescent="0.25">
      <c r="A16" s="102" t="s">
        <v>65</v>
      </c>
      <c r="B16" s="103"/>
      <c r="C16" s="103"/>
      <c r="D16" s="103"/>
      <c r="E16" s="103"/>
      <c r="F16" s="103"/>
      <c r="G16" s="104"/>
      <c r="H16" s="105">
        <v>0.01</v>
      </c>
      <c r="I16" s="106"/>
      <c r="J16" s="101"/>
      <c r="K16" s="91"/>
      <c r="L16" s="91"/>
      <c r="M16" s="91"/>
      <c r="N16" s="91"/>
      <c r="O16" s="91"/>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07"/>
      <c r="M17" s="107"/>
      <c r="N17" s="107"/>
      <c r="O17" s="107"/>
      <c r="P17" s="34"/>
      <c r="Q17" s="34"/>
      <c r="R17" s="1"/>
      <c r="S17" s="1"/>
      <c r="T17" s="1"/>
      <c r="U17" s="1"/>
      <c r="V17" s="39" t="s">
        <v>16</v>
      </c>
      <c r="W17" s="22"/>
    </row>
    <row r="18" spans="1:23" ht="12.75" customHeight="1" thickBot="1" x14ac:dyDescent="0.3">
      <c r="A18" s="108" t="s">
        <v>22</v>
      </c>
      <c r="B18" s="110" t="s">
        <v>24</v>
      </c>
      <c r="C18" s="111"/>
      <c r="D18" s="112"/>
      <c r="E18" s="110" t="s">
        <v>25</v>
      </c>
      <c r="F18" s="111"/>
      <c r="G18" s="112"/>
      <c r="H18" s="110" t="s">
        <v>26</v>
      </c>
      <c r="I18" s="111"/>
      <c r="J18" s="112"/>
      <c r="K18" s="110" t="s">
        <v>27</v>
      </c>
      <c r="L18" s="111"/>
      <c r="M18" s="112"/>
      <c r="N18" s="110" t="s">
        <v>28</v>
      </c>
      <c r="O18" s="111"/>
      <c r="P18" s="112"/>
      <c r="Q18" s="110" t="s">
        <v>29</v>
      </c>
      <c r="R18" s="111"/>
      <c r="S18" s="112"/>
      <c r="T18" s="110" t="s">
        <v>30</v>
      </c>
      <c r="U18" s="111"/>
      <c r="V18" s="112"/>
    </row>
    <row r="19" spans="1:23" ht="30.75" thickBot="1" x14ac:dyDescent="0.3">
      <c r="A19" s="109"/>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08" t="s">
        <v>22</v>
      </c>
      <c r="B33" s="48" t="s">
        <v>31</v>
      </c>
      <c r="C33" s="49"/>
      <c r="D33" s="50"/>
      <c r="E33" s="110" t="s">
        <v>32</v>
      </c>
      <c r="F33" s="111"/>
      <c r="G33" s="112"/>
      <c r="H33" s="110" t="s">
        <v>33</v>
      </c>
      <c r="I33" s="111"/>
      <c r="J33" s="112"/>
      <c r="K33" s="110" t="s">
        <v>34</v>
      </c>
      <c r="L33" s="111"/>
      <c r="M33" s="112"/>
      <c r="N33" s="110" t="s">
        <v>35</v>
      </c>
      <c r="O33" s="111"/>
      <c r="P33" s="112"/>
      <c r="Q33" s="110" t="s">
        <v>36</v>
      </c>
      <c r="R33" s="111"/>
      <c r="S33" s="112"/>
      <c r="T33" s="110" t="s">
        <v>37</v>
      </c>
      <c r="U33" s="111"/>
      <c r="V33" s="112"/>
    </row>
    <row r="34" spans="1:36" ht="30.75" hidden="1" thickBot="1" x14ac:dyDescent="0.3">
      <c r="A34" s="109"/>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08" t="s">
        <v>22</v>
      </c>
      <c r="B48" s="110" t="s">
        <v>38</v>
      </c>
      <c r="C48" s="111"/>
      <c r="D48" s="112"/>
      <c r="E48" s="110" t="s">
        <v>39</v>
      </c>
      <c r="F48" s="111"/>
      <c r="G48" s="112"/>
      <c r="H48" s="110" t="s">
        <v>40</v>
      </c>
      <c r="I48" s="111"/>
      <c r="J48" s="112"/>
      <c r="K48" s="110" t="s">
        <v>41</v>
      </c>
      <c r="L48" s="111"/>
      <c r="M48" s="112"/>
      <c r="N48" s="110" t="s">
        <v>42</v>
      </c>
      <c r="O48" s="111"/>
      <c r="P48" s="112"/>
      <c r="Q48" s="48" t="s">
        <v>43</v>
      </c>
      <c r="R48" s="49"/>
      <c r="S48" s="50"/>
      <c r="T48" s="110" t="s">
        <v>44</v>
      </c>
      <c r="U48" s="111"/>
      <c r="V48" s="112"/>
      <c r="X48" s="13"/>
      <c r="Y48" s="13"/>
      <c r="Z48" s="13"/>
      <c r="AA48" s="13"/>
      <c r="AB48" s="13"/>
      <c r="AC48" s="13"/>
      <c r="AD48" s="13"/>
      <c r="AE48" s="13"/>
      <c r="AF48" s="13"/>
      <c r="AG48" s="13"/>
      <c r="AH48" s="13"/>
      <c r="AI48" s="13"/>
      <c r="AJ48" s="13"/>
    </row>
    <row r="49" spans="1:36" ht="30.75" hidden="1" thickBot="1" x14ac:dyDescent="0.3">
      <c r="A49" s="109"/>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6" t="s">
        <v>64</v>
      </c>
      <c r="B64" s="116"/>
      <c r="C64" s="116"/>
      <c r="D64" s="116"/>
      <c r="E64" s="116"/>
      <c r="F64" s="116"/>
      <c r="G64" s="116"/>
      <c r="H64" s="116"/>
      <c r="I64" s="45">
        <f>sumkred*H14+H15+sumkred*H16+C32+F32+I32+L32+O32+R32+U32+C47+F47+I47+L47+O47+R47+U47+C62+F62+I62+L62+O62+R62+U62</f>
        <v>161520.43062813018</v>
      </c>
      <c r="J64" s="46"/>
      <c r="K64" s="46"/>
    </row>
    <row r="65" spans="1:11" ht="29.25" customHeight="1" x14ac:dyDescent="0.25">
      <c r="A65" s="116" t="s">
        <v>5</v>
      </c>
      <c r="B65" s="116"/>
      <c r="C65" s="116"/>
      <c r="D65" s="116"/>
      <c r="E65" s="116"/>
      <c r="F65" s="116"/>
      <c r="G65" s="116"/>
      <c r="H65" s="116"/>
      <c r="I65" s="45">
        <f>sumkred*H14+H15+sumkred*H16+D32+G32+J32+M32+P32+S32+V32+D47+G47+J47+M47+P47+S47+V47+D62+G62+J62+M62+P62+S62+V62</f>
        <v>1161520.43062813</v>
      </c>
      <c r="J65" s="46"/>
      <c r="K65" s="46"/>
    </row>
    <row r="66" spans="1:11" ht="25.5" customHeight="1" x14ac:dyDescent="0.25">
      <c r="A66" s="117" t="s">
        <v>48</v>
      </c>
      <c r="B66" s="117"/>
      <c r="C66" s="117"/>
      <c r="D66" s="117"/>
      <c r="E66" s="117"/>
      <c r="F66" s="117"/>
      <c r="G66" s="117"/>
      <c r="H66" s="117"/>
      <c r="I66" s="47">
        <f ca="1">XIRR(C76:C316,B76:B316)</f>
        <v>0.29265148043632516</v>
      </c>
      <c r="J66" s="46"/>
      <c r="K66" s="46"/>
    </row>
    <row r="67" spans="1:11" ht="45.75" customHeight="1" x14ac:dyDescent="0.25">
      <c r="A67" s="116" t="s">
        <v>6</v>
      </c>
      <c r="B67" s="116"/>
      <c r="C67" s="116"/>
      <c r="D67" s="116"/>
      <c r="E67" s="116"/>
      <c r="F67" s="116"/>
      <c r="G67" s="116"/>
      <c r="H67" s="116"/>
      <c r="I67" s="116"/>
      <c r="J67" s="118"/>
      <c r="K67" s="118"/>
    </row>
    <row r="68" spans="1:11" ht="63" customHeight="1" x14ac:dyDescent="0.25">
      <c r="A68" s="119" t="s">
        <v>7</v>
      </c>
      <c r="B68" s="119"/>
      <c r="C68" s="119"/>
      <c r="D68" s="119"/>
      <c r="E68" s="119"/>
      <c r="F68" s="119"/>
      <c r="G68" s="119"/>
      <c r="H68" s="119"/>
      <c r="I68" s="119"/>
      <c r="J68" s="119"/>
      <c r="K68" s="119"/>
    </row>
    <row r="69" spans="1:11" ht="48" customHeight="1" x14ac:dyDescent="0.25">
      <c r="A69" s="116" t="s">
        <v>8</v>
      </c>
      <c r="B69" s="116"/>
      <c r="C69" s="116"/>
      <c r="D69" s="116"/>
      <c r="E69" s="116"/>
      <c r="F69" s="116"/>
      <c r="G69" s="116"/>
      <c r="H69" s="116"/>
      <c r="I69" s="116"/>
      <c r="J69" s="116"/>
      <c r="K69" s="116"/>
    </row>
    <row r="70" spans="1:11" ht="15" customHeight="1" x14ac:dyDescent="0.25"/>
    <row r="71" spans="1:11" ht="33.75" customHeight="1" x14ac:dyDescent="0.25">
      <c r="A71" s="115" t="s">
        <v>9</v>
      </c>
      <c r="B71" s="115"/>
      <c r="C71" s="120">
        <f ca="1">TODAY()</f>
        <v>44526</v>
      </c>
      <c r="D71" s="120">
        <f ca="1">TODAY()</f>
        <v>44526</v>
      </c>
      <c r="E71" s="120">
        <f ca="1">TODAY()</f>
        <v>44526</v>
      </c>
    </row>
    <row r="72" spans="1:11" x14ac:dyDescent="0.25"/>
    <row r="73" spans="1:11" ht="30" customHeight="1" x14ac:dyDescent="0.25">
      <c r="A73" s="113" t="s">
        <v>10</v>
      </c>
      <c r="B73" s="113"/>
      <c r="C73" s="114"/>
      <c r="D73" s="114"/>
      <c r="E73" s="114"/>
    </row>
    <row r="74" spans="1:11" ht="15.75" customHeight="1" x14ac:dyDescent="0.25">
      <c r="A74" s="113"/>
      <c r="B74" s="113"/>
      <c r="C74" s="115" t="s">
        <v>49</v>
      </c>
      <c r="D74" s="115"/>
      <c r="E74" s="115"/>
    </row>
    <row r="75" spans="1:11" x14ac:dyDescent="0.25"/>
    <row r="76" spans="1:11" hidden="1" x14ac:dyDescent="0.25">
      <c r="B76" s="41">
        <f ca="1">TODAY()</f>
        <v>44526</v>
      </c>
      <c r="C76" s="2">
        <f>-sumkred+sumkred*H14+H15+sumkred*H16</f>
        <v>-975000</v>
      </c>
    </row>
    <row r="77" spans="1:11" hidden="1" x14ac:dyDescent="0.25">
      <c r="A77" s="4">
        <v>1</v>
      </c>
      <c r="B77" s="42">
        <f ca="1">EDATE(B76,1)</f>
        <v>44556</v>
      </c>
      <c r="C77" s="43">
        <f t="shared" ref="C77:C88" si="63">D20</f>
        <v>17916.666666666664</v>
      </c>
      <c r="D77" s="24">
        <f>C77-C78</f>
        <v>-75437.24292093527</v>
      </c>
    </row>
    <row r="78" spans="1:11" hidden="1" x14ac:dyDescent="0.25">
      <c r="A78" s="4">
        <v>2</v>
      </c>
      <c r="B78" s="42">
        <f ca="1">EDATE(B77,1)</f>
        <v>44587</v>
      </c>
      <c r="C78" s="43">
        <f t="shared" si="63"/>
        <v>93353.909587601942</v>
      </c>
      <c r="D78" s="24">
        <f t="shared" ref="D78:D141" si="64">C78-C79</f>
        <v>0</v>
      </c>
    </row>
    <row r="79" spans="1:11" hidden="1" x14ac:dyDescent="0.25">
      <c r="A79" s="4">
        <v>3</v>
      </c>
      <c r="B79" s="42">
        <f t="shared" ref="B79:B142" ca="1" si="65">EDATE(B78,1)</f>
        <v>44618</v>
      </c>
      <c r="C79" s="43">
        <f t="shared" si="63"/>
        <v>93353.909587601942</v>
      </c>
      <c r="D79" s="24">
        <f t="shared" si="64"/>
        <v>0</v>
      </c>
    </row>
    <row r="80" spans="1:11" hidden="1" x14ac:dyDescent="0.25">
      <c r="A80" s="4">
        <v>4</v>
      </c>
      <c r="B80" s="42">
        <f t="shared" ca="1" si="65"/>
        <v>44646</v>
      </c>
      <c r="C80" s="43">
        <f t="shared" si="63"/>
        <v>93353.909587601942</v>
      </c>
      <c r="D80" s="24">
        <f t="shared" si="64"/>
        <v>0</v>
      </c>
    </row>
    <row r="81" spans="1:4" hidden="1" x14ac:dyDescent="0.25">
      <c r="A81" s="4">
        <v>5</v>
      </c>
      <c r="B81" s="42">
        <f t="shared" ca="1" si="65"/>
        <v>44677</v>
      </c>
      <c r="C81" s="43">
        <f t="shared" si="63"/>
        <v>93353.909587601942</v>
      </c>
      <c r="D81" s="24">
        <f t="shared" si="64"/>
        <v>0</v>
      </c>
    </row>
    <row r="82" spans="1:4" hidden="1" x14ac:dyDescent="0.25">
      <c r="A82" s="4">
        <v>6</v>
      </c>
      <c r="B82" s="42">
        <f t="shared" ca="1" si="65"/>
        <v>44707</v>
      </c>
      <c r="C82" s="43">
        <f t="shared" si="63"/>
        <v>93353.909587601942</v>
      </c>
      <c r="D82" s="24">
        <f t="shared" si="64"/>
        <v>0</v>
      </c>
    </row>
    <row r="83" spans="1:4" hidden="1" x14ac:dyDescent="0.25">
      <c r="A83" s="4">
        <v>7</v>
      </c>
      <c r="B83" s="42">
        <f t="shared" ca="1" si="65"/>
        <v>44738</v>
      </c>
      <c r="C83" s="43">
        <f t="shared" si="63"/>
        <v>93353.909587601942</v>
      </c>
      <c r="D83" s="24">
        <f t="shared" si="64"/>
        <v>0</v>
      </c>
    </row>
    <row r="84" spans="1:4" hidden="1" x14ac:dyDescent="0.25">
      <c r="A84" s="4">
        <v>8</v>
      </c>
      <c r="B84" s="42">
        <f t="shared" ca="1" si="65"/>
        <v>44768</v>
      </c>
      <c r="C84" s="43">
        <f t="shared" si="63"/>
        <v>93353.909587601942</v>
      </c>
      <c r="D84" s="24">
        <f t="shared" si="64"/>
        <v>0</v>
      </c>
    </row>
    <row r="85" spans="1:4" hidden="1" x14ac:dyDescent="0.25">
      <c r="A85" s="4">
        <v>9</v>
      </c>
      <c r="B85" s="42">
        <f t="shared" ca="1" si="65"/>
        <v>44799</v>
      </c>
      <c r="C85" s="43">
        <f t="shared" si="63"/>
        <v>93353.909587601942</v>
      </c>
      <c r="D85" s="24">
        <f t="shared" si="64"/>
        <v>0</v>
      </c>
    </row>
    <row r="86" spans="1:4" hidden="1" x14ac:dyDescent="0.25">
      <c r="A86" s="4">
        <v>10</v>
      </c>
      <c r="B86" s="42">
        <f t="shared" ca="1" si="65"/>
        <v>44830</v>
      </c>
      <c r="C86" s="43">
        <f t="shared" si="63"/>
        <v>93353.909587601942</v>
      </c>
      <c r="D86" s="24">
        <f t="shared" si="64"/>
        <v>0</v>
      </c>
    </row>
    <row r="87" spans="1:4" hidden="1" x14ac:dyDescent="0.25">
      <c r="A87" s="4">
        <v>11</v>
      </c>
      <c r="B87" s="42">
        <f t="shared" ca="1" si="65"/>
        <v>44860</v>
      </c>
      <c r="C87" s="43">
        <f t="shared" si="63"/>
        <v>93353.909587601942</v>
      </c>
      <c r="D87" s="24">
        <f t="shared" si="64"/>
        <v>-91710.758497842166</v>
      </c>
    </row>
    <row r="88" spans="1:4" hidden="1" x14ac:dyDescent="0.25">
      <c r="A88" s="4">
        <v>12</v>
      </c>
      <c r="B88" s="42">
        <f t="shared" ca="1" si="65"/>
        <v>44891</v>
      </c>
      <c r="C88" s="43">
        <f t="shared" si="63"/>
        <v>185064.66808544411</v>
      </c>
      <c r="D88" s="24">
        <f t="shared" si="64"/>
        <v>185064.66808544411</v>
      </c>
    </row>
    <row r="89" spans="1:4" hidden="1" x14ac:dyDescent="0.25">
      <c r="A89" s="2">
        <v>13</v>
      </c>
      <c r="B89" s="41">
        <f t="shared" ca="1" si="65"/>
        <v>44921</v>
      </c>
      <c r="C89" s="24">
        <f t="shared" ref="C89:C100" si="66">G20</f>
        <v>0</v>
      </c>
      <c r="D89" s="24">
        <f t="shared" si="64"/>
        <v>0</v>
      </c>
    </row>
    <row r="90" spans="1:4" hidden="1" x14ac:dyDescent="0.25">
      <c r="A90" s="2">
        <v>14</v>
      </c>
      <c r="B90" s="41">
        <f t="shared" ca="1" si="65"/>
        <v>44952</v>
      </c>
      <c r="C90" s="24">
        <f t="shared" si="66"/>
        <v>0</v>
      </c>
      <c r="D90" s="24">
        <f t="shared" si="64"/>
        <v>0</v>
      </c>
    </row>
    <row r="91" spans="1:4" hidden="1" x14ac:dyDescent="0.25">
      <c r="A91" s="2">
        <v>15</v>
      </c>
      <c r="B91" s="41">
        <f t="shared" ca="1" si="65"/>
        <v>44983</v>
      </c>
      <c r="C91" s="24">
        <f t="shared" si="66"/>
        <v>0</v>
      </c>
      <c r="D91" s="24">
        <f t="shared" si="64"/>
        <v>0</v>
      </c>
    </row>
    <row r="92" spans="1:4" hidden="1" x14ac:dyDescent="0.25">
      <c r="A92" s="2">
        <v>16</v>
      </c>
      <c r="B92" s="41">
        <f t="shared" ca="1" si="65"/>
        <v>45011</v>
      </c>
      <c r="C92" s="24">
        <f t="shared" si="66"/>
        <v>0</v>
      </c>
      <c r="D92" s="24">
        <f t="shared" si="64"/>
        <v>0</v>
      </c>
    </row>
    <row r="93" spans="1:4" hidden="1" x14ac:dyDescent="0.25">
      <c r="A93" s="2">
        <v>17</v>
      </c>
      <c r="B93" s="41">
        <f t="shared" ca="1" si="65"/>
        <v>45042</v>
      </c>
      <c r="C93" s="24">
        <f t="shared" si="66"/>
        <v>0</v>
      </c>
      <c r="D93" s="24">
        <f t="shared" si="64"/>
        <v>0</v>
      </c>
    </row>
    <row r="94" spans="1:4" hidden="1" x14ac:dyDescent="0.25">
      <c r="A94" s="2">
        <v>18</v>
      </c>
      <c r="B94" s="41">
        <f t="shared" ca="1" si="65"/>
        <v>45072</v>
      </c>
      <c r="C94" s="24">
        <f t="shared" si="66"/>
        <v>0</v>
      </c>
      <c r="D94" s="24">
        <f t="shared" si="64"/>
        <v>0</v>
      </c>
    </row>
    <row r="95" spans="1:4" hidden="1" x14ac:dyDescent="0.25">
      <c r="A95" s="2">
        <v>19</v>
      </c>
      <c r="B95" s="41">
        <f t="shared" ca="1" si="65"/>
        <v>45103</v>
      </c>
      <c r="C95" s="24">
        <f t="shared" si="66"/>
        <v>0</v>
      </c>
      <c r="D95" s="24">
        <f t="shared" si="64"/>
        <v>0</v>
      </c>
    </row>
    <row r="96" spans="1:4" hidden="1" x14ac:dyDescent="0.25">
      <c r="A96" s="2">
        <v>20</v>
      </c>
      <c r="B96" s="41">
        <f t="shared" ca="1" si="65"/>
        <v>45133</v>
      </c>
      <c r="C96" s="24">
        <f t="shared" si="66"/>
        <v>0</v>
      </c>
      <c r="D96" s="24">
        <f t="shared" si="64"/>
        <v>0</v>
      </c>
    </row>
    <row r="97" spans="1:4" hidden="1" x14ac:dyDescent="0.25">
      <c r="A97" s="2">
        <v>21</v>
      </c>
      <c r="B97" s="41">
        <f t="shared" ca="1" si="65"/>
        <v>45164</v>
      </c>
      <c r="C97" s="24">
        <f t="shared" si="66"/>
        <v>0</v>
      </c>
      <c r="D97" s="24">
        <f t="shared" si="64"/>
        <v>0</v>
      </c>
    </row>
    <row r="98" spans="1:4" hidden="1" x14ac:dyDescent="0.25">
      <c r="A98" s="2">
        <v>22</v>
      </c>
      <c r="B98" s="41">
        <f t="shared" ca="1" si="65"/>
        <v>45195</v>
      </c>
      <c r="C98" s="24">
        <f t="shared" si="66"/>
        <v>0</v>
      </c>
      <c r="D98" s="24">
        <f t="shared" si="64"/>
        <v>0</v>
      </c>
    </row>
    <row r="99" spans="1:4" hidden="1" x14ac:dyDescent="0.25">
      <c r="A99" s="2">
        <v>23</v>
      </c>
      <c r="B99" s="41">
        <f t="shared" ca="1" si="65"/>
        <v>45225</v>
      </c>
      <c r="C99" s="24">
        <f t="shared" si="66"/>
        <v>0</v>
      </c>
      <c r="D99" s="24">
        <f t="shared" si="64"/>
        <v>0</v>
      </c>
    </row>
    <row r="100" spans="1:4" hidden="1" x14ac:dyDescent="0.25">
      <c r="A100" s="2">
        <v>24</v>
      </c>
      <c r="B100" s="41">
        <f t="shared" ca="1" si="65"/>
        <v>45256</v>
      </c>
      <c r="C100" s="24">
        <f t="shared" si="66"/>
        <v>0</v>
      </c>
      <c r="D100" s="24">
        <f t="shared" si="64"/>
        <v>0</v>
      </c>
    </row>
    <row r="101" spans="1:4" hidden="1" x14ac:dyDescent="0.25">
      <c r="A101" s="2">
        <v>25</v>
      </c>
      <c r="B101" s="41">
        <f t="shared" ca="1" si="65"/>
        <v>45286</v>
      </c>
      <c r="C101" s="24">
        <f t="shared" ref="C101:C112" si="67">J20</f>
        <v>0</v>
      </c>
      <c r="D101" s="24">
        <f t="shared" si="64"/>
        <v>0</v>
      </c>
    </row>
    <row r="102" spans="1:4" hidden="1" x14ac:dyDescent="0.25">
      <c r="A102" s="2">
        <v>26</v>
      </c>
      <c r="B102" s="41">
        <f t="shared" ca="1" si="65"/>
        <v>45317</v>
      </c>
      <c r="C102" s="24">
        <f t="shared" si="67"/>
        <v>0</v>
      </c>
      <c r="D102" s="24">
        <f t="shared" si="64"/>
        <v>0</v>
      </c>
    </row>
    <row r="103" spans="1:4" hidden="1" x14ac:dyDescent="0.25">
      <c r="A103" s="2">
        <v>27</v>
      </c>
      <c r="B103" s="41">
        <f t="shared" ca="1" si="65"/>
        <v>45348</v>
      </c>
      <c r="C103" s="24">
        <f t="shared" si="67"/>
        <v>0</v>
      </c>
      <c r="D103" s="24">
        <f t="shared" si="64"/>
        <v>0</v>
      </c>
    </row>
    <row r="104" spans="1:4" hidden="1" x14ac:dyDescent="0.25">
      <c r="A104" s="2">
        <v>28</v>
      </c>
      <c r="B104" s="41">
        <f t="shared" ca="1" si="65"/>
        <v>45377</v>
      </c>
      <c r="C104" s="24">
        <f t="shared" si="67"/>
        <v>0</v>
      </c>
      <c r="D104" s="24">
        <f t="shared" si="64"/>
        <v>0</v>
      </c>
    </row>
    <row r="105" spans="1:4" hidden="1" x14ac:dyDescent="0.25">
      <c r="A105" s="2">
        <v>29</v>
      </c>
      <c r="B105" s="41">
        <f t="shared" ca="1" si="65"/>
        <v>45408</v>
      </c>
      <c r="C105" s="24">
        <f t="shared" si="67"/>
        <v>0</v>
      </c>
      <c r="D105" s="24">
        <f t="shared" si="64"/>
        <v>0</v>
      </c>
    </row>
    <row r="106" spans="1:4" hidden="1" x14ac:dyDescent="0.25">
      <c r="A106" s="2">
        <v>30</v>
      </c>
      <c r="B106" s="41">
        <f t="shared" ca="1" si="65"/>
        <v>45438</v>
      </c>
      <c r="C106" s="24">
        <f t="shared" si="67"/>
        <v>0</v>
      </c>
      <c r="D106" s="24">
        <f t="shared" si="64"/>
        <v>0</v>
      </c>
    </row>
    <row r="107" spans="1:4" hidden="1" x14ac:dyDescent="0.25">
      <c r="A107" s="2">
        <v>31</v>
      </c>
      <c r="B107" s="41">
        <f t="shared" ca="1" si="65"/>
        <v>45469</v>
      </c>
      <c r="C107" s="24">
        <f t="shared" si="67"/>
        <v>0</v>
      </c>
      <c r="D107" s="24">
        <f t="shared" si="64"/>
        <v>0</v>
      </c>
    </row>
    <row r="108" spans="1:4" hidden="1" x14ac:dyDescent="0.25">
      <c r="A108" s="2">
        <v>32</v>
      </c>
      <c r="B108" s="41">
        <f t="shared" ca="1" si="65"/>
        <v>45499</v>
      </c>
      <c r="C108" s="24">
        <f t="shared" si="67"/>
        <v>0</v>
      </c>
      <c r="D108" s="24">
        <f t="shared" si="64"/>
        <v>0</v>
      </c>
    </row>
    <row r="109" spans="1:4" hidden="1" x14ac:dyDescent="0.25">
      <c r="A109" s="2">
        <v>33</v>
      </c>
      <c r="B109" s="41">
        <f t="shared" ca="1" si="65"/>
        <v>45530</v>
      </c>
      <c r="C109" s="24">
        <f t="shared" si="67"/>
        <v>0</v>
      </c>
      <c r="D109" s="24">
        <f t="shared" si="64"/>
        <v>0</v>
      </c>
    </row>
    <row r="110" spans="1:4" hidden="1" x14ac:dyDescent="0.25">
      <c r="A110" s="2">
        <v>34</v>
      </c>
      <c r="B110" s="41">
        <f t="shared" ca="1" si="65"/>
        <v>45561</v>
      </c>
      <c r="C110" s="24">
        <f t="shared" si="67"/>
        <v>0</v>
      </c>
      <c r="D110" s="24">
        <f t="shared" si="64"/>
        <v>0</v>
      </c>
    </row>
    <row r="111" spans="1:4" hidden="1" x14ac:dyDescent="0.25">
      <c r="A111" s="2">
        <v>35</v>
      </c>
      <c r="B111" s="41">
        <f t="shared" ca="1" si="65"/>
        <v>45591</v>
      </c>
      <c r="C111" s="24">
        <f t="shared" si="67"/>
        <v>0</v>
      </c>
      <c r="D111" s="24">
        <f t="shared" si="64"/>
        <v>0</v>
      </c>
    </row>
    <row r="112" spans="1:4" hidden="1" x14ac:dyDescent="0.25">
      <c r="A112" s="2">
        <v>36</v>
      </c>
      <c r="B112" s="41">
        <f t="shared" ca="1" si="65"/>
        <v>45622</v>
      </c>
      <c r="C112" s="24">
        <f t="shared" si="67"/>
        <v>0</v>
      </c>
      <c r="D112" s="24">
        <f t="shared" si="64"/>
        <v>0</v>
      </c>
    </row>
    <row r="113" spans="1:4" hidden="1" x14ac:dyDescent="0.25">
      <c r="A113" s="2">
        <v>37</v>
      </c>
      <c r="B113" s="41">
        <f t="shared" ca="1" si="65"/>
        <v>45652</v>
      </c>
      <c r="C113" s="24">
        <f t="shared" ref="C113:C124" si="68">M20</f>
        <v>0</v>
      </c>
      <c r="D113" s="24">
        <f t="shared" si="64"/>
        <v>0</v>
      </c>
    </row>
    <row r="114" spans="1:4" hidden="1" x14ac:dyDescent="0.25">
      <c r="A114" s="2">
        <v>38</v>
      </c>
      <c r="B114" s="41">
        <f t="shared" ca="1" si="65"/>
        <v>45683</v>
      </c>
      <c r="C114" s="24">
        <f t="shared" si="68"/>
        <v>0</v>
      </c>
      <c r="D114" s="24">
        <f t="shared" si="64"/>
        <v>0</v>
      </c>
    </row>
    <row r="115" spans="1:4" hidden="1" x14ac:dyDescent="0.25">
      <c r="A115" s="2">
        <v>39</v>
      </c>
      <c r="B115" s="41">
        <f t="shared" ca="1" si="65"/>
        <v>45714</v>
      </c>
      <c r="C115" s="24">
        <f t="shared" si="68"/>
        <v>0</v>
      </c>
      <c r="D115" s="24">
        <f t="shared" si="64"/>
        <v>0</v>
      </c>
    </row>
    <row r="116" spans="1:4" hidden="1" x14ac:dyDescent="0.25">
      <c r="A116" s="2">
        <v>40</v>
      </c>
      <c r="B116" s="41">
        <f t="shared" ca="1" si="65"/>
        <v>45742</v>
      </c>
      <c r="C116" s="24">
        <f t="shared" si="68"/>
        <v>0</v>
      </c>
      <c r="D116" s="24">
        <f t="shared" si="64"/>
        <v>0</v>
      </c>
    </row>
    <row r="117" spans="1:4" hidden="1" x14ac:dyDescent="0.25">
      <c r="A117" s="2">
        <v>41</v>
      </c>
      <c r="B117" s="41">
        <f t="shared" ca="1" si="65"/>
        <v>45773</v>
      </c>
      <c r="C117" s="24">
        <f t="shared" si="68"/>
        <v>0</v>
      </c>
      <c r="D117" s="24">
        <f t="shared" si="64"/>
        <v>0</v>
      </c>
    </row>
    <row r="118" spans="1:4" hidden="1" x14ac:dyDescent="0.25">
      <c r="A118" s="2">
        <v>42</v>
      </c>
      <c r="B118" s="41">
        <f t="shared" ca="1" si="65"/>
        <v>45803</v>
      </c>
      <c r="C118" s="24">
        <f t="shared" si="68"/>
        <v>0</v>
      </c>
      <c r="D118" s="24">
        <f t="shared" si="64"/>
        <v>0</v>
      </c>
    </row>
    <row r="119" spans="1:4" hidden="1" x14ac:dyDescent="0.25">
      <c r="A119" s="2">
        <v>43</v>
      </c>
      <c r="B119" s="41">
        <f t="shared" ca="1" si="65"/>
        <v>45834</v>
      </c>
      <c r="C119" s="24">
        <f t="shared" si="68"/>
        <v>0</v>
      </c>
      <c r="D119" s="24">
        <f t="shared" si="64"/>
        <v>0</v>
      </c>
    </row>
    <row r="120" spans="1:4" hidden="1" x14ac:dyDescent="0.25">
      <c r="A120" s="2">
        <v>44</v>
      </c>
      <c r="B120" s="41">
        <f t="shared" ca="1" si="65"/>
        <v>45864</v>
      </c>
      <c r="C120" s="24">
        <f t="shared" si="68"/>
        <v>0</v>
      </c>
      <c r="D120" s="24">
        <f t="shared" si="64"/>
        <v>0</v>
      </c>
    </row>
    <row r="121" spans="1:4" hidden="1" x14ac:dyDescent="0.25">
      <c r="A121" s="2">
        <v>45</v>
      </c>
      <c r="B121" s="41">
        <f t="shared" ca="1" si="65"/>
        <v>45895</v>
      </c>
      <c r="C121" s="24">
        <f t="shared" si="68"/>
        <v>0</v>
      </c>
      <c r="D121" s="24">
        <f t="shared" si="64"/>
        <v>0</v>
      </c>
    </row>
    <row r="122" spans="1:4" hidden="1" x14ac:dyDescent="0.25">
      <c r="A122" s="2">
        <v>46</v>
      </c>
      <c r="B122" s="41">
        <f t="shared" ca="1" si="65"/>
        <v>45926</v>
      </c>
      <c r="C122" s="24">
        <f t="shared" si="68"/>
        <v>0</v>
      </c>
      <c r="D122" s="24">
        <f t="shared" si="64"/>
        <v>0</v>
      </c>
    </row>
    <row r="123" spans="1:4" hidden="1" x14ac:dyDescent="0.25">
      <c r="A123" s="2">
        <v>47</v>
      </c>
      <c r="B123" s="41">
        <f t="shared" ca="1" si="65"/>
        <v>45956</v>
      </c>
      <c r="C123" s="24">
        <f t="shared" si="68"/>
        <v>0</v>
      </c>
      <c r="D123" s="24">
        <f t="shared" si="64"/>
        <v>0</v>
      </c>
    </row>
    <row r="124" spans="1:4" hidden="1" x14ac:dyDescent="0.25">
      <c r="A124" s="2">
        <v>48</v>
      </c>
      <c r="B124" s="41">
        <f t="shared" ca="1" si="65"/>
        <v>45987</v>
      </c>
      <c r="C124" s="24">
        <f t="shared" si="68"/>
        <v>0</v>
      </c>
      <c r="D124" s="24">
        <f t="shared" si="64"/>
        <v>0</v>
      </c>
    </row>
    <row r="125" spans="1:4" hidden="1" x14ac:dyDescent="0.25">
      <c r="A125" s="2">
        <v>49</v>
      </c>
      <c r="B125" s="41">
        <f t="shared" ca="1" si="65"/>
        <v>46017</v>
      </c>
      <c r="C125" s="24">
        <f t="shared" ref="C125:C136" si="69">P20</f>
        <v>0</v>
      </c>
      <c r="D125" s="24">
        <f t="shared" si="64"/>
        <v>0</v>
      </c>
    </row>
    <row r="126" spans="1:4" hidden="1" x14ac:dyDescent="0.25">
      <c r="A126" s="2">
        <v>50</v>
      </c>
      <c r="B126" s="41">
        <f t="shared" ca="1" si="65"/>
        <v>46048</v>
      </c>
      <c r="C126" s="24">
        <f t="shared" si="69"/>
        <v>0</v>
      </c>
      <c r="D126" s="24">
        <f t="shared" si="64"/>
        <v>0</v>
      </c>
    </row>
    <row r="127" spans="1:4" hidden="1" x14ac:dyDescent="0.25">
      <c r="A127" s="2">
        <v>51</v>
      </c>
      <c r="B127" s="41">
        <f t="shared" ca="1" si="65"/>
        <v>46079</v>
      </c>
      <c r="C127" s="24">
        <f t="shared" si="69"/>
        <v>0</v>
      </c>
      <c r="D127" s="24">
        <f t="shared" si="64"/>
        <v>0</v>
      </c>
    </row>
    <row r="128" spans="1:4" hidden="1" x14ac:dyDescent="0.25">
      <c r="A128" s="2">
        <v>52</v>
      </c>
      <c r="B128" s="41">
        <f t="shared" ca="1" si="65"/>
        <v>46107</v>
      </c>
      <c r="C128" s="24">
        <f t="shared" si="69"/>
        <v>0</v>
      </c>
      <c r="D128" s="24">
        <f t="shared" si="64"/>
        <v>0</v>
      </c>
    </row>
    <row r="129" spans="1:4" hidden="1" x14ac:dyDescent="0.25">
      <c r="A129" s="2">
        <v>53</v>
      </c>
      <c r="B129" s="41">
        <f t="shared" ca="1" si="65"/>
        <v>46138</v>
      </c>
      <c r="C129" s="24">
        <f t="shared" si="69"/>
        <v>0</v>
      </c>
      <c r="D129" s="24">
        <f t="shared" si="64"/>
        <v>0</v>
      </c>
    </row>
    <row r="130" spans="1:4" hidden="1" x14ac:dyDescent="0.25">
      <c r="A130" s="2">
        <v>54</v>
      </c>
      <c r="B130" s="41">
        <f t="shared" ca="1" si="65"/>
        <v>46168</v>
      </c>
      <c r="C130" s="24">
        <f t="shared" si="69"/>
        <v>0</v>
      </c>
      <c r="D130" s="24">
        <f t="shared" si="64"/>
        <v>0</v>
      </c>
    </row>
    <row r="131" spans="1:4" hidden="1" x14ac:dyDescent="0.25">
      <c r="A131" s="2">
        <v>55</v>
      </c>
      <c r="B131" s="41">
        <f t="shared" ca="1" si="65"/>
        <v>46199</v>
      </c>
      <c r="C131" s="24">
        <f t="shared" si="69"/>
        <v>0</v>
      </c>
      <c r="D131" s="24">
        <f t="shared" si="64"/>
        <v>0</v>
      </c>
    </row>
    <row r="132" spans="1:4" hidden="1" x14ac:dyDescent="0.25">
      <c r="A132" s="2">
        <v>56</v>
      </c>
      <c r="B132" s="41">
        <f t="shared" ca="1" si="65"/>
        <v>46229</v>
      </c>
      <c r="C132" s="24">
        <f t="shared" si="69"/>
        <v>0</v>
      </c>
      <c r="D132" s="24">
        <f t="shared" si="64"/>
        <v>0</v>
      </c>
    </row>
    <row r="133" spans="1:4" hidden="1" x14ac:dyDescent="0.25">
      <c r="A133" s="2">
        <v>57</v>
      </c>
      <c r="B133" s="41">
        <f t="shared" ca="1" si="65"/>
        <v>46260</v>
      </c>
      <c r="C133" s="24">
        <f t="shared" si="69"/>
        <v>0</v>
      </c>
      <c r="D133" s="24">
        <f t="shared" si="64"/>
        <v>0</v>
      </c>
    </row>
    <row r="134" spans="1:4" hidden="1" x14ac:dyDescent="0.25">
      <c r="A134" s="2">
        <v>58</v>
      </c>
      <c r="B134" s="41">
        <f t="shared" ca="1" si="65"/>
        <v>46291</v>
      </c>
      <c r="C134" s="24">
        <f t="shared" si="69"/>
        <v>0</v>
      </c>
      <c r="D134" s="24">
        <f t="shared" si="64"/>
        <v>0</v>
      </c>
    </row>
    <row r="135" spans="1:4" hidden="1" x14ac:dyDescent="0.25">
      <c r="A135" s="2">
        <v>59</v>
      </c>
      <c r="B135" s="41">
        <f t="shared" ca="1" si="65"/>
        <v>46321</v>
      </c>
      <c r="C135" s="24">
        <f t="shared" si="69"/>
        <v>0</v>
      </c>
      <c r="D135" s="24">
        <f t="shared" si="64"/>
        <v>0</v>
      </c>
    </row>
    <row r="136" spans="1:4" hidden="1" x14ac:dyDescent="0.25">
      <c r="A136" s="2">
        <v>60</v>
      </c>
      <c r="B136" s="41">
        <f t="shared" ca="1" si="65"/>
        <v>46352</v>
      </c>
      <c r="C136" s="24">
        <f t="shared" si="69"/>
        <v>0</v>
      </c>
      <c r="D136" s="24">
        <f t="shared" si="64"/>
        <v>0</v>
      </c>
    </row>
    <row r="137" spans="1:4" hidden="1" x14ac:dyDescent="0.25">
      <c r="A137" s="2">
        <v>61</v>
      </c>
      <c r="B137" s="41">
        <f t="shared" ca="1" si="65"/>
        <v>46382</v>
      </c>
      <c r="C137" s="24">
        <f t="shared" ref="C137:C148" si="70">S20</f>
        <v>0</v>
      </c>
      <c r="D137" s="24">
        <f t="shared" si="64"/>
        <v>0</v>
      </c>
    </row>
    <row r="138" spans="1:4" hidden="1" x14ac:dyDescent="0.25">
      <c r="A138" s="2">
        <v>62</v>
      </c>
      <c r="B138" s="41">
        <f t="shared" ca="1" si="65"/>
        <v>46413</v>
      </c>
      <c r="C138" s="24">
        <f t="shared" si="70"/>
        <v>0</v>
      </c>
      <c r="D138" s="24">
        <f t="shared" si="64"/>
        <v>0</v>
      </c>
    </row>
    <row r="139" spans="1:4" hidden="1" x14ac:dyDescent="0.25">
      <c r="A139" s="2">
        <v>63</v>
      </c>
      <c r="B139" s="41">
        <f t="shared" ca="1" si="65"/>
        <v>46444</v>
      </c>
      <c r="C139" s="24">
        <f t="shared" si="70"/>
        <v>0</v>
      </c>
      <c r="D139" s="24">
        <f t="shared" si="64"/>
        <v>0</v>
      </c>
    </row>
    <row r="140" spans="1:4" hidden="1" x14ac:dyDescent="0.25">
      <c r="A140" s="2">
        <v>64</v>
      </c>
      <c r="B140" s="41">
        <f t="shared" ca="1" si="65"/>
        <v>46472</v>
      </c>
      <c r="C140" s="24">
        <f t="shared" si="70"/>
        <v>0</v>
      </c>
      <c r="D140" s="24">
        <f t="shared" si="64"/>
        <v>0</v>
      </c>
    </row>
    <row r="141" spans="1:4" hidden="1" x14ac:dyDescent="0.25">
      <c r="A141" s="2">
        <v>65</v>
      </c>
      <c r="B141" s="41">
        <f t="shared" ca="1" si="65"/>
        <v>46503</v>
      </c>
      <c r="C141" s="24">
        <f t="shared" si="70"/>
        <v>0</v>
      </c>
      <c r="D141" s="24">
        <f t="shared" si="64"/>
        <v>0</v>
      </c>
    </row>
    <row r="142" spans="1:4" hidden="1" x14ac:dyDescent="0.25">
      <c r="A142" s="2">
        <v>66</v>
      </c>
      <c r="B142" s="41">
        <f t="shared" ca="1" si="65"/>
        <v>46533</v>
      </c>
      <c r="C142" s="24">
        <f t="shared" si="70"/>
        <v>0</v>
      </c>
      <c r="D142" s="24">
        <f t="shared" ref="D142:D205" si="71">C142-C143</f>
        <v>0</v>
      </c>
    </row>
    <row r="143" spans="1:4" hidden="1" x14ac:dyDescent="0.25">
      <c r="A143" s="2">
        <v>67</v>
      </c>
      <c r="B143" s="41">
        <f t="shared" ref="B143:B206" ca="1" si="72">EDATE(B142,1)</f>
        <v>46564</v>
      </c>
      <c r="C143" s="24">
        <f t="shared" si="70"/>
        <v>0</v>
      </c>
      <c r="D143" s="24">
        <f t="shared" si="71"/>
        <v>0</v>
      </c>
    </row>
    <row r="144" spans="1:4" hidden="1" x14ac:dyDescent="0.25">
      <c r="A144" s="2">
        <v>68</v>
      </c>
      <c r="B144" s="41">
        <f t="shared" ca="1" si="72"/>
        <v>46594</v>
      </c>
      <c r="C144" s="24">
        <f t="shared" si="70"/>
        <v>0</v>
      </c>
      <c r="D144" s="24">
        <f t="shared" si="71"/>
        <v>0</v>
      </c>
    </row>
    <row r="145" spans="1:4" hidden="1" x14ac:dyDescent="0.25">
      <c r="A145" s="2">
        <v>69</v>
      </c>
      <c r="B145" s="41">
        <f t="shared" ca="1" si="72"/>
        <v>46625</v>
      </c>
      <c r="C145" s="24">
        <f t="shared" si="70"/>
        <v>0</v>
      </c>
      <c r="D145" s="24">
        <f t="shared" si="71"/>
        <v>0</v>
      </c>
    </row>
    <row r="146" spans="1:4" hidden="1" x14ac:dyDescent="0.25">
      <c r="A146" s="2">
        <v>70</v>
      </c>
      <c r="B146" s="41">
        <f t="shared" ca="1" si="72"/>
        <v>46656</v>
      </c>
      <c r="C146" s="24">
        <f t="shared" si="70"/>
        <v>0</v>
      </c>
      <c r="D146" s="24">
        <f t="shared" si="71"/>
        <v>0</v>
      </c>
    </row>
    <row r="147" spans="1:4" hidden="1" x14ac:dyDescent="0.25">
      <c r="A147" s="2">
        <v>71</v>
      </c>
      <c r="B147" s="41">
        <f t="shared" ca="1" si="72"/>
        <v>46686</v>
      </c>
      <c r="C147" s="24">
        <f t="shared" si="70"/>
        <v>0</v>
      </c>
      <c r="D147" s="24">
        <f t="shared" si="71"/>
        <v>0</v>
      </c>
    </row>
    <row r="148" spans="1:4" hidden="1" x14ac:dyDescent="0.25">
      <c r="A148" s="2">
        <v>72</v>
      </c>
      <c r="B148" s="41">
        <f t="shared" ca="1" si="72"/>
        <v>46717</v>
      </c>
      <c r="C148" s="24">
        <f t="shared" si="70"/>
        <v>0</v>
      </c>
      <c r="D148" s="24">
        <f t="shared" si="71"/>
        <v>0</v>
      </c>
    </row>
    <row r="149" spans="1:4" hidden="1" x14ac:dyDescent="0.25">
      <c r="A149" s="2">
        <v>73</v>
      </c>
      <c r="B149" s="41">
        <f t="shared" ca="1" si="72"/>
        <v>46747</v>
      </c>
      <c r="C149" s="24">
        <f t="shared" ref="C149:C160" si="73">V20</f>
        <v>0</v>
      </c>
      <c r="D149" s="24">
        <f t="shared" si="71"/>
        <v>0</v>
      </c>
    </row>
    <row r="150" spans="1:4" hidden="1" x14ac:dyDescent="0.25">
      <c r="A150" s="2">
        <v>74</v>
      </c>
      <c r="B150" s="41">
        <f t="shared" ca="1" si="72"/>
        <v>46778</v>
      </c>
      <c r="C150" s="24">
        <f t="shared" si="73"/>
        <v>0</v>
      </c>
      <c r="D150" s="24">
        <f t="shared" si="71"/>
        <v>0</v>
      </c>
    </row>
    <row r="151" spans="1:4" hidden="1" x14ac:dyDescent="0.25">
      <c r="A151" s="2">
        <v>75</v>
      </c>
      <c r="B151" s="41">
        <f t="shared" ca="1" si="72"/>
        <v>46809</v>
      </c>
      <c r="C151" s="24">
        <f t="shared" si="73"/>
        <v>0</v>
      </c>
      <c r="D151" s="24">
        <f t="shared" si="71"/>
        <v>0</v>
      </c>
    </row>
    <row r="152" spans="1:4" hidden="1" x14ac:dyDescent="0.25">
      <c r="A152" s="2">
        <v>76</v>
      </c>
      <c r="B152" s="41">
        <f t="shared" ca="1" si="72"/>
        <v>46838</v>
      </c>
      <c r="C152" s="24">
        <f t="shared" si="73"/>
        <v>0</v>
      </c>
      <c r="D152" s="24">
        <f t="shared" si="71"/>
        <v>0</v>
      </c>
    </row>
    <row r="153" spans="1:4" hidden="1" x14ac:dyDescent="0.25">
      <c r="A153" s="2">
        <v>77</v>
      </c>
      <c r="B153" s="41">
        <f t="shared" ca="1" si="72"/>
        <v>46869</v>
      </c>
      <c r="C153" s="24">
        <f t="shared" si="73"/>
        <v>0</v>
      </c>
      <c r="D153" s="24">
        <f t="shared" si="71"/>
        <v>0</v>
      </c>
    </row>
    <row r="154" spans="1:4" hidden="1" x14ac:dyDescent="0.25">
      <c r="A154" s="2">
        <v>78</v>
      </c>
      <c r="B154" s="41">
        <f t="shared" ca="1" si="72"/>
        <v>46899</v>
      </c>
      <c r="C154" s="24">
        <f t="shared" si="73"/>
        <v>0</v>
      </c>
      <c r="D154" s="24">
        <f t="shared" si="71"/>
        <v>0</v>
      </c>
    </row>
    <row r="155" spans="1:4" hidden="1" x14ac:dyDescent="0.25">
      <c r="A155" s="2">
        <v>79</v>
      </c>
      <c r="B155" s="41">
        <f t="shared" ca="1" si="72"/>
        <v>46930</v>
      </c>
      <c r="C155" s="24">
        <f t="shared" si="73"/>
        <v>0</v>
      </c>
      <c r="D155" s="24">
        <f t="shared" si="71"/>
        <v>0</v>
      </c>
    </row>
    <row r="156" spans="1:4" hidden="1" x14ac:dyDescent="0.25">
      <c r="A156" s="2">
        <v>80</v>
      </c>
      <c r="B156" s="41">
        <f t="shared" ca="1" si="72"/>
        <v>46960</v>
      </c>
      <c r="C156" s="24">
        <f t="shared" si="73"/>
        <v>0</v>
      </c>
      <c r="D156" s="24">
        <f t="shared" si="71"/>
        <v>0</v>
      </c>
    </row>
    <row r="157" spans="1:4" hidden="1" x14ac:dyDescent="0.25">
      <c r="A157" s="2">
        <v>81</v>
      </c>
      <c r="B157" s="41">
        <f t="shared" ca="1" si="72"/>
        <v>46991</v>
      </c>
      <c r="C157" s="24">
        <f t="shared" si="73"/>
        <v>0</v>
      </c>
      <c r="D157" s="24">
        <f t="shared" si="71"/>
        <v>0</v>
      </c>
    </row>
    <row r="158" spans="1:4" hidden="1" x14ac:dyDescent="0.25">
      <c r="A158" s="2">
        <v>82</v>
      </c>
      <c r="B158" s="41">
        <f t="shared" ca="1" si="72"/>
        <v>47022</v>
      </c>
      <c r="C158" s="24">
        <f t="shared" si="73"/>
        <v>0</v>
      </c>
      <c r="D158" s="24">
        <f t="shared" si="71"/>
        <v>0</v>
      </c>
    </row>
    <row r="159" spans="1:4" hidden="1" x14ac:dyDescent="0.25">
      <c r="A159" s="2">
        <v>83</v>
      </c>
      <c r="B159" s="41">
        <f t="shared" ca="1" si="72"/>
        <v>47052</v>
      </c>
      <c r="C159" s="24">
        <f t="shared" si="73"/>
        <v>0</v>
      </c>
      <c r="D159" s="24">
        <f t="shared" si="71"/>
        <v>0</v>
      </c>
    </row>
    <row r="160" spans="1:4" hidden="1" x14ac:dyDescent="0.25">
      <c r="A160" s="2">
        <v>84</v>
      </c>
      <c r="B160" s="41">
        <f t="shared" ca="1" si="72"/>
        <v>47083</v>
      </c>
      <c r="C160" s="24">
        <f t="shared" si="73"/>
        <v>0</v>
      </c>
      <c r="D160" s="24">
        <f t="shared" si="71"/>
        <v>0</v>
      </c>
    </row>
    <row r="161" spans="1:4" hidden="1" x14ac:dyDescent="0.25">
      <c r="A161" s="2">
        <v>85</v>
      </c>
      <c r="B161" s="41">
        <f t="shared" ca="1" si="72"/>
        <v>47113</v>
      </c>
      <c r="C161" s="24">
        <f t="shared" ref="C161:C172" si="74">D35</f>
        <v>0</v>
      </c>
      <c r="D161" s="24">
        <f t="shared" si="71"/>
        <v>0</v>
      </c>
    </row>
    <row r="162" spans="1:4" hidden="1" x14ac:dyDescent="0.25">
      <c r="A162" s="2">
        <v>86</v>
      </c>
      <c r="B162" s="41">
        <f t="shared" ca="1" si="72"/>
        <v>47144</v>
      </c>
      <c r="C162" s="24">
        <f t="shared" si="74"/>
        <v>0</v>
      </c>
      <c r="D162" s="24">
        <f t="shared" si="71"/>
        <v>0</v>
      </c>
    </row>
    <row r="163" spans="1:4" hidden="1" x14ac:dyDescent="0.25">
      <c r="A163" s="2">
        <v>87</v>
      </c>
      <c r="B163" s="41">
        <f t="shared" ca="1" si="72"/>
        <v>47175</v>
      </c>
      <c r="C163" s="24">
        <f t="shared" si="74"/>
        <v>0</v>
      </c>
      <c r="D163" s="24">
        <f t="shared" si="71"/>
        <v>0</v>
      </c>
    </row>
    <row r="164" spans="1:4" hidden="1" x14ac:dyDescent="0.25">
      <c r="A164" s="2">
        <v>88</v>
      </c>
      <c r="B164" s="41">
        <f t="shared" ca="1" si="72"/>
        <v>47203</v>
      </c>
      <c r="C164" s="24">
        <f t="shared" si="74"/>
        <v>0</v>
      </c>
      <c r="D164" s="24">
        <f t="shared" si="71"/>
        <v>0</v>
      </c>
    </row>
    <row r="165" spans="1:4" hidden="1" x14ac:dyDescent="0.25">
      <c r="A165" s="2">
        <v>89</v>
      </c>
      <c r="B165" s="41">
        <f t="shared" ca="1" si="72"/>
        <v>47234</v>
      </c>
      <c r="C165" s="24">
        <f t="shared" si="74"/>
        <v>0</v>
      </c>
      <c r="D165" s="24">
        <f t="shared" si="71"/>
        <v>0</v>
      </c>
    </row>
    <row r="166" spans="1:4" hidden="1" x14ac:dyDescent="0.25">
      <c r="A166" s="2">
        <v>90</v>
      </c>
      <c r="B166" s="41">
        <f t="shared" ca="1" si="72"/>
        <v>47264</v>
      </c>
      <c r="C166" s="24">
        <f t="shared" si="74"/>
        <v>0</v>
      </c>
      <c r="D166" s="24">
        <f t="shared" si="71"/>
        <v>0</v>
      </c>
    </row>
    <row r="167" spans="1:4" hidden="1" x14ac:dyDescent="0.25">
      <c r="A167" s="2">
        <v>91</v>
      </c>
      <c r="B167" s="41">
        <f t="shared" ca="1" si="72"/>
        <v>47295</v>
      </c>
      <c r="C167" s="24">
        <f t="shared" si="74"/>
        <v>0</v>
      </c>
      <c r="D167" s="24">
        <f t="shared" si="71"/>
        <v>0</v>
      </c>
    </row>
    <row r="168" spans="1:4" hidden="1" x14ac:dyDescent="0.25">
      <c r="A168" s="2">
        <v>92</v>
      </c>
      <c r="B168" s="41">
        <f t="shared" ca="1" si="72"/>
        <v>47325</v>
      </c>
      <c r="C168" s="24">
        <f t="shared" si="74"/>
        <v>0</v>
      </c>
      <c r="D168" s="24">
        <f t="shared" si="71"/>
        <v>0</v>
      </c>
    </row>
    <row r="169" spans="1:4" hidden="1" x14ac:dyDescent="0.25">
      <c r="A169" s="2">
        <v>93</v>
      </c>
      <c r="B169" s="41">
        <f t="shared" ca="1" si="72"/>
        <v>47356</v>
      </c>
      <c r="C169" s="24">
        <f t="shared" si="74"/>
        <v>0</v>
      </c>
      <c r="D169" s="24">
        <f t="shared" si="71"/>
        <v>0</v>
      </c>
    </row>
    <row r="170" spans="1:4" hidden="1" x14ac:dyDescent="0.25">
      <c r="A170" s="2">
        <v>94</v>
      </c>
      <c r="B170" s="41">
        <f t="shared" ca="1" si="72"/>
        <v>47387</v>
      </c>
      <c r="C170" s="24">
        <f t="shared" si="74"/>
        <v>0</v>
      </c>
      <c r="D170" s="24">
        <f t="shared" si="71"/>
        <v>0</v>
      </c>
    </row>
    <row r="171" spans="1:4" hidden="1" x14ac:dyDescent="0.25">
      <c r="A171" s="2">
        <v>95</v>
      </c>
      <c r="B171" s="41">
        <f t="shared" ca="1" si="72"/>
        <v>47417</v>
      </c>
      <c r="C171" s="24">
        <f t="shared" si="74"/>
        <v>0</v>
      </c>
      <c r="D171" s="24">
        <f t="shared" si="71"/>
        <v>0</v>
      </c>
    </row>
    <row r="172" spans="1:4" hidden="1" x14ac:dyDescent="0.25">
      <c r="A172" s="2">
        <v>96</v>
      </c>
      <c r="B172" s="41">
        <f t="shared" ca="1" si="72"/>
        <v>47448</v>
      </c>
      <c r="C172" s="24">
        <f t="shared" si="74"/>
        <v>0</v>
      </c>
      <c r="D172" s="24">
        <f t="shared" si="71"/>
        <v>0</v>
      </c>
    </row>
    <row r="173" spans="1:4" hidden="1" x14ac:dyDescent="0.25">
      <c r="A173" s="2">
        <v>97</v>
      </c>
      <c r="B173" s="41">
        <f t="shared" ca="1" si="72"/>
        <v>47478</v>
      </c>
      <c r="C173" s="24">
        <f t="shared" ref="C173:C184" si="75">G35</f>
        <v>0</v>
      </c>
      <c r="D173" s="24">
        <f t="shared" si="71"/>
        <v>0</v>
      </c>
    </row>
    <row r="174" spans="1:4" hidden="1" x14ac:dyDescent="0.25">
      <c r="A174" s="2">
        <v>98</v>
      </c>
      <c r="B174" s="41">
        <f t="shared" ca="1" si="72"/>
        <v>47509</v>
      </c>
      <c r="C174" s="24">
        <f t="shared" si="75"/>
        <v>0</v>
      </c>
      <c r="D174" s="24">
        <f t="shared" si="71"/>
        <v>0</v>
      </c>
    </row>
    <row r="175" spans="1:4" hidden="1" x14ac:dyDescent="0.25">
      <c r="A175" s="2">
        <v>99</v>
      </c>
      <c r="B175" s="41">
        <f t="shared" ca="1" si="72"/>
        <v>47540</v>
      </c>
      <c r="C175" s="24">
        <f t="shared" si="75"/>
        <v>0</v>
      </c>
      <c r="D175" s="24">
        <f t="shared" si="71"/>
        <v>0</v>
      </c>
    </row>
    <row r="176" spans="1:4" hidden="1" x14ac:dyDescent="0.25">
      <c r="A176" s="2">
        <v>100</v>
      </c>
      <c r="B176" s="41">
        <f t="shared" ca="1" si="72"/>
        <v>47568</v>
      </c>
      <c r="C176" s="24">
        <f t="shared" si="75"/>
        <v>0</v>
      </c>
      <c r="D176" s="24">
        <f t="shared" si="71"/>
        <v>0</v>
      </c>
    </row>
    <row r="177" spans="1:4" hidden="1" x14ac:dyDescent="0.25">
      <c r="A177" s="2">
        <v>101</v>
      </c>
      <c r="B177" s="41">
        <f t="shared" ca="1" si="72"/>
        <v>47599</v>
      </c>
      <c r="C177" s="24">
        <f t="shared" si="75"/>
        <v>0</v>
      </c>
      <c r="D177" s="24">
        <f t="shared" si="71"/>
        <v>0</v>
      </c>
    </row>
    <row r="178" spans="1:4" hidden="1" x14ac:dyDescent="0.25">
      <c r="A178" s="2">
        <v>102</v>
      </c>
      <c r="B178" s="41">
        <f t="shared" ca="1" si="72"/>
        <v>47629</v>
      </c>
      <c r="C178" s="24">
        <f t="shared" si="75"/>
        <v>0</v>
      </c>
      <c r="D178" s="24">
        <f t="shared" si="71"/>
        <v>0</v>
      </c>
    </row>
    <row r="179" spans="1:4" hidden="1" x14ac:dyDescent="0.25">
      <c r="A179" s="2">
        <v>103</v>
      </c>
      <c r="B179" s="41">
        <f t="shared" ca="1" si="72"/>
        <v>47660</v>
      </c>
      <c r="C179" s="24">
        <f t="shared" si="75"/>
        <v>0</v>
      </c>
      <c r="D179" s="24">
        <f t="shared" si="71"/>
        <v>0</v>
      </c>
    </row>
    <row r="180" spans="1:4" hidden="1" x14ac:dyDescent="0.25">
      <c r="A180" s="2">
        <v>104</v>
      </c>
      <c r="B180" s="41">
        <f t="shared" ca="1" si="72"/>
        <v>47690</v>
      </c>
      <c r="C180" s="24">
        <f t="shared" si="75"/>
        <v>0</v>
      </c>
      <c r="D180" s="24">
        <f t="shared" si="71"/>
        <v>0</v>
      </c>
    </row>
    <row r="181" spans="1:4" hidden="1" x14ac:dyDescent="0.25">
      <c r="A181" s="2">
        <v>105</v>
      </c>
      <c r="B181" s="41">
        <f t="shared" ca="1" si="72"/>
        <v>47721</v>
      </c>
      <c r="C181" s="24">
        <f t="shared" si="75"/>
        <v>0</v>
      </c>
      <c r="D181" s="24">
        <f t="shared" si="71"/>
        <v>0</v>
      </c>
    </row>
    <row r="182" spans="1:4" hidden="1" x14ac:dyDescent="0.25">
      <c r="A182" s="2">
        <v>106</v>
      </c>
      <c r="B182" s="41">
        <f t="shared" ca="1" si="72"/>
        <v>47752</v>
      </c>
      <c r="C182" s="24">
        <f t="shared" si="75"/>
        <v>0</v>
      </c>
      <c r="D182" s="24">
        <f t="shared" si="71"/>
        <v>0</v>
      </c>
    </row>
    <row r="183" spans="1:4" hidden="1" x14ac:dyDescent="0.25">
      <c r="A183" s="2">
        <v>107</v>
      </c>
      <c r="B183" s="41">
        <f t="shared" ca="1" si="72"/>
        <v>47782</v>
      </c>
      <c r="C183" s="24">
        <f t="shared" si="75"/>
        <v>0</v>
      </c>
      <c r="D183" s="24">
        <f t="shared" si="71"/>
        <v>0</v>
      </c>
    </row>
    <row r="184" spans="1:4" hidden="1" x14ac:dyDescent="0.25">
      <c r="A184" s="2">
        <v>108</v>
      </c>
      <c r="B184" s="41">
        <f t="shared" ca="1" si="72"/>
        <v>47813</v>
      </c>
      <c r="C184" s="24">
        <f t="shared" si="75"/>
        <v>0</v>
      </c>
      <c r="D184" s="24">
        <f t="shared" si="71"/>
        <v>0</v>
      </c>
    </row>
    <row r="185" spans="1:4" hidden="1" x14ac:dyDescent="0.25">
      <c r="A185" s="2">
        <v>109</v>
      </c>
      <c r="B185" s="41">
        <f t="shared" ca="1" si="72"/>
        <v>47843</v>
      </c>
      <c r="C185" s="24">
        <f t="shared" ref="C185:C196" si="76">J35</f>
        <v>0</v>
      </c>
      <c r="D185" s="24">
        <f t="shared" si="71"/>
        <v>0</v>
      </c>
    </row>
    <row r="186" spans="1:4" hidden="1" x14ac:dyDescent="0.25">
      <c r="A186" s="2">
        <v>110</v>
      </c>
      <c r="B186" s="41">
        <f t="shared" ca="1" si="72"/>
        <v>47874</v>
      </c>
      <c r="C186" s="24">
        <f t="shared" si="76"/>
        <v>0</v>
      </c>
      <c r="D186" s="24">
        <f t="shared" si="71"/>
        <v>0</v>
      </c>
    </row>
    <row r="187" spans="1:4" hidden="1" x14ac:dyDescent="0.25">
      <c r="A187" s="2">
        <v>111</v>
      </c>
      <c r="B187" s="41">
        <f t="shared" ca="1" si="72"/>
        <v>47905</v>
      </c>
      <c r="C187" s="24">
        <f t="shared" si="76"/>
        <v>0</v>
      </c>
      <c r="D187" s="24">
        <f t="shared" si="71"/>
        <v>0</v>
      </c>
    </row>
    <row r="188" spans="1:4" hidden="1" x14ac:dyDescent="0.25">
      <c r="A188" s="2">
        <v>112</v>
      </c>
      <c r="B188" s="41">
        <f t="shared" ca="1" si="72"/>
        <v>47933</v>
      </c>
      <c r="C188" s="24">
        <f t="shared" si="76"/>
        <v>0</v>
      </c>
      <c r="D188" s="24">
        <f t="shared" si="71"/>
        <v>0</v>
      </c>
    </row>
    <row r="189" spans="1:4" hidden="1" x14ac:dyDescent="0.25">
      <c r="A189" s="2">
        <v>113</v>
      </c>
      <c r="B189" s="41">
        <f t="shared" ca="1" si="72"/>
        <v>47964</v>
      </c>
      <c r="C189" s="24">
        <f t="shared" si="76"/>
        <v>0</v>
      </c>
      <c r="D189" s="24">
        <f t="shared" si="71"/>
        <v>0</v>
      </c>
    </row>
    <row r="190" spans="1:4" hidden="1" x14ac:dyDescent="0.25">
      <c r="A190" s="2">
        <v>114</v>
      </c>
      <c r="B190" s="41">
        <f t="shared" ca="1" si="72"/>
        <v>47994</v>
      </c>
      <c r="C190" s="24">
        <f t="shared" si="76"/>
        <v>0</v>
      </c>
      <c r="D190" s="24">
        <f t="shared" si="71"/>
        <v>0</v>
      </c>
    </row>
    <row r="191" spans="1:4" hidden="1" x14ac:dyDescent="0.25">
      <c r="A191" s="2">
        <v>115</v>
      </c>
      <c r="B191" s="41">
        <f t="shared" ca="1" si="72"/>
        <v>48025</v>
      </c>
      <c r="C191" s="24">
        <f t="shared" si="76"/>
        <v>0</v>
      </c>
      <c r="D191" s="24">
        <f t="shared" si="71"/>
        <v>0</v>
      </c>
    </row>
    <row r="192" spans="1:4" hidden="1" x14ac:dyDescent="0.25">
      <c r="A192" s="2">
        <v>116</v>
      </c>
      <c r="B192" s="41">
        <f t="shared" ca="1" si="72"/>
        <v>48055</v>
      </c>
      <c r="C192" s="24">
        <f t="shared" si="76"/>
        <v>0</v>
      </c>
      <c r="D192" s="24">
        <f t="shared" si="71"/>
        <v>0</v>
      </c>
    </row>
    <row r="193" spans="1:4" hidden="1" x14ac:dyDescent="0.25">
      <c r="A193" s="2">
        <v>117</v>
      </c>
      <c r="B193" s="41">
        <f t="shared" ca="1" si="72"/>
        <v>48086</v>
      </c>
      <c r="C193" s="24">
        <f t="shared" si="76"/>
        <v>0</v>
      </c>
      <c r="D193" s="24">
        <f t="shared" si="71"/>
        <v>0</v>
      </c>
    </row>
    <row r="194" spans="1:4" hidden="1" x14ac:dyDescent="0.25">
      <c r="A194" s="2">
        <v>118</v>
      </c>
      <c r="B194" s="41">
        <f t="shared" ca="1" si="72"/>
        <v>48117</v>
      </c>
      <c r="C194" s="24">
        <f t="shared" si="76"/>
        <v>0</v>
      </c>
      <c r="D194" s="24">
        <f t="shared" si="71"/>
        <v>0</v>
      </c>
    </row>
    <row r="195" spans="1:4" hidden="1" x14ac:dyDescent="0.25">
      <c r="A195" s="2">
        <v>119</v>
      </c>
      <c r="B195" s="41">
        <f t="shared" ca="1" si="72"/>
        <v>48147</v>
      </c>
      <c r="C195" s="24">
        <f t="shared" si="76"/>
        <v>0</v>
      </c>
      <c r="D195" s="24">
        <f t="shared" si="71"/>
        <v>0</v>
      </c>
    </row>
    <row r="196" spans="1:4" hidden="1" x14ac:dyDescent="0.25">
      <c r="A196" s="2">
        <v>120</v>
      </c>
      <c r="B196" s="41">
        <f t="shared" ca="1" si="72"/>
        <v>48178</v>
      </c>
      <c r="C196" s="24">
        <f t="shared" si="76"/>
        <v>0</v>
      </c>
      <c r="D196" s="24">
        <f t="shared" si="71"/>
        <v>0</v>
      </c>
    </row>
    <row r="197" spans="1:4" hidden="1" x14ac:dyDescent="0.25">
      <c r="A197" s="2">
        <v>121</v>
      </c>
      <c r="B197" s="41">
        <f t="shared" ca="1" si="72"/>
        <v>48208</v>
      </c>
      <c r="C197" s="29">
        <f t="shared" ref="C197:C208" si="77">M35</f>
        <v>0</v>
      </c>
      <c r="D197" s="24">
        <f t="shared" si="71"/>
        <v>0</v>
      </c>
    </row>
    <row r="198" spans="1:4" hidden="1" x14ac:dyDescent="0.25">
      <c r="A198" s="2">
        <v>122</v>
      </c>
      <c r="B198" s="41">
        <f t="shared" ca="1" si="72"/>
        <v>48239</v>
      </c>
      <c r="C198" s="29">
        <f t="shared" si="77"/>
        <v>0</v>
      </c>
      <c r="D198" s="24">
        <f t="shared" si="71"/>
        <v>0</v>
      </c>
    </row>
    <row r="199" spans="1:4" hidden="1" x14ac:dyDescent="0.25">
      <c r="A199" s="2">
        <v>123</v>
      </c>
      <c r="B199" s="41">
        <f t="shared" ca="1" si="72"/>
        <v>48270</v>
      </c>
      <c r="C199" s="29">
        <f t="shared" si="77"/>
        <v>0</v>
      </c>
      <c r="D199" s="24">
        <f t="shared" si="71"/>
        <v>0</v>
      </c>
    </row>
    <row r="200" spans="1:4" hidden="1" x14ac:dyDescent="0.25">
      <c r="A200" s="2">
        <v>124</v>
      </c>
      <c r="B200" s="41">
        <f t="shared" ca="1" si="72"/>
        <v>48299</v>
      </c>
      <c r="C200" s="29">
        <f t="shared" si="77"/>
        <v>0</v>
      </c>
      <c r="D200" s="24">
        <f t="shared" si="71"/>
        <v>0</v>
      </c>
    </row>
    <row r="201" spans="1:4" hidden="1" x14ac:dyDescent="0.25">
      <c r="A201" s="2">
        <v>125</v>
      </c>
      <c r="B201" s="41">
        <f t="shared" ca="1" si="72"/>
        <v>48330</v>
      </c>
      <c r="C201" s="29">
        <f t="shared" si="77"/>
        <v>0</v>
      </c>
      <c r="D201" s="24">
        <f t="shared" si="71"/>
        <v>0</v>
      </c>
    </row>
    <row r="202" spans="1:4" hidden="1" x14ac:dyDescent="0.25">
      <c r="A202" s="2">
        <v>126</v>
      </c>
      <c r="B202" s="41">
        <f t="shared" ca="1" si="72"/>
        <v>48360</v>
      </c>
      <c r="C202" s="29">
        <f t="shared" si="77"/>
        <v>0</v>
      </c>
      <c r="D202" s="24">
        <f t="shared" si="71"/>
        <v>0</v>
      </c>
    </row>
    <row r="203" spans="1:4" hidden="1" x14ac:dyDescent="0.25">
      <c r="A203" s="2">
        <v>127</v>
      </c>
      <c r="B203" s="41">
        <f t="shared" ca="1" si="72"/>
        <v>48391</v>
      </c>
      <c r="C203" s="29">
        <f t="shared" si="77"/>
        <v>0</v>
      </c>
      <c r="D203" s="24">
        <f t="shared" si="71"/>
        <v>0</v>
      </c>
    </row>
    <row r="204" spans="1:4" hidden="1" x14ac:dyDescent="0.25">
      <c r="A204" s="2">
        <v>128</v>
      </c>
      <c r="B204" s="41">
        <f t="shared" ca="1" si="72"/>
        <v>48421</v>
      </c>
      <c r="C204" s="29">
        <f t="shared" si="77"/>
        <v>0</v>
      </c>
      <c r="D204" s="24">
        <f t="shared" si="71"/>
        <v>0</v>
      </c>
    </row>
    <row r="205" spans="1:4" hidden="1" x14ac:dyDescent="0.25">
      <c r="A205" s="2">
        <v>129</v>
      </c>
      <c r="B205" s="41">
        <f t="shared" ca="1" si="72"/>
        <v>48452</v>
      </c>
      <c r="C205" s="29">
        <f t="shared" si="77"/>
        <v>0</v>
      </c>
      <c r="D205" s="24">
        <f t="shared" si="71"/>
        <v>0</v>
      </c>
    </row>
    <row r="206" spans="1:4" hidden="1" x14ac:dyDescent="0.25">
      <c r="A206" s="2">
        <v>130</v>
      </c>
      <c r="B206" s="41">
        <f t="shared" ca="1" si="72"/>
        <v>48483</v>
      </c>
      <c r="C206" s="29">
        <f t="shared" si="77"/>
        <v>0</v>
      </c>
      <c r="D206" s="24">
        <f t="shared" ref="D206:D269" si="78">C206-C207</f>
        <v>0</v>
      </c>
    </row>
    <row r="207" spans="1:4" hidden="1" x14ac:dyDescent="0.25">
      <c r="A207" s="2">
        <v>131</v>
      </c>
      <c r="B207" s="41">
        <f t="shared" ref="B207:B270" ca="1" si="79">EDATE(B206,1)</f>
        <v>48513</v>
      </c>
      <c r="C207" s="29">
        <f t="shared" si="77"/>
        <v>0</v>
      </c>
      <c r="D207" s="24">
        <f t="shared" si="78"/>
        <v>0</v>
      </c>
    </row>
    <row r="208" spans="1:4" hidden="1" x14ac:dyDescent="0.25">
      <c r="A208" s="2">
        <v>132</v>
      </c>
      <c r="B208" s="41">
        <f t="shared" ca="1" si="79"/>
        <v>48544</v>
      </c>
      <c r="C208" s="29">
        <f t="shared" si="77"/>
        <v>0</v>
      </c>
      <c r="D208" s="24">
        <f t="shared" si="78"/>
        <v>0</v>
      </c>
    </row>
    <row r="209" spans="1:4" hidden="1" x14ac:dyDescent="0.25">
      <c r="A209" s="2">
        <v>133</v>
      </c>
      <c r="B209" s="41">
        <f t="shared" ca="1" si="79"/>
        <v>48574</v>
      </c>
      <c r="C209" s="29">
        <f t="shared" ref="C209:C220" si="80">P35</f>
        <v>0</v>
      </c>
      <c r="D209" s="24">
        <f t="shared" si="78"/>
        <v>0</v>
      </c>
    </row>
    <row r="210" spans="1:4" hidden="1" x14ac:dyDescent="0.25">
      <c r="A210" s="2">
        <v>134</v>
      </c>
      <c r="B210" s="41">
        <f t="shared" ca="1" si="79"/>
        <v>48605</v>
      </c>
      <c r="C210" s="29">
        <f t="shared" si="80"/>
        <v>0</v>
      </c>
      <c r="D210" s="24">
        <f t="shared" si="78"/>
        <v>0</v>
      </c>
    </row>
    <row r="211" spans="1:4" hidden="1" x14ac:dyDescent="0.25">
      <c r="A211" s="2">
        <v>135</v>
      </c>
      <c r="B211" s="41">
        <f t="shared" ca="1" si="79"/>
        <v>48636</v>
      </c>
      <c r="C211" s="29">
        <f t="shared" si="80"/>
        <v>0</v>
      </c>
      <c r="D211" s="24">
        <f t="shared" si="78"/>
        <v>0</v>
      </c>
    </row>
    <row r="212" spans="1:4" hidden="1" x14ac:dyDescent="0.25">
      <c r="A212" s="2">
        <v>136</v>
      </c>
      <c r="B212" s="41">
        <f t="shared" ca="1" si="79"/>
        <v>48664</v>
      </c>
      <c r="C212" s="29">
        <f t="shared" si="80"/>
        <v>0</v>
      </c>
      <c r="D212" s="24">
        <f t="shared" si="78"/>
        <v>0</v>
      </c>
    </row>
    <row r="213" spans="1:4" hidden="1" x14ac:dyDescent="0.25">
      <c r="A213" s="2">
        <v>137</v>
      </c>
      <c r="B213" s="41">
        <f t="shared" ca="1" si="79"/>
        <v>48695</v>
      </c>
      <c r="C213" s="29">
        <f t="shared" si="80"/>
        <v>0</v>
      </c>
      <c r="D213" s="24">
        <f t="shared" si="78"/>
        <v>0</v>
      </c>
    </row>
    <row r="214" spans="1:4" hidden="1" x14ac:dyDescent="0.25">
      <c r="A214" s="2">
        <v>138</v>
      </c>
      <c r="B214" s="41">
        <f t="shared" ca="1" si="79"/>
        <v>48725</v>
      </c>
      <c r="C214" s="29">
        <f t="shared" si="80"/>
        <v>0</v>
      </c>
      <c r="D214" s="24">
        <f t="shared" si="78"/>
        <v>0</v>
      </c>
    </row>
    <row r="215" spans="1:4" hidden="1" x14ac:dyDescent="0.25">
      <c r="A215" s="2">
        <v>139</v>
      </c>
      <c r="B215" s="41">
        <f t="shared" ca="1" si="79"/>
        <v>48756</v>
      </c>
      <c r="C215" s="29">
        <f t="shared" si="80"/>
        <v>0</v>
      </c>
      <c r="D215" s="24">
        <f t="shared" si="78"/>
        <v>0</v>
      </c>
    </row>
    <row r="216" spans="1:4" hidden="1" x14ac:dyDescent="0.25">
      <c r="A216" s="2">
        <v>140</v>
      </c>
      <c r="B216" s="41">
        <f t="shared" ca="1" si="79"/>
        <v>48786</v>
      </c>
      <c r="C216" s="29">
        <f t="shared" si="80"/>
        <v>0</v>
      </c>
      <c r="D216" s="24">
        <f t="shared" si="78"/>
        <v>0</v>
      </c>
    </row>
    <row r="217" spans="1:4" hidden="1" x14ac:dyDescent="0.25">
      <c r="A217" s="2">
        <v>141</v>
      </c>
      <c r="B217" s="41">
        <f t="shared" ca="1" si="79"/>
        <v>48817</v>
      </c>
      <c r="C217" s="29">
        <f t="shared" si="80"/>
        <v>0</v>
      </c>
      <c r="D217" s="24">
        <f t="shared" si="78"/>
        <v>0</v>
      </c>
    </row>
    <row r="218" spans="1:4" hidden="1" x14ac:dyDescent="0.25">
      <c r="A218" s="2">
        <v>142</v>
      </c>
      <c r="B218" s="41">
        <f t="shared" ca="1" si="79"/>
        <v>48848</v>
      </c>
      <c r="C218" s="29">
        <f t="shared" si="80"/>
        <v>0</v>
      </c>
      <c r="D218" s="24">
        <f t="shared" si="78"/>
        <v>0</v>
      </c>
    </row>
    <row r="219" spans="1:4" hidden="1" x14ac:dyDescent="0.25">
      <c r="A219" s="2">
        <v>143</v>
      </c>
      <c r="B219" s="41">
        <f t="shared" ca="1" si="79"/>
        <v>48878</v>
      </c>
      <c r="C219" s="29">
        <f t="shared" si="80"/>
        <v>0</v>
      </c>
      <c r="D219" s="24">
        <f t="shared" si="78"/>
        <v>0</v>
      </c>
    </row>
    <row r="220" spans="1:4" hidden="1" x14ac:dyDescent="0.25">
      <c r="A220" s="2">
        <v>144</v>
      </c>
      <c r="B220" s="41">
        <f t="shared" ca="1" si="79"/>
        <v>48909</v>
      </c>
      <c r="C220" s="29">
        <f t="shared" si="80"/>
        <v>0</v>
      </c>
      <c r="D220" s="24">
        <f t="shared" si="78"/>
        <v>0</v>
      </c>
    </row>
    <row r="221" spans="1:4" hidden="1" x14ac:dyDescent="0.25">
      <c r="A221" s="2">
        <v>145</v>
      </c>
      <c r="B221" s="41">
        <f t="shared" ca="1" si="79"/>
        <v>48939</v>
      </c>
      <c r="C221" s="29">
        <f t="shared" ref="C221:C232" si="81">S35</f>
        <v>0</v>
      </c>
      <c r="D221" s="24">
        <f t="shared" si="78"/>
        <v>0</v>
      </c>
    </row>
    <row r="222" spans="1:4" hidden="1" x14ac:dyDescent="0.25">
      <c r="A222" s="2">
        <v>146</v>
      </c>
      <c r="B222" s="41">
        <f t="shared" ca="1" si="79"/>
        <v>48970</v>
      </c>
      <c r="C222" s="29">
        <f t="shared" si="81"/>
        <v>0</v>
      </c>
      <c r="D222" s="24">
        <f t="shared" si="78"/>
        <v>0</v>
      </c>
    </row>
    <row r="223" spans="1:4" hidden="1" x14ac:dyDescent="0.25">
      <c r="A223" s="2">
        <v>147</v>
      </c>
      <c r="B223" s="41">
        <f t="shared" ca="1" si="79"/>
        <v>49001</v>
      </c>
      <c r="C223" s="29">
        <f t="shared" si="81"/>
        <v>0</v>
      </c>
      <c r="D223" s="24">
        <f t="shared" si="78"/>
        <v>0</v>
      </c>
    </row>
    <row r="224" spans="1:4" hidden="1" x14ac:dyDescent="0.25">
      <c r="A224" s="2">
        <v>148</v>
      </c>
      <c r="B224" s="41">
        <f t="shared" ca="1" si="79"/>
        <v>49029</v>
      </c>
      <c r="C224" s="29">
        <f t="shared" si="81"/>
        <v>0</v>
      </c>
      <c r="D224" s="24">
        <f t="shared" si="78"/>
        <v>0</v>
      </c>
    </row>
    <row r="225" spans="1:4" hidden="1" x14ac:dyDescent="0.25">
      <c r="A225" s="2">
        <v>149</v>
      </c>
      <c r="B225" s="41">
        <f t="shared" ca="1" si="79"/>
        <v>49060</v>
      </c>
      <c r="C225" s="29">
        <f t="shared" si="81"/>
        <v>0</v>
      </c>
      <c r="D225" s="24">
        <f t="shared" si="78"/>
        <v>0</v>
      </c>
    </row>
    <row r="226" spans="1:4" hidden="1" x14ac:dyDescent="0.25">
      <c r="A226" s="2">
        <v>150</v>
      </c>
      <c r="B226" s="41">
        <f t="shared" ca="1" si="79"/>
        <v>49090</v>
      </c>
      <c r="C226" s="29">
        <f t="shared" si="81"/>
        <v>0</v>
      </c>
      <c r="D226" s="24">
        <f t="shared" si="78"/>
        <v>0</v>
      </c>
    </row>
    <row r="227" spans="1:4" hidden="1" x14ac:dyDescent="0.25">
      <c r="A227" s="2">
        <v>151</v>
      </c>
      <c r="B227" s="41">
        <f t="shared" ca="1" si="79"/>
        <v>49121</v>
      </c>
      <c r="C227" s="29">
        <f t="shared" si="81"/>
        <v>0</v>
      </c>
      <c r="D227" s="24">
        <f t="shared" si="78"/>
        <v>0</v>
      </c>
    </row>
    <row r="228" spans="1:4" hidden="1" x14ac:dyDescent="0.25">
      <c r="A228" s="2">
        <v>152</v>
      </c>
      <c r="B228" s="41">
        <f t="shared" ca="1" si="79"/>
        <v>49151</v>
      </c>
      <c r="C228" s="29">
        <f t="shared" si="81"/>
        <v>0</v>
      </c>
      <c r="D228" s="24">
        <f t="shared" si="78"/>
        <v>0</v>
      </c>
    </row>
    <row r="229" spans="1:4" hidden="1" x14ac:dyDescent="0.25">
      <c r="A229" s="2">
        <v>153</v>
      </c>
      <c r="B229" s="41">
        <f t="shared" ca="1" si="79"/>
        <v>49182</v>
      </c>
      <c r="C229" s="29">
        <f t="shared" si="81"/>
        <v>0</v>
      </c>
      <c r="D229" s="24">
        <f t="shared" si="78"/>
        <v>0</v>
      </c>
    </row>
    <row r="230" spans="1:4" hidden="1" x14ac:dyDescent="0.25">
      <c r="A230" s="2">
        <v>154</v>
      </c>
      <c r="B230" s="41">
        <f t="shared" ca="1" si="79"/>
        <v>49213</v>
      </c>
      <c r="C230" s="29">
        <f t="shared" si="81"/>
        <v>0</v>
      </c>
      <c r="D230" s="24">
        <f t="shared" si="78"/>
        <v>0</v>
      </c>
    </row>
    <row r="231" spans="1:4" hidden="1" x14ac:dyDescent="0.25">
      <c r="A231" s="2">
        <v>155</v>
      </c>
      <c r="B231" s="41">
        <f t="shared" ca="1" si="79"/>
        <v>49243</v>
      </c>
      <c r="C231" s="29">
        <f t="shared" si="81"/>
        <v>0</v>
      </c>
      <c r="D231" s="24">
        <f t="shared" si="78"/>
        <v>0</v>
      </c>
    </row>
    <row r="232" spans="1:4" hidden="1" x14ac:dyDescent="0.25">
      <c r="A232" s="2">
        <v>156</v>
      </c>
      <c r="B232" s="41">
        <f t="shared" ca="1" si="79"/>
        <v>49274</v>
      </c>
      <c r="C232" s="29">
        <f t="shared" si="81"/>
        <v>0</v>
      </c>
      <c r="D232" s="24">
        <f t="shared" si="78"/>
        <v>0</v>
      </c>
    </row>
    <row r="233" spans="1:4" hidden="1" x14ac:dyDescent="0.25">
      <c r="A233" s="2">
        <v>157</v>
      </c>
      <c r="B233" s="41">
        <f t="shared" ca="1" si="79"/>
        <v>49304</v>
      </c>
      <c r="C233" s="29">
        <f t="shared" ref="C233:C244" si="82">V35</f>
        <v>0</v>
      </c>
      <c r="D233" s="24">
        <f t="shared" si="78"/>
        <v>0</v>
      </c>
    </row>
    <row r="234" spans="1:4" hidden="1" x14ac:dyDescent="0.25">
      <c r="A234" s="2">
        <v>158</v>
      </c>
      <c r="B234" s="41">
        <f t="shared" ca="1" si="79"/>
        <v>49335</v>
      </c>
      <c r="C234" s="29">
        <f t="shared" si="82"/>
        <v>0</v>
      </c>
      <c r="D234" s="24">
        <f t="shared" si="78"/>
        <v>0</v>
      </c>
    </row>
    <row r="235" spans="1:4" hidden="1" x14ac:dyDescent="0.25">
      <c r="A235" s="2">
        <v>159</v>
      </c>
      <c r="B235" s="41">
        <f t="shared" ca="1" si="79"/>
        <v>49366</v>
      </c>
      <c r="C235" s="29">
        <f t="shared" si="82"/>
        <v>0</v>
      </c>
      <c r="D235" s="24">
        <f t="shared" si="78"/>
        <v>0</v>
      </c>
    </row>
    <row r="236" spans="1:4" hidden="1" x14ac:dyDescent="0.25">
      <c r="A236" s="2">
        <v>160</v>
      </c>
      <c r="B236" s="41">
        <f t="shared" ca="1" si="79"/>
        <v>49394</v>
      </c>
      <c r="C236" s="29">
        <f t="shared" si="82"/>
        <v>0</v>
      </c>
      <c r="D236" s="24">
        <f t="shared" si="78"/>
        <v>0</v>
      </c>
    </row>
    <row r="237" spans="1:4" hidden="1" x14ac:dyDescent="0.25">
      <c r="A237" s="2">
        <v>161</v>
      </c>
      <c r="B237" s="41">
        <f t="shared" ca="1" si="79"/>
        <v>49425</v>
      </c>
      <c r="C237" s="29">
        <f t="shared" si="82"/>
        <v>0</v>
      </c>
      <c r="D237" s="24">
        <f t="shared" si="78"/>
        <v>0</v>
      </c>
    </row>
    <row r="238" spans="1:4" hidden="1" x14ac:dyDescent="0.25">
      <c r="A238" s="2">
        <v>162</v>
      </c>
      <c r="B238" s="41">
        <f t="shared" ca="1" si="79"/>
        <v>49455</v>
      </c>
      <c r="C238" s="29">
        <f t="shared" si="82"/>
        <v>0</v>
      </c>
      <c r="D238" s="24">
        <f t="shared" si="78"/>
        <v>0</v>
      </c>
    </row>
    <row r="239" spans="1:4" hidden="1" x14ac:dyDescent="0.25">
      <c r="A239" s="2">
        <v>163</v>
      </c>
      <c r="B239" s="41">
        <f t="shared" ca="1" si="79"/>
        <v>49486</v>
      </c>
      <c r="C239" s="29">
        <f t="shared" si="82"/>
        <v>0</v>
      </c>
      <c r="D239" s="24">
        <f t="shared" si="78"/>
        <v>0</v>
      </c>
    </row>
    <row r="240" spans="1:4" hidden="1" x14ac:dyDescent="0.25">
      <c r="A240" s="2">
        <v>164</v>
      </c>
      <c r="B240" s="41">
        <f t="shared" ca="1" si="79"/>
        <v>49516</v>
      </c>
      <c r="C240" s="29">
        <f t="shared" si="82"/>
        <v>0</v>
      </c>
      <c r="D240" s="24">
        <f t="shared" si="78"/>
        <v>0</v>
      </c>
    </row>
    <row r="241" spans="1:4" hidden="1" x14ac:dyDescent="0.25">
      <c r="A241" s="2">
        <v>165</v>
      </c>
      <c r="B241" s="41">
        <f t="shared" ca="1" si="79"/>
        <v>49547</v>
      </c>
      <c r="C241" s="29">
        <f t="shared" si="82"/>
        <v>0</v>
      </c>
      <c r="D241" s="24">
        <f t="shared" si="78"/>
        <v>0</v>
      </c>
    </row>
    <row r="242" spans="1:4" hidden="1" x14ac:dyDescent="0.25">
      <c r="A242" s="2">
        <v>166</v>
      </c>
      <c r="B242" s="41">
        <f t="shared" ca="1" si="79"/>
        <v>49578</v>
      </c>
      <c r="C242" s="29">
        <f t="shared" si="82"/>
        <v>0</v>
      </c>
      <c r="D242" s="24">
        <f t="shared" si="78"/>
        <v>0</v>
      </c>
    </row>
    <row r="243" spans="1:4" hidden="1" x14ac:dyDescent="0.25">
      <c r="A243" s="2">
        <v>167</v>
      </c>
      <c r="B243" s="41">
        <f t="shared" ca="1" si="79"/>
        <v>49608</v>
      </c>
      <c r="C243" s="29">
        <f t="shared" si="82"/>
        <v>0</v>
      </c>
      <c r="D243" s="24">
        <f t="shared" si="78"/>
        <v>0</v>
      </c>
    </row>
    <row r="244" spans="1:4" hidden="1" x14ac:dyDescent="0.25">
      <c r="A244" s="2">
        <v>168</v>
      </c>
      <c r="B244" s="41">
        <f t="shared" ca="1" si="79"/>
        <v>49639</v>
      </c>
      <c r="C244" s="29">
        <f t="shared" si="82"/>
        <v>0</v>
      </c>
      <c r="D244" s="24">
        <f t="shared" si="78"/>
        <v>0</v>
      </c>
    </row>
    <row r="245" spans="1:4" hidden="1" x14ac:dyDescent="0.25">
      <c r="A245" s="2">
        <v>169</v>
      </c>
      <c r="B245" s="41">
        <f t="shared" ca="1" si="79"/>
        <v>49669</v>
      </c>
      <c r="C245" s="29">
        <f t="shared" ref="C245:C256" si="83">D50</f>
        <v>0</v>
      </c>
      <c r="D245" s="24">
        <f t="shared" si="78"/>
        <v>0</v>
      </c>
    </row>
    <row r="246" spans="1:4" hidden="1" x14ac:dyDescent="0.25">
      <c r="A246" s="2">
        <v>170</v>
      </c>
      <c r="B246" s="41">
        <f t="shared" ca="1" si="79"/>
        <v>49700</v>
      </c>
      <c r="C246" s="29">
        <f t="shared" si="83"/>
        <v>0</v>
      </c>
      <c r="D246" s="24">
        <f t="shared" si="78"/>
        <v>0</v>
      </c>
    </row>
    <row r="247" spans="1:4" hidden="1" x14ac:dyDescent="0.25">
      <c r="A247" s="2">
        <v>171</v>
      </c>
      <c r="B247" s="41">
        <f t="shared" ca="1" si="79"/>
        <v>49731</v>
      </c>
      <c r="C247" s="29">
        <f t="shared" si="83"/>
        <v>0</v>
      </c>
      <c r="D247" s="24">
        <f t="shared" si="78"/>
        <v>0</v>
      </c>
    </row>
    <row r="248" spans="1:4" hidden="1" x14ac:dyDescent="0.25">
      <c r="A248" s="2">
        <v>172</v>
      </c>
      <c r="B248" s="41">
        <f t="shared" ca="1" si="79"/>
        <v>49760</v>
      </c>
      <c r="C248" s="29">
        <f t="shared" si="83"/>
        <v>0</v>
      </c>
      <c r="D248" s="24">
        <f t="shared" si="78"/>
        <v>0</v>
      </c>
    </row>
    <row r="249" spans="1:4" hidden="1" x14ac:dyDescent="0.25">
      <c r="A249" s="2">
        <v>173</v>
      </c>
      <c r="B249" s="41">
        <f t="shared" ca="1" si="79"/>
        <v>49791</v>
      </c>
      <c r="C249" s="29">
        <f t="shared" si="83"/>
        <v>0</v>
      </c>
      <c r="D249" s="24">
        <f t="shared" si="78"/>
        <v>0</v>
      </c>
    </row>
    <row r="250" spans="1:4" hidden="1" x14ac:dyDescent="0.25">
      <c r="A250" s="2">
        <v>174</v>
      </c>
      <c r="B250" s="41">
        <f t="shared" ca="1" si="79"/>
        <v>49821</v>
      </c>
      <c r="C250" s="29">
        <f t="shared" si="83"/>
        <v>0</v>
      </c>
      <c r="D250" s="24">
        <f t="shared" si="78"/>
        <v>0</v>
      </c>
    </row>
    <row r="251" spans="1:4" hidden="1" x14ac:dyDescent="0.25">
      <c r="A251" s="2">
        <v>175</v>
      </c>
      <c r="B251" s="41">
        <f t="shared" ca="1" si="79"/>
        <v>49852</v>
      </c>
      <c r="C251" s="29">
        <f t="shared" si="83"/>
        <v>0</v>
      </c>
      <c r="D251" s="24">
        <f t="shared" si="78"/>
        <v>0</v>
      </c>
    </row>
    <row r="252" spans="1:4" hidden="1" x14ac:dyDescent="0.25">
      <c r="A252" s="2">
        <v>176</v>
      </c>
      <c r="B252" s="41">
        <f t="shared" ca="1" si="79"/>
        <v>49882</v>
      </c>
      <c r="C252" s="29">
        <f t="shared" si="83"/>
        <v>0</v>
      </c>
      <c r="D252" s="24">
        <f t="shared" si="78"/>
        <v>0</v>
      </c>
    </row>
    <row r="253" spans="1:4" hidden="1" x14ac:dyDescent="0.25">
      <c r="A253" s="2">
        <v>177</v>
      </c>
      <c r="B253" s="41">
        <f t="shared" ca="1" si="79"/>
        <v>49913</v>
      </c>
      <c r="C253" s="29">
        <f t="shared" si="83"/>
        <v>0</v>
      </c>
      <c r="D253" s="24">
        <f t="shared" si="78"/>
        <v>0</v>
      </c>
    </row>
    <row r="254" spans="1:4" hidden="1" x14ac:dyDescent="0.25">
      <c r="A254" s="2">
        <v>178</v>
      </c>
      <c r="B254" s="41">
        <f t="shared" ca="1" si="79"/>
        <v>49944</v>
      </c>
      <c r="C254" s="29">
        <f t="shared" si="83"/>
        <v>0</v>
      </c>
      <c r="D254" s="24">
        <f t="shared" si="78"/>
        <v>0</v>
      </c>
    </row>
    <row r="255" spans="1:4" hidden="1" x14ac:dyDescent="0.25">
      <c r="A255" s="2">
        <v>179</v>
      </c>
      <c r="B255" s="41">
        <f t="shared" ca="1" si="79"/>
        <v>49974</v>
      </c>
      <c r="C255" s="29">
        <f t="shared" si="83"/>
        <v>0</v>
      </c>
      <c r="D255" s="24">
        <f t="shared" si="78"/>
        <v>0</v>
      </c>
    </row>
    <row r="256" spans="1:4" hidden="1" x14ac:dyDescent="0.25">
      <c r="A256" s="2">
        <v>180</v>
      </c>
      <c r="B256" s="41">
        <f t="shared" ca="1" si="79"/>
        <v>50005</v>
      </c>
      <c r="C256" s="29">
        <f t="shared" si="83"/>
        <v>0</v>
      </c>
      <c r="D256" s="24">
        <f t="shared" si="78"/>
        <v>0</v>
      </c>
    </row>
    <row r="257" spans="1:4" hidden="1" x14ac:dyDescent="0.25">
      <c r="A257" s="2">
        <v>181</v>
      </c>
      <c r="B257" s="41">
        <f t="shared" ca="1" si="79"/>
        <v>50035</v>
      </c>
      <c r="C257" s="29">
        <f t="shared" ref="C257:C268" si="84">G50</f>
        <v>0</v>
      </c>
      <c r="D257" s="24">
        <f t="shared" si="78"/>
        <v>0</v>
      </c>
    </row>
    <row r="258" spans="1:4" hidden="1" x14ac:dyDescent="0.25">
      <c r="A258" s="2">
        <v>182</v>
      </c>
      <c r="B258" s="41">
        <f t="shared" ca="1" si="79"/>
        <v>50066</v>
      </c>
      <c r="C258" s="29">
        <f t="shared" si="84"/>
        <v>0</v>
      </c>
      <c r="D258" s="24">
        <f t="shared" si="78"/>
        <v>0</v>
      </c>
    </row>
    <row r="259" spans="1:4" hidden="1" x14ac:dyDescent="0.25">
      <c r="A259" s="2">
        <v>183</v>
      </c>
      <c r="B259" s="41">
        <f t="shared" ca="1" si="79"/>
        <v>50097</v>
      </c>
      <c r="C259" s="29">
        <f t="shared" si="84"/>
        <v>0</v>
      </c>
      <c r="D259" s="24">
        <f t="shared" si="78"/>
        <v>0</v>
      </c>
    </row>
    <row r="260" spans="1:4" hidden="1" x14ac:dyDescent="0.25">
      <c r="A260" s="2">
        <v>184</v>
      </c>
      <c r="B260" s="41">
        <f t="shared" ca="1" si="79"/>
        <v>50125</v>
      </c>
      <c r="C260" s="29">
        <f t="shared" si="84"/>
        <v>0</v>
      </c>
      <c r="D260" s="24">
        <f t="shared" si="78"/>
        <v>0</v>
      </c>
    </row>
    <row r="261" spans="1:4" hidden="1" x14ac:dyDescent="0.25">
      <c r="A261" s="2">
        <v>185</v>
      </c>
      <c r="B261" s="41">
        <f t="shared" ca="1" si="79"/>
        <v>50156</v>
      </c>
      <c r="C261" s="29">
        <f t="shared" si="84"/>
        <v>0</v>
      </c>
      <c r="D261" s="24">
        <f t="shared" si="78"/>
        <v>0</v>
      </c>
    </row>
    <row r="262" spans="1:4" hidden="1" x14ac:dyDescent="0.25">
      <c r="A262" s="2">
        <v>186</v>
      </c>
      <c r="B262" s="41">
        <f t="shared" ca="1" si="79"/>
        <v>50186</v>
      </c>
      <c r="C262" s="29">
        <f t="shared" si="84"/>
        <v>0</v>
      </c>
      <c r="D262" s="24">
        <f t="shared" si="78"/>
        <v>0</v>
      </c>
    </row>
    <row r="263" spans="1:4" hidden="1" x14ac:dyDescent="0.25">
      <c r="A263" s="2">
        <v>187</v>
      </c>
      <c r="B263" s="41">
        <f t="shared" ca="1" si="79"/>
        <v>50217</v>
      </c>
      <c r="C263" s="29">
        <f t="shared" si="84"/>
        <v>0</v>
      </c>
      <c r="D263" s="24">
        <f t="shared" si="78"/>
        <v>0</v>
      </c>
    </row>
    <row r="264" spans="1:4" hidden="1" x14ac:dyDescent="0.25">
      <c r="A264" s="2">
        <v>188</v>
      </c>
      <c r="B264" s="41">
        <f t="shared" ca="1" si="79"/>
        <v>50247</v>
      </c>
      <c r="C264" s="29">
        <f t="shared" si="84"/>
        <v>0</v>
      </c>
      <c r="D264" s="24">
        <f t="shared" si="78"/>
        <v>0</v>
      </c>
    </row>
    <row r="265" spans="1:4" hidden="1" x14ac:dyDescent="0.25">
      <c r="A265" s="2">
        <v>189</v>
      </c>
      <c r="B265" s="41">
        <f t="shared" ca="1" si="79"/>
        <v>50278</v>
      </c>
      <c r="C265" s="29">
        <f t="shared" si="84"/>
        <v>0</v>
      </c>
      <c r="D265" s="24">
        <f t="shared" si="78"/>
        <v>0</v>
      </c>
    </row>
    <row r="266" spans="1:4" hidden="1" x14ac:dyDescent="0.25">
      <c r="A266" s="2">
        <v>190</v>
      </c>
      <c r="B266" s="41">
        <f t="shared" ca="1" si="79"/>
        <v>50309</v>
      </c>
      <c r="C266" s="29">
        <f t="shared" si="84"/>
        <v>0</v>
      </c>
      <c r="D266" s="24">
        <f t="shared" si="78"/>
        <v>0</v>
      </c>
    </row>
    <row r="267" spans="1:4" hidden="1" x14ac:dyDescent="0.25">
      <c r="A267" s="2">
        <v>191</v>
      </c>
      <c r="B267" s="41">
        <f t="shared" ca="1" si="79"/>
        <v>50339</v>
      </c>
      <c r="C267" s="29">
        <f t="shared" si="84"/>
        <v>0</v>
      </c>
      <c r="D267" s="24">
        <f t="shared" si="78"/>
        <v>0</v>
      </c>
    </row>
    <row r="268" spans="1:4" hidden="1" x14ac:dyDescent="0.25">
      <c r="A268" s="2">
        <v>192</v>
      </c>
      <c r="B268" s="41">
        <f t="shared" ca="1" si="79"/>
        <v>50370</v>
      </c>
      <c r="C268" s="29">
        <f t="shared" si="84"/>
        <v>0</v>
      </c>
      <c r="D268" s="24">
        <f t="shared" si="78"/>
        <v>0</v>
      </c>
    </row>
    <row r="269" spans="1:4" hidden="1" x14ac:dyDescent="0.25">
      <c r="A269" s="2">
        <v>193</v>
      </c>
      <c r="B269" s="41">
        <f t="shared" ca="1" si="79"/>
        <v>50400</v>
      </c>
      <c r="C269" s="29">
        <f t="shared" ref="C269:C280" si="85">J50</f>
        <v>0</v>
      </c>
      <c r="D269" s="24">
        <f t="shared" si="78"/>
        <v>0</v>
      </c>
    </row>
    <row r="270" spans="1:4" hidden="1" x14ac:dyDescent="0.25">
      <c r="A270" s="2">
        <v>194</v>
      </c>
      <c r="B270" s="41">
        <f t="shared" ca="1" si="79"/>
        <v>50431</v>
      </c>
      <c r="C270" s="29">
        <f t="shared" si="85"/>
        <v>0</v>
      </c>
      <c r="D270" s="24">
        <f t="shared" ref="D270:D316" si="86">C270-C271</f>
        <v>0</v>
      </c>
    </row>
    <row r="271" spans="1:4" hidden="1" x14ac:dyDescent="0.25">
      <c r="A271" s="2">
        <v>195</v>
      </c>
      <c r="B271" s="41">
        <f t="shared" ref="B271:B316" ca="1" si="87">EDATE(B270,1)</f>
        <v>50462</v>
      </c>
      <c r="C271" s="29">
        <f t="shared" si="85"/>
        <v>0</v>
      </c>
      <c r="D271" s="24">
        <f t="shared" si="86"/>
        <v>0</v>
      </c>
    </row>
    <row r="272" spans="1:4" hidden="1" x14ac:dyDescent="0.25">
      <c r="A272" s="2">
        <v>196</v>
      </c>
      <c r="B272" s="41">
        <f t="shared" ca="1" si="87"/>
        <v>50490</v>
      </c>
      <c r="C272" s="29">
        <f t="shared" si="85"/>
        <v>0</v>
      </c>
      <c r="D272" s="24">
        <f t="shared" si="86"/>
        <v>0</v>
      </c>
    </row>
    <row r="273" spans="1:4" hidden="1" x14ac:dyDescent="0.25">
      <c r="A273" s="2">
        <v>197</v>
      </c>
      <c r="B273" s="41">
        <f t="shared" ca="1" si="87"/>
        <v>50521</v>
      </c>
      <c r="C273" s="29">
        <f t="shared" si="85"/>
        <v>0</v>
      </c>
      <c r="D273" s="24">
        <f t="shared" si="86"/>
        <v>0</v>
      </c>
    </row>
    <row r="274" spans="1:4" hidden="1" x14ac:dyDescent="0.25">
      <c r="A274" s="2">
        <v>198</v>
      </c>
      <c r="B274" s="41">
        <f t="shared" ca="1" si="87"/>
        <v>50551</v>
      </c>
      <c r="C274" s="29">
        <f t="shared" si="85"/>
        <v>0</v>
      </c>
      <c r="D274" s="24">
        <f t="shared" si="86"/>
        <v>0</v>
      </c>
    </row>
    <row r="275" spans="1:4" hidden="1" x14ac:dyDescent="0.25">
      <c r="A275" s="2">
        <v>199</v>
      </c>
      <c r="B275" s="41">
        <f t="shared" ca="1" si="87"/>
        <v>50582</v>
      </c>
      <c r="C275" s="29">
        <f t="shared" si="85"/>
        <v>0</v>
      </c>
      <c r="D275" s="24">
        <f t="shared" si="86"/>
        <v>0</v>
      </c>
    </row>
    <row r="276" spans="1:4" hidden="1" x14ac:dyDescent="0.25">
      <c r="A276" s="2">
        <v>200</v>
      </c>
      <c r="B276" s="41">
        <f t="shared" ca="1" si="87"/>
        <v>50612</v>
      </c>
      <c r="C276" s="29">
        <f t="shared" si="85"/>
        <v>0</v>
      </c>
      <c r="D276" s="24">
        <f t="shared" si="86"/>
        <v>0</v>
      </c>
    </row>
    <row r="277" spans="1:4" hidden="1" x14ac:dyDescent="0.25">
      <c r="A277" s="2">
        <v>201</v>
      </c>
      <c r="B277" s="41">
        <f t="shared" ca="1" si="87"/>
        <v>50643</v>
      </c>
      <c r="C277" s="29">
        <f t="shared" si="85"/>
        <v>0</v>
      </c>
      <c r="D277" s="24">
        <f t="shared" si="86"/>
        <v>0</v>
      </c>
    </row>
    <row r="278" spans="1:4" hidden="1" x14ac:dyDescent="0.25">
      <c r="A278" s="2">
        <v>202</v>
      </c>
      <c r="B278" s="41">
        <f t="shared" ca="1" si="87"/>
        <v>50674</v>
      </c>
      <c r="C278" s="29">
        <f t="shared" si="85"/>
        <v>0</v>
      </c>
      <c r="D278" s="24">
        <f t="shared" si="86"/>
        <v>0</v>
      </c>
    </row>
    <row r="279" spans="1:4" hidden="1" x14ac:dyDescent="0.25">
      <c r="A279" s="2">
        <v>203</v>
      </c>
      <c r="B279" s="41">
        <f t="shared" ca="1" si="87"/>
        <v>50704</v>
      </c>
      <c r="C279" s="29">
        <f t="shared" si="85"/>
        <v>0</v>
      </c>
      <c r="D279" s="24">
        <f t="shared" si="86"/>
        <v>0</v>
      </c>
    </row>
    <row r="280" spans="1:4" hidden="1" x14ac:dyDescent="0.25">
      <c r="A280" s="2">
        <v>204</v>
      </c>
      <c r="B280" s="41">
        <f t="shared" ca="1" si="87"/>
        <v>50735</v>
      </c>
      <c r="C280" s="29">
        <f t="shared" si="85"/>
        <v>0</v>
      </c>
      <c r="D280" s="24">
        <f t="shared" si="86"/>
        <v>0</v>
      </c>
    </row>
    <row r="281" spans="1:4" hidden="1" x14ac:dyDescent="0.25">
      <c r="A281" s="2">
        <v>205</v>
      </c>
      <c r="B281" s="41">
        <f t="shared" ca="1" si="87"/>
        <v>50765</v>
      </c>
      <c r="C281" s="29">
        <f>M50</f>
        <v>0</v>
      </c>
      <c r="D281" s="24">
        <f t="shared" si="86"/>
        <v>0</v>
      </c>
    </row>
    <row r="282" spans="1:4" hidden="1" x14ac:dyDescent="0.25">
      <c r="A282" s="2">
        <v>206</v>
      </c>
      <c r="B282" s="41">
        <f t="shared" ca="1" si="87"/>
        <v>50796</v>
      </c>
      <c r="C282" s="29">
        <f t="shared" ref="C282:C292" si="88">M51</f>
        <v>0</v>
      </c>
      <c r="D282" s="24">
        <f t="shared" si="86"/>
        <v>0</v>
      </c>
    </row>
    <row r="283" spans="1:4" hidden="1" x14ac:dyDescent="0.25">
      <c r="A283" s="2">
        <v>207</v>
      </c>
      <c r="B283" s="41">
        <f t="shared" ca="1" si="87"/>
        <v>50827</v>
      </c>
      <c r="C283" s="29">
        <f t="shared" si="88"/>
        <v>0</v>
      </c>
      <c r="D283" s="24">
        <f t="shared" si="86"/>
        <v>0</v>
      </c>
    </row>
    <row r="284" spans="1:4" hidden="1" x14ac:dyDescent="0.25">
      <c r="A284" s="2">
        <v>208</v>
      </c>
      <c r="B284" s="41">
        <f t="shared" ca="1" si="87"/>
        <v>50855</v>
      </c>
      <c r="C284" s="29">
        <f t="shared" si="88"/>
        <v>0</v>
      </c>
      <c r="D284" s="24">
        <f t="shared" si="86"/>
        <v>0</v>
      </c>
    </row>
    <row r="285" spans="1:4" hidden="1" x14ac:dyDescent="0.25">
      <c r="A285" s="2">
        <v>209</v>
      </c>
      <c r="B285" s="41">
        <f t="shared" ca="1" si="87"/>
        <v>50886</v>
      </c>
      <c r="C285" s="29">
        <f t="shared" si="88"/>
        <v>0</v>
      </c>
      <c r="D285" s="24">
        <f t="shared" si="86"/>
        <v>0</v>
      </c>
    </row>
    <row r="286" spans="1:4" hidden="1" x14ac:dyDescent="0.25">
      <c r="A286" s="2">
        <v>210</v>
      </c>
      <c r="B286" s="41">
        <f t="shared" ca="1" si="87"/>
        <v>50916</v>
      </c>
      <c r="C286" s="29">
        <f t="shared" si="88"/>
        <v>0</v>
      </c>
      <c r="D286" s="24">
        <f t="shared" si="86"/>
        <v>0</v>
      </c>
    </row>
    <row r="287" spans="1:4" hidden="1" x14ac:dyDescent="0.25">
      <c r="A287" s="2">
        <v>211</v>
      </c>
      <c r="B287" s="41">
        <f t="shared" ca="1" si="87"/>
        <v>50947</v>
      </c>
      <c r="C287" s="29">
        <f t="shared" si="88"/>
        <v>0</v>
      </c>
      <c r="D287" s="24">
        <f t="shared" si="86"/>
        <v>0</v>
      </c>
    </row>
    <row r="288" spans="1:4" hidden="1" x14ac:dyDescent="0.25">
      <c r="A288" s="2">
        <v>212</v>
      </c>
      <c r="B288" s="41">
        <f t="shared" ca="1" si="87"/>
        <v>50977</v>
      </c>
      <c r="C288" s="29">
        <f t="shared" si="88"/>
        <v>0</v>
      </c>
      <c r="D288" s="24">
        <f t="shared" si="86"/>
        <v>0</v>
      </c>
    </row>
    <row r="289" spans="1:4" hidden="1" x14ac:dyDescent="0.25">
      <c r="A289" s="2">
        <v>213</v>
      </c>
      <c r="B289" s="41">
        <f t="shared" ca="1" si="87"/>
        <v>51008</v>
      </c>
      <c r="C289" s="29">
        <f t="shared" si="88"/>
        <v>0</v>
      </c>
      <c r="D289" s="24">
        <f t="shared" si="86"/>
        <v>0</v>
      </c>
    </row>
    <row r="290" spans="1:4" hidden="1" x14ac:dyDescent="0.25">
      <c r="A290" s="2">
        <v>214</v>
      </c>
      <c r="B290" s="41">
        <f t="shared" ca="1" si="87"/>
        <v>51039</v>
      </c>
      <c r="C290" s="29">
        <f t="shared" si="88"/>
        <v>0</v>
      </c>
      <c r="D290" s="24">
        <f t="shared" si="86"/>
        <v>0</v>
      </c>
    </row>
    <row r="291" spans="1:4" hidden="1" x14ac:dyDescent="0.25">
      <c r="A291" s="2">
        <v>215</v>
      </c>
      <c r="B291" s="41">
        <f t="shared" ca="1" si="87"/>
        <v>51069</v>
      </c>
      <c r="C291" s="29">
        <f t="shared" si="88"/>
        <v>0</v>
      </c>
      <c r="D291" s="24">
        <f t="shared" si="86"/>
        <v>0</v>
      </c>
    </row>
    <row r="292" spans="1:4" hidden="1" x14ac:dyDescent="0.25">
      <c r="A292" s="2">
        <v>216</v>
      </c>
      <c r="B292" s="41">
        <f t="shared" ca="1" si="87"/>
        <v>51100</v>
      </c>
      <c r="C292" s="29">
        <f t="shared" si="88"/>
        <v>0</v>
      </c>
      <c r="D292" s="24">
        <f t="shared" si="86"/>
        <v>0</v>
      </c>
    </row>
    <row r="293" spans="1:4" hidden="1" x14ac:dyDescent="0.25">
      <c r="A293" s="2">
        <v>217</v>
      </c>
      <c r="B293" s="41">
        <f t="shared" ca="1" si="87"/>
        <v>51130</v>
      </c>
      <c r="C293" s="24">
        <f>P50</f>
        <v>0</v>
      </c>
      <c r="D293" s="24">
        <f t="shared" si="86"/>
        <v>0</v>
      </c>
    </row>
    <row r="294" spans="1:4" hidden="1" x14ac:dyDescent="0.25">
      <c r="A294" s="2">
        <v>218</v>
      </c>
      <c r="B294" s="41">
        <f t="shared" ca="1" si="87"/>
        <v>51161</v>
      </c>
      <c r="C294" s="24">
        <f t="shared" ref="C294:C303" si="89">P51</f>
        <v>0</v>
      </c>
      <c r="D294" s="24">
        <f t="shared" si="86"/>
        <v>0</v>
      </c>
    </row>
    <row r="295" spans="1:4" hidden="1" x14ac:dyDescent="0.25">
      <c r="A295" s="2">
        <v>219</v>
      </c>
      <c r="B295" s="41">
        <f t="shared" ca="1" si="87"/>
        <v>51192</v>
      </c>
      <c r="C295" s="24">
        <f t="shared" si="89"/>
        <v>0</v>
      </c>
      <c r="D295" s="24">
        <f t="shared" si="86"/>
        <v>0</v>
      </c>
    </row>
    <row r="296" spans="1:4" hidden="1" x14ac:dyDescent="0.25">
      <c r="A296" s="2">
        <v>220</v>
      </c>
      <c r="B296" s="41">
        <f t="shared" ca="1" si="87"/>
        <v>51221</v>
      </c>
      <c r="C296" s="24">
        <f t="shared" si="89"/>
        <v>0</v>
      </c>
      <c r="D296" s="24">
        <f t="shared" si="86"/>
        <v>0</v>
      </c>
    </row>
    <row r="297" spans="1:4" hidden="1" x14ac:dyDescent="0.25">
      <c r="A297" s="2">
        <v>221</v>
      </c>
      <c r="B297" s="41">
        <f t="shared" ca="1" si="87"/>
        <v>51252</v>
      </c>
      <c r="C297" s="24">
        <f t="shared" si="89"/>
        <v>0</v>
      </c>
      <c r="D297" s="24">
        <f t="shared" si="86"/>
        <v>0</v>
      </c>
    </row>
    <row r="298" spans="1:4" hidden="1" x14ac:dyDescent="0.25">
      <c r="A298" s="2">
        <v>222</v>
      </c>
      <c r="B298" s="41">
        <f t="shared" ca="1" si="87"/>
        <v>51282</v>
      </c>
      <c r="C298" s="24">
        <f t="shared" si="89"/>
        <v>0</v>
      </c>
      <c r="D298" s="24">
        <f t="shared" si="86"/>
        <v>0</v>
      </c>
    </row>
    <row r="299" spans="1:4" hidden="1" x14ac:dyDescent="0.25">
      <c r="A299" s="2">
        <v>223</v>
      </c>
      <c r="B299" s="41">
        <f t="shared" ca="1" si="87"/>
        <v>51313</v>
      </c>
      <c r="C299" s="24">
        <f t="shared" si="89"/>
        <v>0</v>
      </c>
      <c r="D299" s="24">
        <f t="shared" si="86"/>
        <v>0</v>
      </c>
    </row>
    <row r="300" spans="1:4" hidden="1" x14ac:dyDescent="0.25">
      <c r="A300" s="2">
        <v>224</v>
      </c>
      <c r="B300" s="41">
        <f t="shared" ca="1" si="87"/>
        <v>51343</v>
      </c>
      <c r="C300" s="24">
        <f t="shared" si="89"/>
        <v>0</v>
      </c>
      <c r="D300" s="24">
        <f t="shared" si="86"/>
        <v>0</v>
      </c>
    </row>
    <row r="301" spans="1:4" hidden="1" x14ac:dyDescent="0.25">
      <c r="A301" s="2">
        <v>225</v>
      </c>
      <c r="B301" s="41">
        <f t="shared" ca="1" si="87"/>
        <v>51374</v>
      </c>
      <c r="C301" s="24">
        <f t="shared" si="89"/>
        <v>0</v>
      </c>
      <c r="D301" s="24">
        <f t="shared" si="86"/>
        <v>0</v>
      </c>
    </row>
    <row r="302" spans="1:4" hidden="1" x14ac:dyDescent="0.25">
      <c r="A302" s="2">
        <v>226</v>
      </c>
      <c r="B302" s="41">
        <f t="shared" ca="1" si="87"/>
        <v>51405</v>
      </c>
      <c r="C302" s="24">
        <f t="shared" si="89"/>
        <v>0</v>
      </c>
      <c r="D302" s="24">
        <f t="shared" si="86"/>
        <v>0</v>
      </c>
    </row>
    <row r="303" spans="1:4" hidden="1" x14ac:dyDescent="0.25">
      <c r="A303" s="2">
        <v>227</v>
      </c>
      <c r="B303" s="41">
        <f t="shared" ca="1" si="87"/>
        <v>51435</v>
      </c>
      <c r="C303" s="24">
        <f t="shared" si="89"/>
        <v>0</v>
      </c>
      <c r="D303" s="24">
        <f t="shared" si="86"/>
        <v>0</v>
      </c>
    </row>
    <row r="304" spans="1:4" hidden="1" x14ac:dyDescent="0.25">
      <c r="A304" s="2">
        <v>228</v>
      </c>
      <c r="B304" s="41">
        <f t="shared" ca="1" si="87"/>
        <v>51466</v>
      </c>
      <c r="C304" s="24">
        <f>P61</f>
        <v>0</v>
      </c>
      <c r="D304" s="24">
        <f t="shared" si="86"/>
        <v>0</v>
      </c>
    </row>
    <row r="305" spans="1:4" hidden="1" x14ac:dyDescent="0.25">
      <c r="A305" s="2">
        <v>229</v>
      </c>
      <c r="B305" s="41">
        <f t="shared" ca="1" si="87"/>
        <v>51496</v>
      </c>
      <c r="C305" s="24">
        <f>S50</f>
        <v>0</v>
      </c>
      <c r="D305" s="24">
        <f t="shared" si="86"/>
        <v>0</v>
      </c>
    </row>
    <row r="306" spans="1:4" hidden="1" x14ac:dyDescent="0.25">
      <c r="A306" s="2">
        <v>230</v>
      </c>
      <c r="B306" s="41">
        <f t="shared" ca="1" si="87"/>
        <v>51527</v>
      </c>
      <c r="C306" s="24">
        <f t="shared" ref="C306:C316" si="90">S51</f>
        <v>0</v>
      </c>
      <c r="D306" s="24">
        <f t="shared" si="86"/>
        <v>0</v>
      </c>
    </row>
    <row r="307" spans="1:4" hidden="1" x14ac:dyDescent="0.25">
      <c r="A307" s="2">
        <v>231</v>
      </c>
      <c r="B307" s="41">
        <f t="shared" ca="1" si="87"/>
        <v>51558</v>
      </c>
      <c r="C307" s="24">
        <f t="shared" si="90"/>
        <v>0</v>
      </c>
      <c r="D307" s="24">
        <f t="shared" si="86"/>
        <v>0</v>
      </c>
    </row>
    <row r="308" spans="1:4" hidden="1" x14ac:dyDescent="0.25">
      <c r="A308" s="2">
        <v>232</v>
      </c>
      <c r="B308" s="41">
        <f t="shared" ca="1" si="87"/>
        <v>51586</v>
      </c>
      <c r="C308" s="24">
        <f t="shared" si="90"/>
        <v>0</v>
      </c>
      <c r="D308" s="24">
        <f t="shared" si="86"/>
        <v>0</v>
      </c>
    </row>
    <row r="309" spans="1:4" hidden="1" x14ac:dyDescent="0.25">
      <c r="A309" s="2">
        <v>233</v>
      </c>
      <c r="B309" s="41">
        <f t="shared" ca="1" si="87"/>
        <v>51617</v>
      </c>
      <c r="C309" s="24">
        <f t="shared" si="90"/>
        <v>0</v>
      </c>
      <c r="D309" s="24">
        <f t="shared" si="86"/>
        <v>0</v>
      </c>
    </row>
    <row r="310" spans="1:4" hidden="1" x14ac:dyDescent="0.25">
      <c r="A310" s="2">
        <v>234</v>
      </c>
      <c r="B310" s="41">
        <f t="shared" ca="1" si="87"/>
        <v>51647</v>
      </c>
      <c r="C310" s="24">
        <f t="shared" si="90"/>
        <v>0</v>
      </c>
      <c r="D310" s="24">
        <f t="shared" si="86"/>
        <v>0</v>
      </c>
    </row>
    <row r="311" spans="1:4" hidden="1" x14ac:dyDescent="0.25">
      <c r="A311" s="2">
        <v>235</v>
      </c>
      <c r="B311" s="41">
        <f t="shared" ca="1" si="87"/>
        <v>51678</v>
      </c>
      <c r="C311" s="24">
        <f t="shared" si="90"/>
        <v>0</v>
      </c>
      <c r="D311" s="24">
        <f t="shared" si="86"/>
        <v>0</v>
      </c>
    </row>
    <row r="312" spans="1:4" hidden="1" x14ac:dyDescent="0.25">
      <c r="A312" s="2">
        <v>236</v>
      </c>
      <c r="B312" s="41">
        <f t="shared" ca="1" si="87"/>
        <v>51708</v>
      </c>
      <c r="C312" s="24">
        <f t="shared" si="90"/>
        <v>0</v>
      </c>
      <c r="D312" s="24">
        <f t="shared" si="86"/>
        <v>0</v>
      </c>
    </row>
    <row r="313" spans="1:4" hidden="1" x14ac:dyDescent="0.25">
      <c r="A313" s="2">
        <v>237</v>
      </c>
      <c r="B313" s="41">
        <f t="shared" ca="1" si="87"/>
        <v>51739</v>
      </c>
      <c r="C313" s="24">
        <f t="shared" si="90"/>
        <v>0</v>
      </c>
      <c r="D313" s="24">
        <f t="shared" si="86"/>
        <v>0</v>
      </c>
    </row>
    <row r="314" spans="1:4" hidden="1" x14ac:dyDescent="0.25">
      <c r="A314" s="2">
        <v>238</v>
      </c>
      <c r="B314" s="41">
        <f t="shared" ca="1" si="87"/>
        <v>51770</v>
      </c>
      <c r="C314" s="24">
        <f t="shared" si="90"/>
        <v>0</v>
      </c>
      <c r="D314" s="24">
        <f t="shared" si="86"/>
        <v>0</v>
      </c>
    </row>
    <row r="315" spans="1:4" hidden="1" x14ac:dyDescent="0.25">
      <c r="A315" s="2">
        <v>239</v>
      </c>
      <c r="B315" s="41">
        <f t="shared" ca="1" si="87"/>
        <v>51800</v>
      </c>
      <c r="C315" s="24">
        <f t="shared" si="90"/>
        <v>0</v>
      </c>
      <c r="D315" s="24">
        <f t="shared" si="86"/>
        <v>0</v>
      </c>
    </row>
    <row r="316" spans="1:4" hidden="1" x14ac:dyDescent="0.25">
      <c r="A316" s="2">
        <v>240</v>
      </c>
      <c r="B316" s="41">
        <f t="shared" ca="1" si="87"/>
        <v>51831</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4:H64"/>
    <mergeCell ref="K48:M48"/>
    <mergeCell ref="A73:B74"/>
    <mergeCell ref="C73:E73"/>
    <mergeCell ref="C74:E74"/>
    <mergeCell ref="A65:H65"/>
    <mergeCell ref="A66:H66"/>
    <mergeCell ref="A67:K67"/>
    <mergeCell ref="A68:K68"/>
    <mergeCell ref="A69:K69"/>
    <mergeCell ref="A71:B71"/>
    <mergeCell ref="C71:E71"/>
    <mergeCell ref="N48:P48"/>
    <mergeCell ref="Q18:S18"/>
    <mergeCell ref="T18:V18"/>
    <mergeCell ref="A33:A34"/>
    <mergeCell ref="E33:G33"/>
    <mergeCell ref="H33:J33"/>
    <mergeCell ref="K33:M33"/>
    <mergeCell ref="N33:P33"/>
    <mergeCell ref="Q33:S33"/>
    <mergeCell ref="T33:V33"/>
    <mergeCell ref="T48:V48"/>
    <mergeCell ref="A48:A49"/>
    <mergeCell ref="B48:D48"/>
    <mergeCell ref="E48:G48"/>
    <mergeCell ref="H48:J48"/>
    <mergeCell ref="L17:O17"/>
    <mergeCell ref="A18:A19"/>
    <mergeCell ref="B18:D18"/>
    <mergeCell ref="E18:G18"/>
    <mergeCell ref="H18:J18"/>
    <mergeCell ref="K18:M18"/>
    <mergeCell ref="N18:P18"/>
    <mergeCell ref="A15:G15"/>
    <mergeCell ref="H15:I15"/>
    <mergeCell ref="J15:O15"/>
    <mergeCell ref="A16:G16"/>
    <mergeCell ref="H16:I16"/>
    <mergeCell ref="J16:O16"/>
    <mergeCell ref="J12:O12"/>
    <mergeCell ref="A13:F13"/>
    <mergeCell ref="H13:I13"/>
    <mergeCell ref="L13:N13"/>
    <mergeCell ref="A14:G14"/>
    <mergeCell ref="H14:I14"/>
    <mergeCell ref="J14:O14"/>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9525</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RowHeight="15"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4.85546875" style="3" customWidth="1"/>
    <col min="10" max="10" width="12.42578125" style="3" customWidth="1"/>
    <col min="11" max="11" width="12.140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140625" style="1" customWidth="1"/>
    <col min="18" max="18" width="12.140625" style="2" customWidth="1"/>
    <col min="19" max="19" width="12.7109375" style="2" customWidth="1"/>
    <col min="20" max="20" width="11.7109375" style="2" customWidth="1"/>
    <col min="21" max="21" width="12.140625" style="2" customWidth="1"/>
    <col min="22" max="22" width="12.85546875" style="2" customWidth="1"/>
    <col min="23" max="23" width="10.7109375" style="2" hidden="1" customWidth="1"/>
    <col min="24" max="29" width="9.140625" style="2" hidden="1" customWidth="1"/>
    <col min="30" max="39" width="9.140625" style="2" customWidth="1"/>
    <col min="40" max="240" width="9.140625" style="2"/>
    <col min="241" max="241" width="13.7109375" style="2" customWidth="1"/>
    <col min="242" max="16384" width="9.140625" style="2"/>
  </cols>
  <sheetData>
    <row r="1" spans="1:28" ht="27.75" customHeight="1" x14ac:dyDescent="0.25">
      <c r="A1" s="72" t="s">
        <v>62</v>
      </c>
      <c r="B1" s="72"/>
      <c r="C1" s="72"/>
      <c r="D1" s="72"/>
      <c r="E1" s="72"/>
      <c r="F1" s="72"/>
      <c r="G1" s="72"/>
      <c r="H1" s="72"/>
      <c r="I1" s="72"/>
      <c r="O1" s="2"/>
    </row>
    <row r="2" spans="1:28" ht="27.75" customHeight="1" x14ac:dyDescent="0.25">
      <c r="A2" s="73" t="s">
        <v>3</v>
      </c>
      <c r="B2" s="73"/>
      <c r="C2" s="73"/>
      <c r="D2" s="73"/>
      <c r="E2" s="73"/>
      <c r="F2" s="73"/>
      <c r="G2" s="73"/>
      <c r="H2" s="73"/>
      <c r="I2" s="73"/>
    </row>
    <row r="3" spans="1:28" ht="11.25" customHeight="1" x14ac:dyDescent="0.25">
      <c r="A3" s="74" t="s">
        <v>11</v>
      </c>
      <c r="B3" s="74"/>
      <c r="C3" s="74"/>
      <c r="D3" s="74"/>
      <c r="E3" s="74"/>
      <c r="F3" s="74"/>
      <c r="G3" s="74"/>
      <c r="H3" s="74"/>
      <c r="I3" s="74"/>
    </row>
    <row r="4" spans="1:28" ht="40.5" customHeight="1" x14ac:dyDescent="0.25">
      <c r="A4" s="75" t="s">
        <v>69</v>
      </c>
      <c r="B4" s="76"/>
      <c r="C4" s="76"/>
      <c r="D4" s="76"/>
      <c r="E4" s="76"/>
      <c r="F4" s="76"/>
      <c r="G4" s="76"/>
      <c r="H4" s="76"/>
      <c r="I4" s="76"/>
    </row>
    <row r="5" spans="1:28" x14ac:dyDescent="0.25">
      <c r="A5" s="77" t="s">
        <v>18</v>
      </c>
      <c r="B5" s="78"/>
      <c r="C5" s="78"/>
      <c r="D5" s="78"/>
      <c r="E5" s="78"/>
      <c r="F5" s="78"/>
      <c r="G5" s="78"/>
      <c r="H5" s="78"/>
      <c r="I5" s="78"/>
      <c r="J5" s="33"/>
      <c r="K5" s="15"/>
      <c r="L5" s="15"/>
      <c r="M5" s="15"/>
      <c r="N5" s="15"/>
      <c r="R5" s="1"/>
      <c r="S5" s="1"/>
      <c r="T5" s="1"/>
      <c r="U5" s="1"/>
      <c r="V5" s="1"/>
      <c r="W5" s="1"/>
    </row>
    <row r="6" spans="1:28" ht="58.5" hidden="1" customHeight="1" x14ac:dyDescent="0.25">
      <c r="A6" s="68" t="s">
        <v>50</v>
      </c>
      <c r="B6" s="69"/>
      <c r="C6" s="69"/>
      <c r="D6" s="69"/>
      <c r="E6" s="69"/>
      <c r="F6" s="69"/>
      <c r="G6" s="70"/>
      <c r="H6" s="68" t="s">
        <v>51</v>
      </c>
      <c r="I6" s="71"/>
      <c r="J6" s="40"/>
      <c r="K6" s="40"/>
      <c r="L6" s="38"/>
      <c r="M6" s="38"/>
      <c r="N6" s="38"/>
      <c r="R6" s="1"/>
      <c r="S6" s="1"/>
      <c r="T6" s="1"/>
      <c r="U6" s="1"/>
      <c r="V6" s="1"/>
      <c r="W6" s="1"/>
    </row>
    <row r="7" spans="1:28" hidden="1" x14ac:dyDescent="0.25">
      <c r="A7" s="79" t="s">
        <v>15</v>
      </c>
      <c r="B7" s="79"/>
      <c r="C7" s="79"/>
      <c r="D7" s="79"/>
      <c r="E7" s="79"/>
      <c r="F7" s="79"/>
      <c r="G7" s="79"/>
      <c r="H7" s="80">
        <v>0.2</v>
      </c>
      <c r="I7" s="80"/>
      <c r="J7" s="36"/>
      <c r="K7" s="32"/>
      <c r="L7" s="32"/>
      <c r="M7" s="32"/>
      <c r="N7" s="32"/>
      <c r="O7" s="32"/>
      <c r="P7" s="2"/>
      <c r="Q7" s="2"/>
      <c r="S7" s="16"/>
      <c r="T7" s="16"/>
      <c r="U7" s="16"/>
      <c r="V7" s="16"/>
      <c r="W7" s="17"/>
      <c r="X7" s="1"/>
      <c r="Y7" s="1"/>
      <c r="AA7" s="1" t="s">
        <v>2</v>
      </c>
      <c r="AB7" s="26" t="s">
        <v>0</v>
      </c>
    </row>
    <row r="8" spans="1:28" x14ac:dyDescent="0.25">
      <c r="A8" s="79" t="s">
        <v>4</v>
      </c>
      <c r="B8" s="79"/>
      <c r="C8" s="79"/>
      <c r="D8" s="79"/>
      <c r="E8" s="79"/>
      <c r="F8" s="79"/>
      <c r="G8" s="79"/>
      <c r="H8" s="81">
        <v>1500000</v>
      </c>
      <c r="I8" s="81"/>
      <c r="J8" s="36"/>
      <c r="K8" s="32"/>
      <c r="L8" s="32"/>
      <c r="M8" s="32"/>
      <c r="N8" s="32"/>
      <c r="O8" s="32"/>
      <c r="P8" s="2"/>
      <c r="Q8" s="2"/>
      <c r="W8" s="18"/>
      <c r="X8" s="1"/>
      <c r="Y8" s="1"/>
      <c r="AA8" s="2" t="s">
        <v>14</v>
      </c>
      <c r="AB8" s="26" t="s">
        <v>1</v>
      </c>
    </row>
    <row r="9" spans="1:28" x14ac:dyDescent="0.25">
      <c r="A9" s="82" t="s">
        <v>12</v>
      </c>
      <c r="B9" s="82"/>
      <c r="C9" s="82"/>
      <c r="D9" s="82"/>
      <c r="E9" s="82"/>
      <c r="F9" s="82"/>
      <c r="G9" s="82"/>
      <c r="H9" s="83">
        <v>36</v>
      </c>
      <c r="I9" s="83"/>
      <c r="J9" s="36"/>
      <c r="K9" s="32"/>
      <c r="L9" s="32"/>
      <c r="M9" s="32"/>
      <c r="N9" s="32"/>
      <c r="O9" s="32"/>
      <c r="P9" s="2"/>
      <c r="Q9" s="2"/>
      <c r="S9" s="19"/>
      <c r="T9" s="19"/>
      <c r="U9" s="19"/>
      <c r="V9" s="19"/>
      <c r="W9" s="18"/>
      <c r="X9" s="1"/>
      <c r="Y9" s="1"/>
    </row>
    <row r="10" spans="1:28" x14ac:dyDescent="0.25">
      <c r="A10" s="84" t="s">
        <v>17</v>
      </c>
      <c r="B10" s="85"/>
      <c r="C10" s="85"/>
      <c r="D10" s="85"/>
      <c r="E10" s="85"/>
      <c r="F10" s="85"/>
      <c r="G10" s="86"/>
      <c r="H10" s="87">
        <v>19.899999999999999</v>
      </c>
      <c r="I10" s="87"/>
      <c r="J10" s="36"/>
      <c r="K10" s="32"/>
      <c r="L10" s="32"/>
      <c r="M10" s="32"/>
      <c r="N10" s="32"/>
      <c r="O10" s="32"/>
      <c r="P10" s="2"/>
      <c r="Q10" s="2"/>
      <c r="S10" s="19"/>
      <c r="T10" s="19"/>
      <c r="U10" s="19"/>
      <c r="V10" s="19"/>
      <c r="W10" s="25"/>
      <c r="X10" s="1"/>
      <c r="Y10" s="1"/>
    </row>
    <row r="11" spans="1:28" hidden="1" x14ac:dyDescent="0.25">
      <c r="A11" s="84" t="s">
        <v>66</v>
      </c>
      <c r="B11" s="85"/>
      <c r="C11" s="85"/>
      <c r="D11" s="85"/>
      <c r="E11" s="85"/>
      <c r="F11" s="85"/>
      <c r="G11" s="86"/>
      <c r="H11" s="88" t="s">
        <v>68</v>
      </c>
      <c r="I11" s="89"/>
      <c r="J11" s="53"/>
      <c r="K11" s="32"/>
      <c r="L11" s="32"/>
      <c r="M11" s="32"/>
      <c r="N11" s="32"/>
      <c r="O11" s="32"/>
      <c r="P11" s="2"/>
      <c r="Q11" s="2"/>
      <c r="S11" s="19"/>
      <c r="T11" s="19"/>
      <c r="U11" s="19"/>
      <c r="V11" s="19"/>
      <c r="W11" s="25"/>
      <c r="X11" s="1"/>
      <c r="Y11" s="1"/>
      <c r="AB11" s="54" t="s">
        <v>67</v>
      </c>
    </row>
    <row r="12" spans="1:28" ht="24" customHeight="1" x14ac:dyDescent="0.25">
      <c r="A12" s="84" t="s">
        <v>13</v>
      </c>
      <c r="B12" s="85"/>
      <c r="C12" s="85"/>
      <c r="D12" s="85"/>
      <c r="E12" s="85"/>
      <c r="F12" s="85"/>
      <c r="G12" s="86"/>
      <c r="H12" s="90">
        <v>2</v>
      </c>
      <c r="I12" s="90"/>
      <c r="J12" s="91"/>
      <c r="K12" s="92"/>
      <c r="L12" s="92"/>
      <c r="M12" s="92"/>
      <c r="N12" s="92"/>
      <c r="O12" s="92"/>
      <c r="R12" s="1"/>
      <c r="S12" s="1"/>
      <c r="T12" s="1"/>
      <c r="U12" s="1"/>
      <c r="V12" s="1"/>
      <c r="W12" s="20"/>
      <c r="X12" s="1"/>
      <c r="Y12" s="1"/>
      <c r="AA12" s="51"/>
      <c r="AB12" s="54" t="s">
        <v>68</v>
      </c>
    </row>
    <row r="13" spans="1:28" hidden="1" x14ac:dyDescent="0.25">
      <c r="A13" s="84" t="str">
        <f>CONCATENATE("Месячный платеж по кредиту, ",L17)</f>
        <v xml:space="preserve">Месячный платеж по кредиту, </v>
      </c>
      <c r="B13" s="85"/>
      <c r="C13" s="85"/>
      <c r="D13" s="85"/>
      <c r="E13" s="85"/>
      <c r="F13" s="85"/>
      <c r="G13" s="44"/>
      <c r="H13" s="93">
        <f>IF(data=1,sumkred/strok,sumkred*PROC/100/((1-POWER(1+PROC/1200,-strok))*12))</f>
        <v>55668.975438593443</v>
      </c>
      <c r="I13" s="94"/>
      <c r="J13" s="35"/>
      <c r="K13" s="27"/>
      <c r="L13" s="72"/>
      <c r="M13" s="72"/>
      <c r="N13" s="72"/>
      <c r="O13" s="37"/>
      <c r="P13" s="28"/>
      <c r="Q13" s="28"/>
      <c r="R13" s="1"/>
      <c r="S13" s="1"/>
      <c r="T13" s="1"/>
      <c r="U13" s="1"/>
      <c r="V13" s="1"/>
      <c r="W13" s="20"/>
      <c r="X13" s="1"/>
      <c r="Y13" s="1"/>
    </row>
    <row r="14" spans="1:28" x14ac:dyDescent="0.25">
      <c r="A14" s="95" t="s">
        <v>52</v>
      </c>
      <c r="B14" s="96"/>
      <c r="C14" s="96"/>
      <c r="D14" s="96"/>
      <c r="E14" s="96"/>
      <c r="F14" s="96"/>
      <c r="G14" s="97"/>
      <c r="H14" s="98">
        <v>8.9999999999999993E-3</v>
      </c>
      <c r="I14" s="98"/>
      <c r="J14" s="91"/>
      <c r="K14" s="92"/>
      <c r="L14" s="92"/>
      <c r="M14" s="92"/>
      <c r="N14" s="92"/>
      <c r="O14" s="92"/>
      <c r="P14" s="28"/>
      <c r="Q14" s="28"/>
      <c r="R14" s="1"/>
      <c r="S14" s="1"/>
      <c r="T14" s="1"/>
      <c r="U14" s="1"/>
      <c r="V14" s="1"/>
      <c r="W14" s="25"/>
      <c r="X14" s="1"/>
      <c r="Y14" s="1"/>
      <c r="AA14" s="52">
        <v>5.0000000000000001E-3</v>
      </c>
    </row>
    <row r="15" spans="1:28" ht="15" customHeight="1" x14ac:dyDescent="0.25">
      <c r="A15" s="95" t="s">
        <v>63</v>
      </c>
      <c r="B15" s="96"/>
      <c r="C15" s="96"/>
      <c r="D15" s="96"/>
      <c r="E15" s="96"/>
      <c r="F15" s="96"/>
      <c r="G15" s="97"/>
      <c r="H15" s="99">
        <v>0</v>
      </c>
      <c r="I15" s="100"/>
      <c r="J15" s="101"/>
      <c r="K15" s="91"/>
      <c r="L15" s="91"/>
      <c r="M15" s="91"/>
      <c r="N15" s="91"/>
      <c r="O15" s="91"/>
      <c r="P15" s="28"/>
      <c r="Q15" s="28"/>
      <c r="R15" s="1"/>
      <c r="S15" s="1"/>
      <c r="T15" s="1"/>
      <c r="U15" s="1"/>
      <c r="V15" s="1"/>
      <c r="W15" s="25"/>
      <c r="X15" s="1"/>
      <c r="Y15" s="1"/>
      <c r="AA15" s="52">
        <v>7.0000000000000001E-3</v>
      </c>
    </row>
    <row r="16" spans="1:28" ht="34.5" customHeight="1" x14ac:dyDescent="0.25">
      <c r="A16" s="102" t="s">
        <v>65</v>
      </c>
      <c r="B16" s="103"/>
      <c r="C16" s="103"/>
      <c r="D16" s="103"/>
      <c r="E16" s="103"/>
      <c r="F16" s="103"/>
      <c r="G16" s="104"/>
      <c r="H16" s="105">
        <v>0.01</v>
      </c>
      <c r="I16" s="106"/>
      <c r="J16" s="101"/>
      <c r="K16" s="91"/>
      <c r="L16" s="91"/>
      <c r="M16" s="91"/>
      <c r="N16" s="91"/>
      <c r="O16" s="91"/>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07"/>
      <c r="M17" s="107"/>
      <c r="N17" s="107"/>
      <c r="O17" s="107"/>
      <c r="P17" s="34"/>
      <c r="Q17" s="34"/>
      <c r="R17" s="1"/>
      <c r="S17" s="1"/>
      <c r="T17" s="1"/>
      <c r="U17" s="1"/>
      <c r="V17" s="39" t="s">
        <v>16</v>
      </c>
      <c r="W17" s="22"/>
    </row>
    <row r="18" spans="1:23" ht="12.75" customHeight="1" thickBot="1" x14ac:dyDescent="0.3">
      <c r="A18" s="108" t="s">
        <v>22</v>
      </c>
      <c r="B18" s="110" t="s">
        <v>24</v>
      </c>
      <c r="C18" s="111"/>
      <c r="D18" s="112"/>
      <c r="E18" s="110" t="s">
        <v>25</v>
      </c>
      <c r="F18" s="111"/>
      <c r="G18" s="112"/>
      <c r="H18" s="110" t="s">
        <v>26</v>
      </c>
      <c r="I18" s="111"/>
      <c r="J18" s="112"/>
      <c r="K18" s="110" t="s">
        <v>27</v>
      </c>
      <c r="L18" s="111"/>
      <c r="M18" s="112"/>
      <c r="N18" s="110" t="s">
        <v>28</v>
      </c>
      <c r="O18" s="111"/>
      <c r="P18" s="112"/>
      <c r="Q18" s="110" t="s">
        <v>29</v>
      </c>
      <c r="R18" s="111"/>
      <c r="S18" s="112"/>
      <c r="T18" s="110" t="s">
        <v>30</v>
      </c>
      <c r="U18" s="111"/>
      <c r="V18" s="112"/>
    </row>
    <row r="19" spans="1:23" ht="30.75" thickBot="1" x14ac:dyDescent="0.3">
      <c r="A19" s="109"/>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08" t="s">
        <v>22</v>
      </c>
      <c r="B33" s="48" t="s">
        <v>31</v>
      </c>
      <c r="C33" s="49"/>
      <c r="D33" s="50"/>
      <c r="E33" s="110" t="s">
        <v>32</v>
      </c>
      <c r="F33" s="111"/>
      <c r="G33" s="112"/>
      <c r="H33" s="110" t="s">
        <v>33</v>
      </c>
      <c r="I33" s="111"/>
      <c r="J33" s="112"/>
      <c r="K33" s="110" t="s">
        <v>34</v>
      </c>
      <c r="L33" s="111"/>
      <c r="M33" s="112"/>
      <c r="N33" s="110" t="s">
        <v>35</v>
      </c>
      <c r="O33" s="111"/>
      <c r="P33" s="112"/>
      <c r="Q33" s="110" t="s">
        <v>36</v>
      </c>
      <c r="R33" s="111"/>
      <c r="S33" s="112"/>
      <c r="T33" s="110" t="s">
        <v>37</v>
      </c>
      <c r="U33" s="111"/>
      <c r="V33" s="112"/>
    </row>
    <row r="34" spans="1:36" ht="30.75" thickBot="1" x14ac:dyDescent="0.3">
      <c r="A34" s="109"/>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08" t="s">
        <v>22</v>
      </c>
      <c r="B48" s="110" t="s">
        <v>38</v>
      </c>
      <c r="C48" s="111"/>
      <c r="D48" s="112"/>
      <c r="E48" s="110" t="s">
        <v>39</v>
      </c>
      <c r="F48" s="111"/>
      <c r="G48" s="112"/>
      <c r="H48" s="110" t="s">
        <v>40</v>
      </c>
      <c r="I48" s="111"/>
      <c r="J48" s="112"/>
      <c r="K48" s="110" t="s">
        <v>41</v>
      </c>
      <c r="L48" s="111"/>
      <c r="M48" s="112"/>
      <c r="N48" s="110" t="s">
        <v>42</v>
      </c>
      <c r="O48" s="111"/>
      <c r="P48" s="112"/>
      <c r="Q48" s="48" t="s">
        <v>43</v>
      </c>
      <c r="R48" s="49"/>
      <c r="S48" s="50"/>
      <c r="T48" s="110" t="s">
        <v>44</v>
      </c>
      <c r="U48" s="111"/>
      <c r="V48" s="112"/>
      <c r="X48" s="13"/>
      <c r="Y48" s="13"/>
      <c r="Z48" s="13"/>
      <c r="AA48" s="13"/>
      <c r="AB48" s="13"/>
      <c r="AC48" s="13"/>
      <c r="AD48" s="13"/>
      <c r="AE48" s="13"/>
      <c r="AF48" s="13"/>
      <c r="AG48" s="13"/>
      <c r="AH48" s="13"/>
      <c r="AI48" s="13"/>
      <c r="AJ48" s="13"/>
    </row>
    <row r="49" spans="1:36" ht="30.75" thickBot="1" x14ac:dyDescent="0.3">
      <c r="A49" s="109"/>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16" t="s">
        <v>64</v>
      </c>
      <c r="B64" s="116"/>
      <c r="C64" s="116"/>
      <c r="D64" s="116"/>
      <c r="E64" s="116"/>
      <c r="F64" s="116"/>
      <c r="G64" s="116"/>
      <c r="H64" s="116"/>
      <c r="I64" s="45">
        <f>sumkred*H14+H15+sumkred*H16+C32+F32+I32+L32+O32+R32+U32+C47+F47+I47+L47+O47+R47+U47+C62+F62+I62+L62+O62+R62+U62</f>
        <v>556549.99822954589</v>
      </c>
      <c r="J64" s="46"/>
      <c r="K64" s="46"/>
    </row>
    <row r="65" spans="1:11" ht="29.25" customHeight="1" x14ac:dyDescent="0.25">
      <c r="A65" s="116" t="s">
        <v>5</v>
      </c>
      <c r="B65" s="116"/>
      <c r="C65" s="116"/>
      <c r="D65" s="116"/>
      <c r="E65" s="116"/>
      <c r="F65" s="116"/>
      <c r="G65" s="116"/>
      <c r="H65" s="116"/>
      <c r="I65" s="45">
        <f>sumkred*H14+H15+sumkred*H16+D32+G32+J32+M32+P32+S32+V32+D47+G47+J47+M47+P47+S47+V47+D62+G62+J62+M62+P62+S62+V62</f>
        <v>2056549.9982295458</v>
      </c>
      <c r="J65" s="46"/>
      <c r="K65" s="46"/>
    </row>
    <row r="66" spans="1:11" ht="25.5" customHeight="1" x14ac:dyDescent="0.25">
      <c r="A66" s="117" t="s">
        <v>48</v>
      </c>
      <c r="B66" s="117"/>
      <c r="C66" s="117"/>
      <c r="D66" s="117"/>
      <c r="E66" s="117"/>
      <c r="F66" s="117"/>
      <c r="G66" s="117"/>
      <c r="H66" s="117"/>
      <c r="I66" s="47">
        <f ca="1">XIRR(C76:C316,B76:B316)</f>
        <v>0.23462893366813656</v>
      </c>
      <c r="J66" s="46"/>
      <c r="K66" s="46"/>
    </row>
    <row r="67" spans="1:11" ht="45.75" customHeight="1" x14ac:dyDescent="0.25">
      <c r="A67" s="116" t="s">
        <v>6</v>
      </c>
      <c r="B67" s="116"/>
      <c r="C67" s="116"/>
      <c r="D67" s="116"/>
      <c r="E67" s="116"/>
      <c r="F67" s="116"/>
      <c r="G67" s="116"/>
      <c r="H67" s="116"/>
      <c r="I67" s="116"/>
      <c r="J67" s="118"/>
      <c r="K67" s="118"/>
    </row>
    <row r="68" spans="1:11" ht="63" customHeight="1" x14ac:dyDescent="0.25">
      <c r="A68" s="119" t="s">
        <v>7</v>
      </c>
      <c r="B68" s="119"/>
      <c r="C68" s="119"/>
      <c r="D68" s="119"/>
      <c r="E68" s="119"/>
      <c r="F68" s="119"/>
      <c r="G68" s="119"/>
      <c r="H68" s="119"/>
      <c r="I68" s="119"/>
      <c r="J68" s="119"/>
      <c r="K68" s="119"/>
    </row>
    <row r="69" spans="1:11" ht="48" customHeight="1" x14ac:dyDescent="0.25">
      <c r="A69" s="116" t="s">
        <v>8</v>
      </c>
      <c r="B69" s="116"/>
      <c r="C69" s="116"/>
      <c r="D69" s="116"/>
      <c r="E69" s="116"/>
      <c r="F69" s="116"/>
      <c r="G69" s="116"/>
      <c r="H69" s="116"/>
      <c r="I69" s="116"/>
      <c r="J69" s="116"/>
      <c r="K69" s="116"/>
    </row>
    <row r="70" spans="1:11" ht="15" customHeight="1" x14ac:dyDescent="0.25"/>
    <row r="71" spans="1:11" ht="33.75" customHeight="1" x14ac:dyDescent="0.25">
      <c r="A71" s="115" t="s">
        <v>9</v>
      </c>
      <c r="B71" s="115"/>
      <c r="C71" s="120">
        <f ca="1">TODAY()</f>
        <v>44526</v>
      </c>
      <c r="D71" s="120">
        <f ca="1">TODAY()</f>
        <v>44526</v>
      </c>
      <c r="E71" s="120">
        <f ca="1">TODAY()</f>
        <v>44526</v>
      </c>
    </row>
    <row r="72" spans="1:11" x14ac:dyDescent="0.25"/>
    <row r="73" spans="1:11" ht="30" customHeight="1" x14ac:dyDescent="0.25">
      <c r="A73" s="113" t="s">
        <v>10</v>
      </c>
      <c r="B73" s="113"/>
      <c r="C73" s="114"/>
      <c r="D73" s="114"/>
      <c r="E73" s="114"/>
    </row>
    <row r="74" spans="1:11" ht="15.75" customHeight="1" x14ac:dyDescent="0.25">
      <c r="A74" s="113"/>
      <c r="B74" s="113"/>
      <c r="C74" s="115" t="s">
        <v>49</v>
      </c>
      <c r="D74" s="115"/>
      <c r="E74" s="115"/>
    </row>
    <row r="75" spans="1:11" x14ac:dyDescent="0.25"/>
    <row r="76" spans="1:11" hidden="1" x14ac:dyDescent="0.25">
      <c r="B76" s="41">
        <f ca="1">TODAY()</f>
        <v>44526</v>
      </c>
      <c r="C76" s="2">
        <f>-sumkred+sumkred*H14+H15+sumkred*H16</f>
        <v>-1471500</v>
      </c>
    </row>
    <row r="77" spans="1:11" hidden="1" x14ac:dyDescent="0.25">
      <c r="A77" s="4">
        <v>1</v>
      </c>
      <c r="B77" s="42">
        <f ca="1">EDATE(B76,1)</f>
        <v>44556</v>
      </c>
      <c r="C77" s="43">
        <f t="shared" ref="C77:C88" si="63">D20</f>
        <v>24874.999999999996</v>
      </c>
      <c r="D77" s="24">
        <f>C77-C78</f>
        <v>-30793.975438593447</v>
      </c>
    </row>
    <row r="78" spans="1:11" hidden="1" x14ac:dyDescent="0.25">
      <c r="A78" s="4">
        <v>2</v>
      </c>
      <c r="B78" s="42">
        <f ca="1">EDATE(B77,1)</f>
        <v>44587</v>
      </c>
      <c r="C78" s="43">
        <f t="shared" si="63"/>
        <v>55668.975438593443</v>
      </c>
      <c r="D78" s="24">
        <f t="shared" ref="D78:D141" si="64">C78-C79</f>
        <v>0</v>
      </c>
    </row>
    <row r="79" spans="1:11" hidden="1" x14ac:dyDescent="0.25">
      <c r="A79" s="4">
        <v>3</v>
      </c>
      <c r="B79" s="42">
        <f t="shared" ref="B79:B142" ca="1" si="65">EDATE(B78,1)</f>
        <v>44618</v>
      </c>
      <c r="C79" s="43">
        <f t="shared" si="63"/>
        <v>55668.975438593443</v>
      </c>
      <c r="D79" s="24">
        <f t="shared" si="64"/>
        <v>0</v>
      </c>
    </row>
    <row r="80" spans="1:11" hidden="1" x14ac:dyDescent="0.25">
      <c r="A80" s="4">
        <v>4</v>
      </c>
      <c r="B80" s="42">
        <f t="shared" ca="1" si="65"/>
        <v>44646</v>
      </c>
      <c r="C80" s="43">
        <f t="shared" si="63"/>
        <v>55668.975438593443</v>
      </c>
      <c r="D80" s="24">
        <f t="shared" si="64"/>
        <v>0</v>
      </c>
    </row>
    <row r="81" spans="1:4" hidden="1" x14ac:dyDescent="0.25">
      <c r="A81" s="4">
        <v>5</v>
      </c>
      <c r="B81" s="42">
        <f t="shared" ca="1" si="65"/>
        <v>44677</v>
      </c>
      <c r="C81" s="43">
        <f t="shared" si="63"/>
        <v>55668.975438593443</v>
      </c>
      <c r="D81" s="24">
        <f t="shared" si="64"/>
        <v>0</v>
      </c>
    </row>
    <row r="82" spans="1:4" hidden="1" x14ac:dyDescent="0.25">
      <c r="A82" s="4">
        <v>6</v>
      </c>
      <c r="B82" s="42">
        <f t="shared" ca="1" si="65"/>
        <v>44707</v>
      </c>
      <c r="C82" s="43">
        <f t="shared" si="63"/>
        <v>55668.975438593443</v>
      </c>
      <c r="D82" s="24">
        <f t="shared" si="64"/>
        <v>0</v>
      </c>
    </row>
    <row r="83" spans="1:4" hidden="1" x14ac:dyDescent="0.25">
      <c r="A83" s="4">
        <v>7</v>
      </c>
      <c r="B83" s="42">
        <f t="shared" ca="1" si="65"/>
        <v>44738</v>
      </c>
      <c r="C83" s="43">
        <f t="shared" si="63"/>
        <v>55668.975438593443</v>
      </c>
      <c r="D83" s="24">
        <f t="shared" si="64"/>
        <v>0</v>
      </c>
    </row>
    <row r="84" spans="1:4" hidden="1" x14ac:dyDescent="0.25">
      <c r="A84" s="4">
        <v>8</v>
      </c>
      <c r="B84" s="42">
        <f t="shared" ca="1" si="65"/>
        <v>44768</v>
      </c>
      <c r="C84" s="43">
        <f t="shared" si="63"/>
        <v>55668.975438593443</v>
      </c>
      <c r="D84" s="24">
        <f t="shared" si="64"/>
        <v>0</v>
      </c>
    </row>
    <row r="85" spans="1:4" hidden="1" x14ac:dyDescent="0.25">
      <c r="A85" s="4">
        <v>9</v>
      </c>
      <c r="B85" s="42">
        <f t="shared" ca="1" si="65"/>
        <v>44799</v>
      </c>
      <c r="C85" s="43">
        <f t="shared" si="63"/>
        <v>55668.975438593443</v>
      </c>
      <c r="D85" s="24">
        <f t="shared" si="64"/>
        <v>0</v>
      </c>
    </row>
    <row r="86" spans="1:4" hidden="1" x14ac:dyDescent="0.25">
      <c r="A86" s="4">
        <v>10</v>
      </c>
      <c r="B86" s="42">
        <f t="shared" ca="1" si="65"/>
        <v>44830</v>
      </c>
      <c r="C86" s="43">
        <f t="shared" si="63"/>
        <v>55668.975438593443</v>
      </c>
      <c r="D86" s="24">
        <f t="shared" si="64"/>
        <v>0</v>
      </c>
    </row>
    <row r="87" spans="1:4" hidden="1" x14ac:dyDescent="0.25">
      <c r="A87" s="4">
        <v>11</v>
      </c>
      <c r="B87" s="42">
        <f t="shared" ca="1" si="65"/>
        <v>44860</v>
      </c>
      <c r="C87" s="43">
        <f t="shared" si="63"/>
        <v>55668.975438593443</v>
      </c>
      <c r="D87" s="24">
        <f t="shared" si="64"/>
        <v>0</v>
      </c>
    </row>
    <row r="88" spans="1:4" hidden="1" x14ac:dyDescent="0.25">
      <c r="A88" s="4">
        <v>12</v>
      </c>
      <c r="B88" s="42">
        <f t="shared" ca="1" si="65"/>
        <v>44891</v>
      </c>
      <c r="C88" s="43">
        <f t="shared" si="63"/>
        <v>55668.975438593443</v>
      </c>
      <c r="D88" s="24">
        <f t="shared" si="64"/>
        <v>0</v>
      </c>
    </row>
    <row r="89" spans="1:4" hidden="1" x14ac:dyDescent="0.25">
      <c r="A89" s="2">
        <v>13</v>
      </c>
      <c r="B89" s="41">
        <f t="shared" ca="1" si="65"/>
        <v>44921</v>
      </c>
      <c r="C89" s="24">
        <f t="shared" ref="C89:C100" si="66">G20</f>
        <v>55668.975438593443</v>
      </c>
      <c r="D89" s="24">
        <f t="shared" si="64"/>
        <v>0</v>
      </c>
    </row>
    <row r="90" spans="1:4" hidden="1" x14ac:dyDescent="0.25">
      <c r="A90" s="2">
        <v>14</v>
      </c>
      <c r="B90" s="41">
        <f t="shared" ca="1" si="65"/>
        <v>44952</v>
      </c>
      <c r="C90" s="24">
        <f t="shared" si="66"/>
        <v>55668.975438593443</v>
      </c>
      <c r="D90" s="24">
        <f t="shared" si="64"/>
        <v>0</v>
      </c>
    </row>
    <row r="91" spans="1:4" hidden="1" x14ac:dyDescent="0.25">
      <c r="A91" s="2">
        <v>15</v>
      </c>
      <c r="B91" s="41">
        <f t="shared" ca="1" si="65"/>
        <v>44983</v>
      </c>
      <c r="C91" s="24">
        <f t="shared" si="66"/>
        <v>55668.975438593443</v>
      </c>
      <c r="D91" s="24">
        <f t="shared" si="64"/>
        <v>0</v>
      </c>
    </row>
    <row r="92" spans="1:4" hidden="1" x14ac:dyDescent="0.25">
      <c r="A92" s="2">
        <v>16</v>
      </c>
      <c r="B92" s="41">
        <f t="shared" ca="1" si="65"/>
        <v>45011</v>
      </c>
      <c r="C92" s="24">
        <f t="shared" si="66"/>
        <v>55668.975438593443</v>
      </c>
      <c r="D92" s="24">
        <f t="shared" si="64"/>
        <v>0</v>
      </c>
    </row>
    <row r="93" spans="1:4" hidden="1" x14ac:dyDescent="0.25">
      <c r="A93" s="2">
        <v>17</v>
      </c>
      <c r="B93" s="41">
        <f t="shared" ca="1" si="65"/>
        <v>45042</v>
      </c>
      <c r="C93" s="24">
        <f t="shared" si="66"/>
        <v>55668.975438593443</v>
      </c>
      <c r="D93" s="24">
        <f t="shared" si="64"/>
        <v>0</v>
      </c>
    </row>
    <row r="94" spans="1:4" hidden="1" x14ac:dyDescent="0.25">
      <c r="A94" s="2">
        <v>18</v>
      </c>
      <c r="B94" s="41">
        <f t="shared" ca="1" si="65"/>
        <v>45072</v>
      </c>
      <c r="C94" s="24">
        <f t="shared" si="66"/>
        <v>55668.975438593443</v>
      </c>
      <c r="D94" s="24">
        <f t="shared" si="64"/>
        <v>0</v>
      </c>
    </row>
    <row r="95" spans="1:4" hidden="1" x14ac:dyDescent="0.25">
      <c r="A95" s="2">
        <v>19</v>
      </c>
      <c r="B95" s="41">
        <f t="shared" ca="1" si="65"/>
        <v>45103</v>
      </c>
      <c r="C95" s="24">
        <f t="shared" si="66"/>
        <v>55668.975438593443</v>
      </c>
      <c r="D95" s="24">
        <f t="shared" si="64"/>
        <v>0</v>
      </c>
    </row>
    <row r="96" spans="1:4" hidden="1" x14ac:dyDescent="0.25">
      <c r="A96" s="2">
        <v>20</v>
      </c>
      <c r="B96" s="41">
        <f t="shared" ca="1" si="65"/>
        <v>45133</v>
      </c>
      <c r="C96" s="24">
        <f t="shared" si="66"/>
        <v>55668.975438593443</v>
      </c>
      <c r="D96" s="24">
        <f t="shared" si="64"/>
        <v>0</v>
      </c>
    </row>
    <row r="97" spans="1:4" hidden="1" x14ac:dyDescent="0.25">
      <c r="A97" s="2">
        <v>21</v>
      </c>
      <c r="B97" s="41">
        <f t="shared" ca="1" si="65"/>
        <v>45164</v>
      </c>
      <c r="C97" s="24">
        <f t="shared" si="66"/>
        <v>55668.975438593443</v>
      </c>
      <c r="D97" s="24">
        <f t="shared" si="64"/>
        <v>0</v>
      </c>
    </row>
    <row r="98" spans="1:4" hidden="1" x14ac:dyDescent="0.25">
      <c r="A98" s="2">
        <v>22</v>
      </c>
      <c r="B98" s="41">
        <f t="shared" ca="1" si="65"/>
        <v>45195</v>
      </c>
      <c r="C98" s="24">
        <f t="shared" si="66"/>
        <v>55668.975438593443</v>
      </c>
      <c r="D98" s="24">
        <f t="shared" si="64"/>
        <v>0</v>
      </c>
    </row>
    <row r="99" spans="1:4" hidden="1" x14ac:dyDescent="0.25">
      <c r="A99" s="2">
        <v>23</v>
      </c>
      <c r="B99" s="41">
        <f t="shared" ca="1" si="65"/>
        <v>45225</v>
      </c>
      <c r="C99" s="24">
        <f t="shared" si="66"/>
        <v>55668.975438593443</v>
      </c>
      <c r="D99" s="24">
        <f t="shared" si="64"/>
        <v>0</v>
      </c>
    </row>
    <row r="100" spans="1:4" hidden="1" x14ac:dyDescent="0.25">
      <c r="A100" s="2">
        <v>24</v>
      </c>
      <c r="B100" s="41">
        <f t="shared" ca="1" si="65"/>
        <v>45256</v>
      </c>
      <c r="C100" s="24">
        <f t="shared" si="66"/>
        <v>55668.975438593443</v>
      </c>
      <c r="D100" s="24">
        <f t="shared" si="64"/>
        <v>0</v>
      </c>
    </row>
    <row r="101" spans="1:4" hidden="1" x14ac:dyDescent="0.25">
      <c r="A101" s="2">
        <v>25</v>
      </c>
      <c r="B101" s="41">
        <f t="shared" ca="1" si="65"/>
        <v>45286</v>
      </c>
      <c r="C101" s="24">
        <f t="shared" ref="C101:C112" si="67">J20</f>
        <v>55668.975438593443</v>
      </c>
      <c r="D101" s="24">
        <f t="shared" si="64"/>
        <v>0</v>
      </c>
    </row>
    <row r="102" spans="1:4" hidden="1" x14ac:dyDescent="0.25">
      <c r="A102" s="2">
        <v>26</v>
      </c>
      <c r="B102" s="41">
        <f t="shared" ca="1" si="65"/>
        <v>45317</v>
      </c>
      <c r="C102" s="24">
        <f t="shared" si="67"/>
        <v>55668.975438593443</v>
      </c>
      <c r="D102" s="24">
        <f t="shared" si="64"/>
        <v>0</v>
      </c>
    </row>
    <row r="103" spans="1:4" hidden="1" x14ac:dyDescent="0.25">
      <c r="A103" s="2">
        <v>27</v>
      </c>
      <c r="B103" s="41">
        <f t="shared" ca="1" si="65"/>
        <v>45348</v>
      </c>
      <c r="C103" s="24">
        <f t="shared" si="67"/>
        <v>55668.975438593443</v>
      </c>
      <c r="D103" s="24">
        <f t="shared" si="64"/>
        <v>0</v>
      </c>
    </row>
    <row r="104" spans="1:4" hidden="1" x14ac:dyDescent="0.25">
      <c r="A104" s="2">
        <v>28</v>
      </c>
      <c r="B104" s="41">
        <f t="shared" ca="1" si="65"/>
        <v>45377</v>
      </c>
      <c r="C104" s="24">
        <f t="shared" si="67"/>
        <v>55668.975438593443</v>
      </c>
      <c r="D104" s="24">
        <f t="shared" si="64"/>
        <v>0</v>
      </c>
    </row>
    <row r="105" spans="1:4" hidden="1" x14ac:dyDescent="0.25">
      <c r="A105" s="2">
        <v>29</v>
      </c>
      <c r="B105" s="41">
        <f t="shared" ca="1" si="65"/>
        <v>45408</v>
      </c>
      <c r="C105" s="24">
        <f t="shared" si="67"/>
        <v>55668.975438593443</v>
      </c>
      <c r="D105" s="24">
        <f t="shared" si="64"/>
        <v>0</v>
      </c>
    </row>
    <row r="106" spans="1:4" hidden="1" x14ac:dyDescent="0.25">
      <c r="A106" s="2">
        <v>30</v>
      </c>
      <c r="B106" s="41">
        <f t="shared" ca="1" si="65"/>
        <v>45438</v>
      </c>
      <c r="C106" s="24">
        <f t="shared" si="67"/>
        <v>55668.975438593443</v>
      </c>
      <c r="D106" s="24">
        <f t="shared" si="64"/>
        <v>0</v>
      </c>
    </row>
    <row r="107" spans="1:4" hidden="1" x14ac:dyDescent="0.25">
      <c r="A107" s="2">
        <v>31</v>
      </c>
      <c r="B107" s="41">
        <f t="shared" ca="1" si="65"/>
        <v>45469</v>
      </c>
      <c r="C107" s="24">
        <f t="shared" si="67"/>
        <v>55668.975438593443</v>
      </c>
      <c r="D107" s="24">
        <f t="shared" si="64"/>
        <v>0</v>
      </c>
    </row>
    <row r="108" spans="1:4" hidden="1" x14ac:dyDescent="0.25">
      <c r="A108" s="2">
        <v>32</v>
      </c>
      <c r="B108" s="41">
        <f t="shared" ca="1" si="65"/>
        <v>45499</v>
      </c>
      <c r="C108" s="24">
        <f t="shared" si="67"/>
        <v>55668.975438593443</v>
      </c>
      <c r="D108" s="24">
        <f t="shared" si="64"/>
        <v>0</v>
      </c>
    </row>
    <row r="109" spans="1:4" hidden="1" x14ac:dyDescent="0.25">
      <c r="A109" s="2">
        <v>33</v>
      </c>
      <c r="B109" s="41">
        <f t="shared" ca="1" si="65"/>
        <v>45530</v>
      </c>
      <c r="C109" s="24">
        <f t="shared" si="67"/>
        <v>55668.975438593443</v>
      </c>
      <c r="D109" s="24">
        <f t="shared" si="64"/>
        <v>0</v>
      </c>
    </row>
    <row r="110" spans="1:4" hidden="1" x14ac:dyDescent="0.25">
      <c r="A110" s="2">
        <v>34</v>
      </c>
      <c r="B110" s="41">
        <f t="shared" ca="1" si="65"/>
        <v>45561</v>
      </c>
      <c r="C110" s="24">
        <f t="shared" si="67"/>
        <v>55668.975438593443</v>
      </c>
      <c r="D110" s="24">
        <f t="shared" si="64"/>
        <v>0</v>
      </c>
    </row>
    <row r="111" spans="1:4" hidden="1" x14ac:dyDescent="0.25">
      <c r="A111" s="2">
        <v>35</v>
      </c>
      <c r="B111" s="41">
        <f t="shared" ca="1" si="65"/>
        <v>45591</v>
      </c>
      <c r="C111" s="24">
        <f t="shared" si="67"/>
        <v>55668.975438593443</v>
      </c>
      <c r="D111" s="24">
        <f t="shared" si="64"/>
        <v>-54760.857878775721</v>
      </c>
    </row>
    <row r="112" spans="1:4" hidden="1" x14ac:dyDescent="0.25">
      <c r="A112" s="2">
        <v>36</v>
      </c>
      <c r="B112" s="41">
        <f t="shared" ca="1" si="65"/>
        <v>45622</v>
      </c>
      <c r="C112" s="24">
        <f t="shared" si="67"/>
        <v>110429.83331736916</v>
      </c>
      <c r="D112" s="24">
        <f t="shared" si="64"/>
        <v>110429.83331736916</v>
      </c>
    </row>
    <row r="113" spans="1:4" hidden="1" x14ac:dyDescent="0.25">
      <c r="A113" s="2">
        <v>37</v>
      </c>
      <c r="B113" s="41">
        <f t="shared" ca="1" si="65"/>
        <v>45652</v>
      </c>
      <c r="C113" s="24">
        <f t="shared" ref="C113:C124" si="68">M20</f>
        <v>0</v>
      </c>
      <c r="D113" s="24">
        <f t="shared" si="64"/>
        <v>0</v>
      </c>
    </row>
    <row r="114" spans="1:4" hidden="1" x14ac:dyDescent="0.25">
      <c r="A114" s="2">
        <v>38</v>
      </c>
      <c r="B114" s="41">
        <f t="shared" ca="1" si="65"/>
        <v>45683</v>
      </c>
      <c r="C114" s="24">
        <f t="shared" si="68"/>
        <v>0</v>
      </c>
      <c r="D114" s="24">
        <f t="shared" si="64"/>
        <v>0</v>
      </c>
    </row>
    <row r="115" spans="1:4" hidden="1" x14ac:dyDescent="0.25">
      <c r="A115" s="2">
        <v>39</v>
      </c>
      <c r="B115" s="41">
        <f t="shared" ca="1" si="65"/>
        <v>45714</v>
      </c>
      <c r="C115" s="24">
        <f t="shared" si="68"/>
        <v>0</v>
      </c>
      <c r="D115" s="24">
        <f t="shared" si="64"/>
        <v>0</v>
      </c>
    </row>
    <row r="116" spans="1:4" hidden="1" x14ac:dyDescent="0.25">
      <c r="A116" s="2">
        <v>40</v>
      </c>
      <c r="B116" s="41">
        <f t="shared" ca="1" si="65"/>
        <v>45742</v>
      </c>
      <c r="C116" s="24">
        <f t="shared" si="68"/>
        <v>0</v>
      </c>
      <c r="D116" s="24">
        <f t="shared" si="64"/>
        <v>0</v>
      </c>
    </row>
    <row r="117" spans="1:4" hidden="1" x14ac:dyDescent="0.25">
      <c r="A117" s="2">
        <v>41</v>
      </c>
      <c r="B117" s="41">
        <f t="shared" ca="1" si="65"/>
        <v>45773</v>
      </c>
      <c r="C117" s="24">
        <f t="shared" si="68"/>
        <v>0</v>
      </c>
      <c r="D117" s="24">
        <f t="shared" si="64"/>
        <v>0</v>
      </c>
    </row>
    <row r="118" spans="1:4" hidden="1" x14ac:dyDescent="0.25">
      <c r="A118" s="2">
        <v>42</v>
      </c>
      <c r="B118" s="41">
        <f t="shared" ca="1" si="65"/>
        <v>45803</v>
      </c>
      <c r="C118" s="24">
        <f t="shared" si="68"/>
        <v>0</v>
      </c>
      <c r="D118" s="24">
        <f t="shared" si="64"/>
        <v>0</v>
      </c>
    </row>
    <row r="119" spans="1:4" hidden="1" x14ac:dyDescent="0.25">
      <c r="A119" s="2">
        <v>43</v>
      </c>
      <c r="B119" s="41">
        <f t="shared" ca="1" si="65"/>
        <v>45834</v>
      </c>
      <c r="C119" s="24">
        <f t="shared" si="68"/>
        <v>0</v>
      </c>
      <c r="D119" s="24">
        <f t="shared" si="64"/>
        <v>0</v>
      </c>
    </row>
    <row r="120" spans="1:4" hidden="1" x14ac:dyDescent="0.25">
      <c r="A120" s="2">
        <v>44</v>
      </c>
      <c r="B120" s="41">
        <f t="shared" ca="1" si="65"/>
        <v>45864</v>
      </c>
      <c r="C120" s="24">
        <f t="shared" si="68"/>
        <v>0</v>
      </c>
      <c r="D120" s="24">
        <f t="shared" si="64"/>
        <v>0</v>
      </c>
    </row>
    <row r="121" spans="1:4" hidden="1" x14ac:dyDescent="0.25">
      <c r="A121" s="2">
        <v>45</v>
      </c>
      <c r="B121" s="41">
        <f t="shared" ca="1" si="65"/>
        <v>45895</v>
      </c>
      <c r="C121" s="24">
        <f t="shared" si="68"/>
        <v>0</v>
      </c>
      <c r="D121" s="24">
        <f t="shared" si="64"/>
        <v>0</v>
      </c>
    </row>
    <row r="122" spans="1:4" hidden="1" x14ac:dyDescent="0.25">
      <c r="A122" s="2">
        <v>46</v>
      </c>
      <c r="B122" s="41">
        <f t="shared" ca="1" si="65"/>
        <v>45926</v>
      </c>
      <c r="C122" s="24">
        <f t="shared" si="68"/>
        <v>0</v>
      </c>
      <c r="D122" s="24">
        <f t="shared" si="64"/>
        <v>0</v>
      </c>
    </row>
    <row r="123" spans="1:4" hidden="1" x14ac:dyDescent="0.25">
      <c r="A123" s="2">
        <v>47</v>
      </c>
      <c r="B123" s="41">
        <f t="shared" ca="1" si="65"/>
        <v>45956</v>
      </c>
      <c r="C123" s="24">
        <f t="shared" si="68"/>
        <v>0</v>
      </c>
      <c r="D123" s="24">
        <f t="shared" si="64"/>
        <v>0</v>
      </c>
    </row>
    <row r="124" spans="1:4" hidden="1" x14ac:dyDescent="0.25">
      <c r="A124" s="2">
        <v>48</v>
      </c>
      <c r="B124" s="41">
        <f t="shared" ca="1" si="65"/>
        <v>45987</v>
      </c>
      <c r="C124" s="24">
        <f t="shared" si="68"/>
        <v>0</v>
      </c>
      <c r="D124" s="24">
        <f t="shared" si="64"/>
        <v>0</v>
      </c>
    </row>
    <row r="125" spans="1:4" hidden="1" x14ac:dyDescent="0.25">
      <c r="A125" s="2">
        <v>49</v>
      </c>
      <c r="B125" s="41">
        <f t="shared" ca="1" si="65"/>
        <v>46017</v>
      </c>
      <c r="C125" s="24">
        <f t="shared" ref="C125:C136" si="69">P20</f>
        <v>0</v>
      </c>
      <c r="D125" s="24">
        <f t="shared" si="64"/>
        <v>0</v>
      </c>
    </row>
    <row r="126" spans="1:4" hidden="1" x14ac:dyDescent="0.25">
      <c r="A126" s="2">
        <v>50</v>
      </c>
      <c r="B126" s="41">
        <f t="shared" ca="1" si="65"/>
        <v>46048</v>
      </c>
      <c r="C126" s="24">
        <f t="shared" si="69"/>
        <v>0</v>
      </c>
      <c r="D126" s="24">
        <f t="shared" si="64"/>
        <v>0</v>
      </c>
    </row>
    <row r="127" spans="1:4" hidden="1" x14ac:dyDescent="0.25">
      <c r="A127" s="2">
        <v>51</v>
      </c>
      <c r="B127" s="41">
        <f t="shared" ca="1" si="65"/>
        <v>46079</v>
      </c>
      <c r="C127" s="24">
        <f t="shared" si="69"/>
        <v>0</v>
      </c>
      <c r="D127" s="24">
        <f t="shared" si="64"/>
        <v>0</v>
      </c>
    </row>
    <row r="128" spans="1:4" hidden="1" x14ac:dyDescent="0.25">
      <c r="A128" s="2">
        <v>52</v>
      </c>
      <c r="B128" s="41">
        <f t="shared" ca="1" si="65"/>
        <v>46107</v>
      </c>
      <c r="C128" s="24">
        <f t="shared" si="69"/>
        <v>0</v>
      </c>
      <c r="D128" s="24">
        <f t="shared" si="64"/>
        <v>0</v>
      </c>
    </row>
    <row r="129" spans="1:4" hidden="1" x14ac:dyDescent="0.25">
      <c r="A129" s="2">
        <v>53</v>
      </c>
      <c r="B129" s="41">
        <f t="shared" ca="1" si="65"/>
        <v>46138</v>
      </c>
      <c r="C129" s="24">
        <f t="shared" si="69"/>
        <v>0</v>
      </c>
      <c r="D129" s="24">
        <f t="shared" si="64"/>
        <v>0</v>
      </c>
    </row>
    <row r="130" spans="1:4" hidden="1" x14ac:dyDescent="0.25">
      <c r="A130" s="2">
        <v>54</v>
      </c>
      <c r="B130" s="41">
        <f t="shared" ca="1" si="65"/>
        <v>46168</v>
      </c>
      <c r="C130" s="24">
        <f t="shared" si="69"/>
        <v>0</v>
      </c>
      <c r="D130" s="24">
        <f t="shared" si="64"/>
        <v>0</v>
      </c>
    </row>
    <row r="131" spans="1:4" hidden="1" x14ac:dyDescent="0.25">
      <c r="A131" s="2">
        <v>55</v>
      </c>
      <c r="B131" s="41">
        <f t="shared" ca="1" si="65"/>
        <v>46199</v>
      </c>
      <c r="C131" s="24">
        <f t="shared" si="69"/>
        <v>0</v>
      </c>
      <c r="D131" s="24">
        <f t="shared" si="64"/>
        <v>0</v>
      </c>
    </row>
    <row r="132" spans="1:4" hidden="1" x14ac:dyDescent="0.25">
      <c r="A132" s="2">
        <v>56</v>
      </c>
      <c r="B132" s="41">
        <f t="shared" ca="1" si="65"/>
        <v>46229</v>
      </c>
      <c r="C132" s="24">
        <f t="shared" si="69"/>
        <v>0</v>
      </c>
      <c r="D132" s="24">
        <f t="shared" si="64"/>
        <v>0</v>
      </c>
    </row>
    <row r="133" spans="1:4" hidden="1" x14ac:dyDescent="0.25">
      <c r="A133" s="2">
        <v>57</v>
      </c>
      <c r="B133" s="41">
        <f t="shared" ca="1" si="65"/>
        <v>46260</v>
      </c>
      <c r="C133" s="24">
        <f t="shared" si="69"/>
        <v>0</v>
      </c>
      <c r="D133" s="24">
        <f t="shared" si="64"/>
        <v>0</v>
      </c>
    </row>
    <row r="134" spans="1:4" hidden="1" x14ac:dyDescent="0.25">
      <c r="A134" s="2">
        <v>58</v>
      </c>
      <c r="B134" s="41">
        <f t="shared" ca="1" si="65"/>
        <v>46291</v>
      </c>
      <c r="C134" s="24">
        <f t="shared" si="69"/>
        <v>0</v>
      </c>
      <c r="D134" s="24">
        <f t="shared" si="64"/>
        <v>0</v>
      </c>
    </row>
    <row r="135" spans="1:4" hidden="1" x14ac:dyDescent="0.25">
      <c r="A135" s="2">
        <v>59</v>
      </c>
      <c r="B135" s="41">
        <f t="shared" ca="1" si="65"/>
        <v>46321</v>
      </c>
      <c r="C135" s="24">
        <f t="shared" si="69"/>
        <v>0</v>
      </c>
      <c r="D135" s="24">
        <f t="shared" si="64"/>
        <v>0</v>
      </c>
    </row>
    <row r="136" spans="1:4" hidden="1" x14ac:dyDescent="0.25">
      <c r="A136" s="2">
        <v>60</v>
      </c>
      <c r="B136" s="41">
        <f t="shared" ca="1" si="65"/>
        <v>46352</v>
      </c>
      <c r="C136" s="24">
        <f t="shared" si="69"/>
        <v>0</v>
      </c>
      <c r="D136" s="24">
        <f t="shared" si="64"/>
        <v>0</v>
      </c>
    </row>
    <row r="137" spans="1:4" hidden="1" x14ac:dyDescent="0.25">
      <c r="A137" s="2">
        <v>61</v>
      </c>
      <c r="B137" s="41">
        <f t="shared" ca="1" si="65"/>
        <v>46382</v>
      </c>
      <c r="C137" s="24">
        <f t="shared" ref="C137:C148" si="70">S20</f>
        <v>0</v>
      </c>
      <c r="D137" s="24">
        <f t="shared" si="64"/>
        <v>0</v>
      </c>
    </row>
    <row r="138" spans="1:4" hidden="1" x14ac:dyDescent="0.25">
      <c r="A138" s="2">
        <v>62</v>
      </c>
      <c r="B138" s="41">
        <f t="shared" ca="1" si="65"/>
        <v>46413</v>
      </c>
      <c r="C138" s="24">
        <f t="shared" si="70"/>
        <v>0</v>
      </c>
      <c r="D138" s="24">
        <f t="shared" si="64"/>
        <v>0</v>
      </c>
    </row>
    <row r="139" spans="1:4" hidden="1" x14ac:dyDescent="0.25">
      <c r="A139" s="2">
        <v>63</v>
      </c>
      <c r="B139" s="41">
        <f t="shared" ca="1" si="65"/>
        <v>46444</v>
      </c>
      <c r="C139" s="24">
        <f t="shared" si="70"/>
        <v>0</v>
      </c>
      <c r="D139" s="24">
        <f t="shared" si="64"/>
        <v>0</v>
      </c>
    </row>
    <row r="140" spans="1:4" hidden="1" x14ac:dyDescent="0.25">
      <c r="A140" s="2">
        <v>64</v>
      </c>
      <c r="B140" s="41">
        <f t="shared" ca="1" si="65"/>
        <v>46472</v>
      </c>
      <c r="C140" s="24">
        <f t="shared" si="70"/>
        <v>0</v>
      </c>
      <c r="D140" s="24">
        <f t="shared" si="64"/>
        <v>0</v>
      </c>
    </row>
    <row r="141" spans="1:4" hidden="1" x14ac:dyDescent="0.25">
      <c r="A141" s="2">
        <v>65</v>
      </c>
      <c r="B141" s="41">
        <f t="shared" ca="1" si="65"/>
        <v>46503</v>
      </c>
      <c r="C141" s="24">
        <f t="shared" si="70"/>
        <v>0</v>
      </c>
      <c r="D141" s="24">
        <f t="shared" si="64"/>
        <v>0</v>
      </c>
    </row>
    <row r="142" spans="1:4" hidden="1" x14ac:dyDescent="0.25">
      <c r="A142" s="2">
        <v>66</v>
      </c>
      <c r="B142" s="41">
        <f t="shared" ca="1" si="65"/>
        <v>46533</v>
      </c>
      <c r="C142" s="24">
        <f t="shared" si="70"/>
        <v>0</v>
      </c>
      <c r="D142" s="24">
        <f t="shared" ref="D142:D205" si="71">C142-C143</f>
        <v>0</v>
      </c>
    </row>
    <row r="143" spans="1:4" hidden="1" x14ac:dyDescent="0.25">
      <c r="A143" s="2">
        <v>67</v>
      </c>
      <c r="B143" s="41">
        <f t="shared" ref="B143:B206" ca="1" si="72">EDATE(B142,1)</f>
        <v>46564</v>
      </c>
      <c r="C143" s="24">
        <f t="shared" si="70"/>
        <v>0</v>
      </c>
      <c r="D143" s="24">
        <f t="shared" si="71"/>
        <v>0</v>
      </c>
    </row>
    <row r="144" spans="1:4" hidden="1" x14ac:dyDescent="0.25">
      <c r="A144" s="2">
        <v>68</v>
      </c>
      <c r="B144" s="41">
        <f t="shared" ca="1" si="72"/>
        <v>46594</v>
      </c>
      <c r="C144" s="24">
        <f t="shared" si="70"/>
        <v>0</v>
      </c>
      <c r="D144" s="24">
        <f t="shared" si="71"/>
        <v>0</v>
      </c>
    </row>
    <row r="145" spans="1:4" hidden="1" x14ac:dyDescent="0.25">
      <c r="A145" s="2">
        <v>69</v>
      </c>
      <c r="B145" s="41">
        <f t="shared" ca="1" si="72"/>
        <v>46625</v>
      </c>
      <c r="C145" s="24">
        <f t="shared" si="70"/>
        <v>0</v>
      </c>
      <c r="D145" s="24">
        <f t="shared" si="71"/>
        <v>0</v>
      </c>
    </row>
    <row r="146" spans="1:4" hidden="1" x14ac:dyDescent="0.25">
      <c r="A146" s="2">
        <v>70</v>
      </c>
      <c r="B146" s="41">
        <f t="shared" ca="1" si="72"/>
        <v>46656</v>
      </c>
      <c r="C146" s="24">
        <f t="shared" si="70"/>
        <v>0</v>
      </c>
      <c r="D146" s="24">
        <f t="shared" si="71"/>
        <v>0</v>
      </c>
    </row>
    <row r="147" spans="1:4" hidden="1" x14ac:dyDescent="0.25">
      <c r="A147" s="2">
        <v>71</v>
      </c>
      <c r="B147" s="41">
        <f t="shared" ca="1" si="72"/>
        <v>46686</v>
      </c>
      <c r="C147" s="24">
        <f t="shared" si="70"/>
        <v>0</v>
      </c>
      <c r="D147" s="24">
        <f t="shared" si="71"/>
        <v>0</v>
      </c>
    </row>
    <row r="148" spans="1:4" hidden="1" x14ac:dyDescent="0.25">
      <c r="A148" s="2">
        <v>72</v>
      </c>
      <c r="B148" s="41">
        <f t="shared" ca="1" si="72"/>
        <v>46717</v>
      </c>
      <c r="C148" s="24">
        <f t="shared" si="70"/>
        <v>0</v>
      </c>
      <c r="D148" s="24">
        <f t="shared" si="71"/>
        <v>0</v>
      </c>
    </row>
    <row r="149" spans="1:4" hidden="1" x14ac:dyDescent="0.25">
      <c r="A149" s="2">
        <v>73</v>
      </c>
      <c r="B149" s="41">
        <f t="shared" ca="1" si="72"/>
        <v>46747</v>
      </c>
      <c r="C149" s="24">
        <f t="shared" ref="C149:C160" si="73">V20</f>
        <v>0</v>
      </c>
      <c r="D149" s="24">
        <f t="shared" si="71"/>
        <v>0</v>
      </c>
    </row>
    <row r="150" spans="1:4" hidden="1" x14ac:dyDescent="0.25">
      <c r="A150" s="2">
        <v>74</v>
      </c>
      <c r="B150" s="41">
        <f t="shared" ca="1" si="72"/>
        <v>46778</v>
      </c>
      <c r="C150" s="24">
        <f t="shared" si="73"/>
        <v>0</v>
      </c>
      <c r="D150" s="24">
        <f t="shared" si="71"/>
        <v>0</v>
      </c>
    </row>
    <row r="151" spans="1:4" hidden="1" x14ac:dyDescent="0.25">
      <c r="A151" s="2">
        <v>75</v>
      </c>
      <c r="B151" s="41">
        <f t="shared" ca="1" si="72"/>
        <v>46809</v>
      </c>
      <c r="C151" s="24">
        <f t="shared" si="73"/>
        <v>0</v>
      </c>
      <c r="D151" s="24">
        <f t="shared" si="71"/>
        <v>0</v>
      </c>
    </row>
    <row r="152" spans="1:4" hidden="1" x14ac:dyDescent="0.25">
      <c r="A152" s="2">
        <v>76</v>
      </c>
      <c r="B152" s="41">
        <f t="shared" ca="1" si="72"/>
        <v>46838</v>
      </c>
      <c r="C152" s="24">
        <f t="shared" si="73"/>
        <v>0</v>
      </c>
      <c r="D152" s="24">
        <f t="shared" si="71"/>
        <v>0</v>
      </c>
    </row>
    <row r="153" spans="1:4" hidden="1" x14ac:dyDescent="0.25">
      <c r="A153" s="2">
        <v>77</v>
      </c>
      <c r="B153" s="41">
        <f t="shared" ca="1" si="72"/>
        <v>46869</v>
      </c>
      <c r="C153" s="24">
        <f t="shared" si="73"/>
        <v>0</v>
      </c>
      <c r="D153" s="24">
        <f t="shared" si="71"/>
        <v>0</v>
      </c>
    </row>
    <row r="154" spans="1:4" hidden="1" x14ac:dyDescent="0.25">
      <c r="A154" s="2">
        <v>78</v>
      </c>
      <c r="B154" s="41">
        <f t="shared" ca="1" si="72"/>
        <v>46899</v>
      </c>
      <c r="C154" s="24">
        <f t="shared" si="73"/>
        <v>0</v>
      </c>
      <c r="D154" s="24">
        <f t="shared" si="71"/>
        <v>0</v>
      </c>
    </row>
    <row r="155" spans="1:4" hidden="1" x14ac:dyDescent="0.25">
      <c r="A155" s="2">
        <v>79</v>
      </c>
      <c r="B155" s="41">
        <f t="shared" ca="1" si="72"/>
        <v>46930</v>
      </c>
      <c r="C155" s="24">
        <f t="shared" si="73"/>
        <v>0</v>
      </c>
      <c r="D155" s="24">
        <f t="shared" si="71"/>
        <v>0</v>
      </c>
    </row>
    <row r="156" spans="1:4" hidden="1" x14ac:dyDescent="0.25">
      <c r="A156" s="2">
        <v>80</v>
      </c>
      <c r="B156" s="41">
        <f t="shared" ca="1" si="72"/>
        <v>46960</v>
      </c>
      <c r="C156" s="24">
        <f t="shared" si="73"/>
        <v>0</v>
      </c>
      <c r="D156" s="24">
        <f t="shared" si="71"/>
        <v>0</v>
      </c>
    </row>
    <row r="157" spans="1:4" hidden="1" x14ac:dyDescent="0.25">
      <c r="A157" s="2">
        <v>81</v>
      </c>
      <c r="B157" s="41">
        <f t="shared" ca="1" si="72"/>
        <v>46991</v>
      </c>
      <c r="C157" s="24">
        <f t="shared" si="73"/>
        <v>0</v>
      </c>
      <c r="D157" s="24">
        <f t="shared" si="71"/>
        <v>0</v>
      </c>
    </row>
    <row r="158" spans="1:4" hidden="1" x14ac:dyDescent="0.25">
      <c r="A158" s="2">
        <v>82</v>
      </c>
      <c r="B158" s="41">
        <f t="shared" ca="1" si="72"/>
        <v>47022</v>
      </c>
      <c r="C158" s="24">
        <f t="shared" si="73"/>
        <v>0</v>
      </c>
      <c r="D158" s="24">
        <f t="shared" si="71"/>
        <v>0</v>
      </c>
    </row>
    <row r="159" spans="1:4" hidden="1" x14ac:dyDescent="0.25">
      <c r="A159" s="2">
        <v>83</v>
      </c>
      <c r="B159" s="41">
        <f t="shared" ca="1" si="72"/>
        <v>47052</v>
      </c>
      <c r="C159" s="24">
        <f t="shared" si="73"/>
        <v>0</v>
      </c>
      <c r="D159" s="24">
        <f t="shared" si="71"/>
        <v>0</v>
      </c>
    </row>
    <row r="160" spans="1:4" hidden="1" x14ac:dyDescent="0.25">
      <c r="A160" s="2">
        <v>84</v>
      </c>
      <c r="B160" s="41">
        <f t="shared" ca="1" si="72"/>
        <v>47083</v>
      </c>
      <c r="C160" s="24">
        <f t="shared" si="73"/>
        <v>0</v>
      </c>
      <c r="D160" s="24">
        <f t="shared" si="71"/>
        <v>0</v>
      </c>
    </row>
    <row r="161" spans="1:4" hidden="1" x14ac:dyDescent="0.25">
      <c r="A161" s="2">
        <v>85</v>
      </c>
      <c r="B161" s="41">
        <f t="shared" ca="1" si="72"/>
        <v>47113</v>
      </c>
      <c r="C161" s="24">
        <f t="shared" ref="C161:C172" si="74">D35</f>
        <v>0</v>
      </c>
      <c r="D161" s="24">
        <f t="shared" si="71"/>
        <v>0</v>
      </c>
    </row>
    <row r="162" spans="1:4" hidden="1" x14ac:dyDescent="0.25">
      <c r="A162" s="2">
        <v>86</v>
      </c>
      <c r="B162" s="41">
        <f t="shared" ca="1" si="72"/>
        <v>47144</v>
      </c>
      <c r="C162" s="24">
        <f t="shared" si="74"/>
        <v>0</v>
      </c>
      <c r="D162" s="24">
        <f t="shared" si="71"/>
        <v>0</v>
      </c>
    </row>
    <row r="163" spans="1:4" hidden="1" x14ac:dyDescent="0.25">
      <c r="A163" s="2">
        <v>87</v>
      </c>
      <c r="B163" s="41">
        <f t="shared" ca="1" si="72"/>
        <v>47175</v>
      </c>
      <c r="C163" s="24">
        <f t="shared" si="74"/>
        <v>0</v>
      </c>
      <c r="D163" s="24">
        <f t="shared" si="71"/>
        <v>0</v>
      </c>
    </row>
    <row r="164" spans="1:4" hidden="1" x14ac:dyDescent="0.25">
      <c r="A164" s="2">
        <v>88</v>
      </c>
      <c r="B164" s="41">
        <f t="shared" ca="1" si="72"/>
        <v>47203</v>
      </c>
      <c r="C164" s="24">
        <f t="shared" si="74"/>
        <v>0</v>
      </c>
      <c r="D164" s="24">
        <f t="shared" si="71"/>
        <v>0</v>
      </c>
    </row>
    <row r="165" spans="1:4" hidden="1" x14ac:dyDescent="0.25">
      <c r="A165" s="2">
        <v>89</v>
      </c>
      <c r="B165" s="41">
        <f t="shared" ca="1" si="72"/>
        <v>47234</v>
      </c>
      <c r="C165" s="24">
        <f t="shared" si="74"/>
        <v>0</v>
      </c>
      <c r="D165" s="24">
        <f t="shared" si="71"/>
        <v>0</v>
      </c>
    </row>
    <row r="166" spans="1:4" hidden="1" x14ac:dyDescent="0.25">
      <c r="A166" s="2">
        <v>90</v>
      </c>
      <c r="B166" s="41">
        <f t="shared" ca="1" si="72"/>
        <v>47264</v>
      </c>
      <c r="C166" s="24">
        <f t="shared" si="74"/>
        <v>0</v>
      </c>
      <c r="D166" s="24">
        <f t="shared" si="71"/>
        <v>0</v>
      </c>
    </row>
    <row r="167" spans="1:4" hidden="1" x14ac:dyDescent="0.25">
      <c r="A167" s="2">
        <v>91</v>
      </c>
      <c r="B167" s="41">
        <f t="shared" ca="1" si="72"/>
        <v>47295</v>
      </c>
      <c r="C167" s="24">
        <f t="shared" si="74"/>
        <v>0</v>
      </c>
      <c r="D167" s="24">
        <f t="shared" si="71"/>
        <v>0</v>
      </c>
    </row>
    <row r="168" spans="1:4" hidden="1" x14ac:dyDescent="0.25">
      <c r="A168" s="2">
        <v>92</v>
      </c>
      <c r="B168" s="41">
        <f t="shared" ca="1" si="72"/>
        <v>47325</v>
      </c>
      <c r="C168" s="24">
        <f t="shared" si="74"/>
        <v>0</v>
      </c>
      <c r="D168" s="24">
        <f t="shared" si="71"/>
        <v>0</v>
      </c>
    </row>
    <row r="169" spans="1:4" hidden="1" x14ac:dyDescent="0.25">
      <c r="A169" s="2">
        <v>93</v>
      </c>
      <c r="B169" s="41">
        <f t="shared" ca="1" si="72"/>
        <v>47356</v>
      </c>
      <c r="C169" s="24">
        <f t="shared" si="74"/>
        <v>0</v>
      </c>
      <c r="D169" s="24">
        <f t="shared" si="71"/>
        <v>0</v>
      </c>
    </row>
    <row r="170" spans="1:4" hidden="1" x14ac:dyDescent="0.25">
      <c r="A170" s="2">
        <v>94</v>
      </c>
      <c r="B170" s="41">
        <f t="shared" ca="1" si="72"/>
        <v>47387</v>
      </c>
      <c r="C170" s="24">
        <f t="shared" si="74"/>
        <v>0</v>
      </c>
      <c r="D170" s="24">
        <f t="shared" si="71"/>
        <v>0</v>
      </c>
    </row>
    <row r="171" spans="1:4" hidden="1" x14ac:dyDescent="0.25">
      <c r="A171" s="2">
        <v>95</v>
      </c>
      <c r="B171" s="41">
        <f t="shared" ca="1" si="72"/>
        <v>47417</v>
      </c>
      <c r="C171" s="24">
        <f t="shared" si="74"/>
        <v>0</v>
      </c>
      <c r="D171" s="24">
        <f t="shared" si="71"/>
        <v>0</v>
      </c>
    </row>
    <row r="172" spans="1:4" hidden="1" x14ac:dyDescent="0.25">
      <c r="A172" s="2">
        <v>96</v>
      </c>
      <c r="B172" s="41">
        <f t="shared" ca="1" si="72"/>
        <v>47448</v>
      </c>
      <c r="C172" s="24">
        <f t="shared" si="74"/>
        <v>0</v>
      </c>
      <c r="D172" s="24">
        <f t="shared" si="71"/>
        <v>0</v>
      </c>
    </row>
    <row r="173" spans="1:4" hidden="1" x14ac:dyDescent="0.25">
      <c r="A173" s="2">
        <v>97</v>
      </c>
      <c r="B173" s="41">
        <f t="shared" ca="1" si="72"/>
        <v>47478</v>
      </c>
      <c r="C173" s="24">
        <f t="shared" ref="C173:C184" si="75">G35</f>
        <v>0</v>
      </c>
      <c r="D173" s="24">
        <f t="shared" si="71"/>
        <v>0</v>
      </c>
    </row>
    <row r="174" spans="1:4" hidden="1" x14ac:dyDescent="0.25">
      <c r="A174" s="2">
        <v>98</v>
      </c>
      <c r="B174" s="41">
        <f t="shared" ca="1" si="72"/>
        <v>47509</v>
      </c>
      <c r="C174" s="24">
        <f t="shared" si="75"/>
        <v>0</v>
      </c>
      <c r="D174" s="24">
        <f t="shared" si="71"/>
        <v>0</v>
      </c>
    </row>
    <row r="175" spans="1:4" hidden="1" x14ac:dyDescent="0.25">
      <c r="A175" s="2">
        <v>99</v>
      </c>
      <c r="B175" s="41">
        <f t="shared" ca="1" si="72"/>
        <v>47540</v>
      </c>
      <c r="C175" s="24">
        <f t="shared" si="75"/>
        <v>0</v>
      </c>
      <c r="D175" s="24">
        <f t="shared" si="71"/>
        <v>0</v>
      </c>
    </row>
    <row r="176" spans="1:4" hidden="1" x14ac:dyDescent="0.25">
      <c r="A176" s="2">
        <v>100</v>
      </c>
      <c r="B176" s="41">
        <f t="shared" ca="1" si="72"/>
        <v>47568</v>
      </c>
      <c r="C176" s="24">
        <f t="shared" si="75"/>
        <v>0</v>
      </c>
      <c r="D176" s="24">
        <f t="shared" si="71"/>
        <v>0</v>
      </c>
    </row>
    <row r="177" spans="1:4" hidden="1" x14ac:dyDescent="0.25">
      <c r="A177" s="2">
        <v>101</v>
      </c>
      <c r="B177" s="41">
        <f t="shared" ca="1" si="72"/>
        <v>47599</v>
      </c>
      <c r="C177" s="24">
        <f t="shared" si="75"/>
        <v>0</v>
      </c>
      <c r="D177" s="24">
        <f t="shared" si="71"/>
        <v>0</v>
      </c>
    </row>
    <row r="178" spans="1:4" hidden="1" x14ac:dyDescent="0.25">
      <c r="A178" s="2">
        <v>102</v>
      </c>
      <c r="B178" s="41">
        <f t="shared" ca="1" si="72"/>
        <v>47629</v>
      </c>
      <c r="C178" s="24">
        <f t="shared" si="75"/>
        <v>0</v>
      </c>
      <c r="D178" s="24">
        <f t="shared" si="71"/>
        <v>0</v>
      </c>
    </row>
    <row r="179" spans="1:4" hidden="1" x14ac:dyDescent="0.25">
      <c r="A179" s="2">
        <v>103</v>
      </c>
      <c r="B179" s="41">
        <f t="shared" ca="1" si="72"/>
        <v>47660</v>
      </c>
      <c r="C179" s="24">
        <f t="shared" si="75"/>
        <v>0</v>
      </c>
      <c r="D179" s="24">
        <f t="shared" si="71"/>
        <v>0</v>
      </c>
    </row>
    <row r="180" spans="1:4" hidden="1" x14ac:dyDescent="0.25">
      <c r="A180" s="2">
        <v>104</v>
      </c>
      <c r="B180" s="41">
        <f t="shared" ca="1" si="72"/>
        <v>47690</v>
      </c>
      <c r="C180" s="24">
        <f t="shared" si="75"/>
        <v>0</v>
      </c>
      <c r="D180" s="24">
        <f t="shared" si="71"/>
        <v>0</v>
      </c>
    </row>
    <row r="181" spans="1:4" hidden="1" x14ac:dyDescent="0.25">
      <c r="A181" s="2">
        <v>105</v>
      </c>
      <c r="B181" s="41">
        <f t="shared" ca="1" si="72"/>
        <v>47721</v>
      </c>
      <c r="C181" s="24">
        <f t="shared" si="75"/>
        <v>0</v>
      </c>
      <c r="D181" s="24">
        <f t="shared" si="71"/>
        <v>0</v>
      </c>
    </row>
    <row r="182" spans="1:4" hidden="1" x14ac:dyDescent="0.25">
      <c r="A182" s="2">
        <v>106</v>
      </c>
      <c r="B182" s="41">
        <f t="shared" ca="1" si="72"/>
        <v>47752</v>
      </c>
      <c r="C182" s="24">
        <f t="shared" si="75"/>
        <v>0</v>
      </c>
      <c r="D182" s="24">
        <f t="shared" si="71"/>
        <v>0</v>
      </c>
    </row>
    <row r="183" spans="1:4" hidden="1" x14ac:dyDescent="0.25">
      <c r="A183" s="2">
        <v>107</v>
      </c>
      <c r="B183" s="41">
        <f t="shared" ca="1" si="72"/>
        <v>47782</v>
      </c>
      <c r="C183" s="24">
        <f t="shared" si="75"/>
        <v>0</v>
      </c>
      <c r="D183" s="24">
        <f t="shared" si="71"/>
        <v>0</v>
      </c>
    </row>
    <row r="184" spans="1:4" hidden="1" x14ac:dyDescent="0.25">
      <c r="A184" s="2">
        <v>108</v>
      </c>
      <c r="B184" s="41">
        <f t="shared" ca="1" si="72"/>
        <v>47813</v>
      </c>
      <c r="C184" s="24">
        <f t="shared" si="75"/>
        <v>0</v>
      </c>
      <c r="D184" s="24">
        <f t="shared" si="71"/>
        <v>0</v>
      </c>
    </row>
    <row r="185" spans="1:4" hidden="1" x14ac:dyDescent="0.25">
      <c r="A185" s="2">
        <v>109</v>
      </c>
      <c r="B185" s="41">
        <f t="shared" ca="1" si="72"/>
        <v>47843</v>
      </c>
      <c r="C185" s="24">
        <f t="shared" ref="C185:C196" si="76">J35</f>
        <v>0</v>
      </c>
      <c r="D185" s="24">
        <f t="shared" si="71"/>
        <v>0</v>
      </c>
    </row>
    <row r="186" spans="1:4" hidden="1" x14ac:dyDescent="0.25">
      <c r="A186" s="2">
        <v>110</v>
      </c>
      <c r="B186" s="41">
        <f t="shared" ca="1" si="72"/>
        <v>47874</v>
      </c>
      <c r="C186" s="24">
        <f t="shared" si="76"/>
        <v>0</v>
      </c>
      <c r="D186" s="24">
        <f t="shared" si="71"/>
        <v>0</v>
      </c>
    </row>
    <row r="187" spans="1:4" hidden="1" x14ac:dyDescent="0.25">
      <c r="A187" s="2">
        <v>111</v>
      </c>
      <c r="B187" s="41">
        <f t="shared" ca="1" si="72"/>
        <v>47905</v>
      </c>
      <c r="C187" s="24">
        <f t="shared" si="76"/>
        <v>0</v>
      </c>
      <c r="D187" s="24">
        <f t="shared" si="71"/>
        <v>0</v>
      </c>
    </row>
    <row r="188" spans="1:4" hidden="1" x14ac:dyDescent="0.25">
      <c r="A188" s="2">
        <v>112</v>
      </c>
      <c r="B188" s="41">
        <f t="shared" ca="1" si="72"/>
        <v>47933</v>
      </c>
      <c r="C188" s="24">
        <f t="shared" si="76"/>
        <v>0</v>
      </c>
      <c r="D188" s="24">
        <f t="shared" si="71"/>
        <v>0</v>
      </c>
    </row>
    <row r="189" spans="1:4" hidden="1" x14ac:dyDescent="0.25">
      <c r="A189" s="2">
        <v>113</v>
      </c>
      <c r="B189" s="41">
        <f t="shared" ca="1" si="72"/>
        <v>47964</v>
      </c>
      <c r="C189" s="24">
        <f t="shared" si="76"/>
        <v>0</v>
      </c>
      <c r="D189" s="24">
        <f t="shared" si="71"/>
        <v>0</v>
      </c>
    </row>
    <row r="190" spans="1:4" hidden="1" x14ac:dyDescent="0.25">
      <c r="A190" s="2">
        <v>114</v>
      </c>
      <c r="B190" s="41">
        <f t="shared" ca="1" si="72"/>
        <v>47994</v>
      </c>
      <c r="C190" s="24">
        <f t="shared" si="76"/>
        <v>0</v>
      </c>
      <c r="D190" s="24">
        <f t="shared" si="71"/>
        <v>0</v>
      </c>
    </row>
    <row r="191" spans="1:4" hidden="1" x14ac:dyDescent="0.25">
      <c r="A191" s="2">
        <v>115</v>
      </c>
      <c r="B191" s="41">
        <f t="shared" ca="1" si="72"/>
        <v>48025</v>
      </c>
      <c r="C191" s="24">
        <f t="shared" si="76"/>
        <v>0</v>
      </c>
      <c r="D191" s="24">
        <f t="shared" si="71"/>
        <v>0</v>
      </c>
    </row>
    <row r="192" spans="1:4" hidden="1" x14ac:dyDescent="0.25">
      <c r="A192" s="2">
        <v>116</v>
      </c>
      <c r="B192" s="41">
        <f t="shared" ca="1" si="72"/>
        <v>48055</v>
      </c>
      <c r="C192" s="24">
        <f t="shared" si="76"/>
        <v>0</v>
      </c>
      <c r="D192" s="24">
        <f t="shared" si="71"/>
        <v>0</v>
      </c>
    </row>
    <row r="193" spans="1:4" hidden="1" x14ac:dyDescent="0.25">
      <c r="A193" s="2">
        <v>117</v>
      </c>
      <c r="B193" s="41">
        <f t="shared" ca="1" si="72"/>
        <v>48086</v>
      </c>
      <c r="C193" s="24">
        <f t="shared" si="76"/>
        <v>0</v>
      </c>
      <c r="D193" s="24">
        <f t="shared" si="71"/>
        <v>0</v>
      </c>
    </row>
    <row r="194" spans="1:4" hidden="1" x14ac:dyDescent="0.25">
      <c r="A194" s="2">
        <v>118</v>
      </c>
      <c r="B194" s="41">
        <f t="shared" ca="1" si="72"/>
        <v>48117</v>
      </c>
      <c r="C194" s="24">
        <f t="shared" si="76"/>
        <v>0</v>
      </c>
      <c r="D194" s="24">
        <f t="shared" si="71"/>
        <v>0</v>
      </c>
    </row>
    <row r="195" spans="1:4" hidden="1" x14ac:dyDescent="0.25">
      <c r="A195" s="2">
        <v>119</v>
      </c>
      <c r="B195" s="41">
        <f t="shared" ca="1" si="72"/>
        <v>48147</v>
      </c>
      <c r="C195" s="24">
        <f t="shared" si="76"/>
        <v>0</v>
      </c>
      <c r="D195" s="24">
        <f t="shared" si="71"/>
        <v>0</v>
      </c>
    </row>
    <row r="196" spans="1:4" hidden="1" x14ac:dyDescent="0.25">
      <c r="A196" s="2">
        <v>120</v>
      </c>
      <c r="B196" s="41">
        <f t="shared" ca="1" si="72"/>
        <v>48178</v>
      </c>
      <c r="C196" s="24">
        <f t="shared" si="76"/>
        <v>0</v>
      </c>
      <c r="D196" s="24">
        <f t="shared" si="71"/>
        <v>0</v>
      </c>
    </row>
    <row r="197" spans="1:4" hidden="1" x14ac:dyDescent="0.25">
      <c r="A197" s="2">
        <v>121</v>
      </c>
      <c r="B197" s="41">
        <f t="shared" ca="1" si="72"/>
        <v>48208</v>
      </c>
      <c r="C197" s="29">
        <f t="shared" ref="C197:C208" si="77">M35</f>
        <v>0</v>
      </c>
      <c r="D197" s="24">
        <f t="shared" si="71"/>
        <v>0</v>
      </c>
    </row>
    <row r="198" spans="1:4" hidden="1" x14ac:dyDescent="0.25">
      <c r="A198" s="2">
        <v>122</v>
      </c>
      <c r="B198" s="41">
        <f t="shared" ca="1" si="72"/>
        <v>48239</v>
      </c>
      <c r="C198" s="29">
        <f t="shared" si="77"/>
        <v>0</v>
      </c>
      <c r="D198" s="24">
        <f t="shared" si="71"/>
        <v>0</v>
      </c>
    </row>
    <row r="199" spans="1:4" hidden="1" x14ac:dyDescent="0.25">
      <c r="A199" s="2">
        <v>123</v>
      </c>
      <c r="B199" s="41">
        <f t="shared" ca="1" si="72"/>
        <v>48270</v>
      </c>
      <c r="C199" s="29">
        <f t="shared" si="77"/>
        <v>0</v>
      </c>
      <c r="D199" s="24">
        <f t="shared" si="71"/>
        <v>0</v>
      </c>
    </row>
    <row r="200" spans="1:4" hidden="1" x14ac:dyDescent="0.25">
      <c r="A200" s="2">
        <v>124</v>
      </c>
      <c r="B200" s="41">
        <f t="shared" ca="1" si="72"/>
        <v>48299</v>
      </c>
      <c r="C200" s="29">
        <f t="shared" si="77"/>
        <v>0</v>
      </c>
      <c r="D200" s="24">
        <f t="shared" si="71"/>
        <v>0</v>
      </c>
    </row>
    <row r="201" spans="1:4" hidden="1" x14ac:dyDescent="0.25">
      <c r="A201" s="2">
        <v>125</v>
      </c>
      <c r="B201" s="41">
        <f t="shared" ca="1" si="72"/>
        <v>48330</v>
      </c>
      <c r="C201" s="29">
        <f t="shared" si="77"/>
        <v>0</v>
      </c>
      <c r="D201" s="24">
        <f t="shared" si="71"/>
        <v>0</v>
      </c>
    </row>
    <row r="202" spans="1:4" hidden="1" x14ac:dyDescent="0.25">
      <c r="A202" s="2">
        <v>126</v>
      </c>
      <c r="B202" s="41">
        <f t="shared" ca="1" si="72"/>
        <v>48360</v>
      </c>
      <c r="C202" s="29">
        <f t="shared" si="77"/>
        <v>0</v>
      </c>
      <c r="D202" s="24">
        <f t="shared" si="71"/>
        <v>0</v>
      </c>
    </row>
    <row r="203" spans="1:4" hidden="1" x14ac:dyDescent="0.25">
      <c r="A203" s="2">
        <v>127</v>
      </c>
      <c r="B203" s="41">
        <f t="shared" ca="1" si="72"/>
        <v>48391</v>
      </c>
      <c r="C203" s="29">
        <f t="shared" si="77"/>
        <v>0</v>
      </c>
      <c r="D203" s="24">
        <f t="shared" si="71"/>
        <v>0</v>
      </c>
    </row>
    <row r="204" spans="1:4" hidden="1" x14ac:dyDescent="0.25">
      <c r="A204" s="2">
        <v>128</v>
      </c>
      <c r="B204" s="41">
        <f t="shared" ca="1" si="72"/>
        <v>48421</v>
      </c>
      <c r="C204" s="29">
        <f t="shared" si="77"/>
        <v>0</v>
      </c>
      <c r="D204" s="24">
        <f t="shared" si="71"/>
        <v>0</v>
      </c>
    </row>
    <row r="205" spans="1:4" hidden="1" x14ac:dyDescent="0.25">
      <c r="A205" s="2">
        <v>129</v>
      </c>
      <c r="B205" s="41">
        <f t="shared" ca="1" si="72"/>
        <v>48452</v>
      </c>
      <c r="C205" s="29">
        <f t="shared" si="77"/>
        <v>0</v>
      </c>
      <c r="D205" s="24">
        <f t="shared" si="71"/>
        <v>0</v>
      </c>
    </row>
    <row r="206" spans="1:4" hidden="1" x14ac:dyDescent="0.25">
      <c r="A206" s="2">
        <v>130</v>
      </c>
      <c r="B206" s="41">
        <f t="shared" ca="1" si="72"/>
        <v>48483</v>
      </c>
      <c r="C206" s="29">
        <f t="shared" si="77"/>
        <v>0</v>
      </c>
      <c r="D206" s="24">
        <f t="shared" ref="D206:D269" si="78">C206-C207</f>
        <v>0</v>
      </c>
    </row>
    <row r="207" spans="1:4" hidden="1" x14ac:dyDescent="0.25">
      <c r="A207" s="2">
        <v>131</v>
      </c>
      <c r="B207" s="41">
        <f t="shared" ref="B207:B270" ca="1" si="79">EDATE(B206,1)</f>
        <v>48513</v>
      </c>
      <c r="C207" s="29">
        <f t="shared" si="77"/>
        <v>0</v>
      </c>
      <c r="D207" s="24">
        <f t="shared" si="78"/>
        <v>0</v>
      </c>
    </row>
    <row r="208" spans="1:4" hidden="1" x14ac:dyDescent="0.25">
      <c r="A208" s="2">
        <v>132</v>
      </c>
      <c r="B208" s="41">
        <f t="shared" ca="1" si="79"/>
        <v>48544</v>
      </c>
      <c r="C208" s="29">
        <f t="shared" si="77"/>
        <v>0</v>
      </c>
      <c r="D208" s="24">
        <f t="shared" si="78"/>
        <v>0</v>
      </c>
    </row>
    <row r="209" spans="1:4" hidden="1" x14ac:dyDescent="0.25">
      <c r="A209" s="2">
        <v>133</v>
      </c>
      <c r="B209" s="41">
        <f t="shared" ca="1" si="79"/>
        <v>48574</v>
      </c>
      <c r="C209" s="29">
        <f t="shared" ref="C209:C220" si="80">P35</f>
        <v>0</v>
      </c>
      <c r="D209" s="24">
        <f t="shared" si="78"/>
        <v>0</v>
      </c>
    </row>
    <row r="210" spans="1:4" hidden="1" x14ac:dyDescent="0.25">
      <c r="A210" s="2">
        <v>134</v>
      </c>
      <c r="B210" s="41">
        <f t="shared" ca="1" si="79"/>
        <v>48605</v>
      </c>
      <c r="C210" s="29">
        <f t="shared" si="80"/>
        <v>0</v>
      </c>
      <c r="D210" s="24">
        <f t="shared" si="78"/>
        <v>0</v>
      </c>
    </row>
    <row r="211" spans="1:4" hidden="1" x14ac:dyDescent="0.25">
      <c r="A211" s="2">
        <v>135</v>
      </c>
      <c r="B211" s="41">
        <f t="shared" ca="1" si="79"/>
        <v>48636</v>
      </c>
      <c r="C211" s="29">
        <f t="shared" si="80"/>
        <v>0</v>
      </c>
      <c r="D211" s="24">
        <f t="shared" si="78"/>
        <v>0</v>
      </c>
    </row>
    <row r="212" spans="1:4" hidden="1" x14ac:dyDescent="0.25">
      <c r="A212" s="2">
        <v>136</v>
      </c>
      <c r="B212" s="41">
        <f t="shared" ca="1" si="79"/>
        <v>48664</v>
      </c>
      <c r="C212" s="29">
        <f t="shared" si="80"/>
        <v>0</v>
      </c>
      <c r="D212" s="24">
        <f t="shared" si="78"/>
        <v>0</v>
      </c>
    </row>
    <row r="213" spans="1:4" hidden="1" x14ac:dyDescent="0.25">
      <c r="A213" s="2">
        <v>137</v>
      </c>
      <c r="B213" s="41">
        <f t="shared" ca="1" si="79"/>
        <v>48695</v>
      </c>
      <c r="C213" s="29">
        <f t="shared" si="80"/>
        <v>0</v>
      </c>
      <c r="D213" s="24">
        <f t="shared" si="78"/>
        <v>0</v>
      </c>
    </row>
    <row r="214" spans="1:4" hidden="1" x14ac:dyDescent="0.25">
      <c r="A214" s="2">
        <v>138</v>
      </c>
      <c r="B214" s="41">
        <f t="shared" ca="1" si="79"/>
        <v>48725</v>
      </c>
      <c r="C214" s="29">
        <f t="shared" si="80"/>
        <v>0</v>
      </c>
      <c r="D214" s="24">
        <f t="shared" si="78"/>
        <v>0</v>
      </c>
    </row>
    <row r="215" spans="1:4" hidden="1" x14ac:dyDescent="0.25">
      <c r="A215" s="2">
        <v>139</v>
      </c>
      <c r="B215" s="41">
        <f t="shared" ca="1" si="79"/>
        <v>48756</v>
      </c>
      <c r="C215" s="29">
        <f t="shared" si="80"/>
        <v>0</v>
      </c>
      <c r="D215" s="24">
        <f t="shared" si="78"/>
        <v>0</v>
      </c>
    </row>
    <row r="216" spans="1:4" hidden="1" x14ac:dyDescent="0.25">
      <c r="A216" s="2">
        <v>140</v>
      </c>
      <c r="B216" s="41">
        <f t="shared" ca="1" si="79"/>
        <v>48786</v>
      </c>
      <c r="C216" s="29">
        <f t="shared" si="80"/>
        <v>0</v>
      </c>
      <c r="D216" s="24">
        <f t="shared" si="78"/>
        <v>0</v>
      </c>
    </row>
    <row r="217" spans="1:4" hidden="1" x14ac:dyDescent="0.25">
      <c r="A217" s="2">
        <v>141</v>
      </c>
      <c r="B217" s="41">
        <f t="shared" ca="1" si="79"/>
        <v>48817</v>
      </c>
      <c r="C217" s="29">
        <f t="shared" si="80"/>
        <v>0</v>
      </c>
      <c r="D217" s="24">
        <f t="shared" si="78"/>
        <v>0</v>
      </c>
    </row>
    <row r="218" spans="1:4" hidden="1" x14ac:dyDescent="0.25">
      <c r="A218" s="2">
        <v>142</v>
      </c>
      <c r="B218" s="41">
        <f t="shared" ca="1" si="79"/>
        <v>48848</v>
      </c>
      <c r="C218" s="29">
        <f t="shared" si="80"/>
        <v>0</v>
      </c>
      <c r="D218" s="24">
        <f t="shared" si="78"/>
        <v>0</v>
      </c>
    </row>
    <row r="219" spans="1:4" hidden="1" x14ac:dyDescent="0.25">
      <c r="A219" s="2">
        <v>143</v>
      </c>
      <c r="B219" s="41">
        <f t="shared" ca="1" si="79"/>
        <v>48878</v>
      </c>
      <c r="C219" s="29">
        <f t="shared" si="80"/>
        <v>0</v>
      </c>
      <c r="D219" s="24">
        <f t="shared" si="78"/>
        <v>0</v>
      </c>
    </row>
    <row r="220" spans="1:4" hidden="1" x14ac:dyDescent="0.25">
      <c r="A220" s="2">
        <v>144</v>
      </c>
      <c r="B220" s="41">
        <f t="shared" ca="1" si="79"/>
        <v>48909</v>
      </c>
      <c r="C220" s="29">
        <f t="shared" si="80"/>
        <v>0</v>
      </c>
      <c r="D220" s="24">
        <f t="shared" si="78"/>
        <v>0</v>
      </c>
    </row>
    <row r="221" spans="1:4" hidden="1" x14ac:dyDescent="0.25">
      <c r="A221" s="2">
        <v>145</v>
      </c>
      <c r="B221" s="41">
        <f t="shared" ca="1" si="79"/>
        <v>48939</v>
      </c>
      <c r="C221" s="29">
        <f t="shared" ref="C221:C232" si="81">S35</f>
        <v>0</v>
      </c>
      <c r="D221" s="24">
        <f t="shared" si="78"/>
        <v>0</v>
      </c>
    </row>
    <row r="222" spans="1:4" hidden="1" x14ac:dyDescent="0.25">
      <c r="A222" s="2">
        <v>146</v>
      </c>
      <c r="B222" s="41">
        <f t="shared" ca="1" si="79"/>
        <v>48970</v>
      </c>
      <c r="C222" s="29">
        <f t="shared" si="81"/>
        <v>0</v>
      </c>
      <c r="D222" s="24">
        <f t="shared" si="78"/>
        <v>0</v>
      </c>
    </row>
    <row r="223" spans="1:4" hidden="1" x14ac:dyDescent="0.25">
      <c r="A223" s="2">
        <v>147</v>
      </c>
      <c r="B223" s="41">
        <f t="shared" ca="1" si="79"/>
        <v>49001</v>
      </c>
      <c r="C223" s="29">
        <f t="shared" si="81"/>
        <v>0</v>
      </c>
      <c r="D223" s="24">
        <f t="shared" si="78"/>
        <v>0</v>
      </c>
    </row>
    <row r="224" spans="1:4" hidden="1" x14ac:dyDescent="0.25">
      <c r="A224" s="2">
        <v>148</v>
      </c>
      <c r="B224" s="41">
        <f t="shared" ca="1" si="79"/>
        <v>49029</v>
      </c>
      <c r="C224" s="29">
        <f t="shared" si="81"/>
        <v>0</v>
      </c>
      <c r="D224" s="24">
        <f t="shared" si="78"/>
        <v>0</v>
      </c>
    </row>
    <row r="225" spans="1:4" hidden="1" x14ac:dyDescent="0.25">
      <c r="A225" s="2">
        <v>149</v>
      </c>
      <c r="B225" s="41">
        <f t="shared" ca="1" si="79"/>
        <v>49060</v>
      </c>
      <c r="C225" s="29">
        <f t="shared" si="81"/>
        <v>0</v>
      </c>
      <c r="D225" s="24">
        <f t="shared" si="78"/>
        <v>0</v>
      </c>
    </row>
    <row r="226" spans="1:4" hidden="1" x14ac:dyDescent="0.25">
      <c r="A226" s="2">
        <v>150</v>
      </c>
      <c r="B226" s="41">
        <f t="shared" ca="1" si="79"/>
        <v>49090</v>
      </c>
      <c r="C226" s="29">
        <f t="shared" si="81"/>
        <v>0</v>
      </c>
      <c r="D226" s="24">
        <f t="shared" si="78"/>
        <v>0</v>
      </c>
    </row>
    <row r="227" spans="1:4" hidden="1" x14ac:dyDescent="0.25">
      <c r="A227" s="2">
        <v>151</v>
      </c>
      <c r="B227" s="41">
        <f t="shared" ca="1" si="79"/>
        <v>49121</v>
      </c>
      <c r="C227" s="29">
        <f t="shared" si="81"/>
        <v>0</v>
      </c>
      <c r="D227" s="24">
        <f t="shared" si="78"/>
        <v>0</v>
      </c>
    </row>
    <row r="228" spans="1:4" hidden="1" x14ac:dyDescent="0.25">
      <c r="A228" s="2">
        <v>152</v>
      </c>
      <c r="B228" s="41">
        <f t="shared" ca="1" si="79"/>
        <v>49151</v>
      </c>
      <c r="C228" s="29">
        <f t="shared" si="81"/>
        <v>0</v>
      </c>
      <c r="D228" s="24">
        <f t="shared" si="78"/>
        <v>0</v>
      </c>
    </row>
    <row r="229" spans="1:4" hidden="1" x14ac:dyDescent="0.25">
      <c r="A229" s="2">
        <v>153</v>
      </c>
      <c r="B229" s="41">
        <f t="shared" ca="1" si="79"/>
        <v>49182</v>
      </c>
      <c r="C229" s="29">
        <f t="shared" si="81"/>
        <v>0</v>
      </c>
      <c r="D229" s="24">
        <f t="shared" si="78"/>
        <v>0</v>
      </c>
    </row>
    <row r="230" spans="1:4" hidden="1" x14ac:dyDescent="0.25">
      <c r="A230" s="2">
        <v>154</v>
      </c>
      <c r="B230" s="41">
        <f t="shared" ca="1" si="79"/>
        <v>49213</v>
      </c>
      <c r="C230" s="29">
        <f t="shared" si="81"/>
        <v>0</v>
      </c>
      <c r="D230" s="24">
        <f t="shared" si="78"/>
        <v>0</v>
      </c>
    </row>
    <row r="231" spans="1:4" hidden="1" x14ac:dyDescent="0.25">
      <c r="A231" s="2">
        <v>155</v>
      </c>
      <c r="B231" s="41">
        <f t="shared" ca="1" si="79"/>
        <v>49243</v>
      </c>
      <c r="C231" s="29">
        <f t="shared" si="81"/>
        <v>0</v>
      </c>
      <c r="D231" s="24">
        <f t="shared" si="78"/>
        <v>0</v>
      </c>
    </row>
    <row r="232" spans="1:4" hidden="1" x14ac:dyDescent="0.25">
      <c r="A232" s="2">
        <v>156</v>
      </c>
      <c r="B232" s="41">
        <f t="shared" ca="1" si="79"/>
        <v>49274</v>
      </c>
      <c r="C232" s="29">
        <f t="shared" si="81"/>
        <v>0</v>
      </c>
      <c r="D232" s="24">
        <f t="shared" si="78"/>
        <v>0</v>
      </c>
    </row>
    <row r="233" spans="1:4" hidden="1" x14ac:dyDescent="0.25">
      <c r="A233" s="2">
        <v>157</v>
      </c>
      <c r="B233" s="41">
        <f t="shared" ca="1" si="79"/>
        <v>49304</v>
      </c>
      <c r="C233" s="29">
        <f t="shared" ref="C233:C244" si="82">V35</f>
        <v>0</v>
      </c>
      <c r="D233" s="24">
        <f t="shared" si="78"/>
        <v>0</v>
      </c>
    </row>
    <row r="234" spans="1:4" hidden="1" x14ac:dyDescent="0.25">
      <c r="A234" s="2">
        <v>158</v>
      </c>
      <c r="B234" s="41">
        <f t="shared" ca="1" si="79"/>
        <v>49335</v>
      </c>
      <c r="C234" s="29">
        <f t="shared" si="82"/>
        <v>0</v>
      </c>
      <c r="D234" s="24">
        <f t="shared" si="78"/>
        <v>0</v>
      </c>
    </row>
    <row r="235" spans="1:4" hidden="1" x14ac:dyDescent="0.25">
      <c r="A235" s="2">
        <v>159</v>
      </c>
      <c r="B235" s="41">
        <f t="shared" ca="1" si="79"/>
        <v>49366</v>
      </c>
      <c r="C235" s="29">
        <f t="shared" si="82"/>
        <v>0</v>
      </c>
      <c r="D235" s="24">
        <f t="shared" si="78"/>
        <v>0</v>
      </c>
    </row>
    <row r="236" spans="1:4" hidden="1" x14ac:dyDescent="0.25">
      <c r="A236" s="2">
        <v>160</v>
      </c>
      <c r="B236" s="41">
        <f t="shared" ca="1" si="79"/>
        <v>49394</v>
      </c>
      <c r="C236" s="29">
        <f t="shared" si="82"/>
        <v>0</v>
      </c>
      <c r="D236" s="24">
        <f t="shared" si="78"/>
        <v>0</v>
      </c>
    </row>
    <row r="237" spans="1:4" hidden="1" x14ac:dyDescent="0.25">
      <c r="A237" s="2">
        <v>161</v>
      </c>
      <c r="B237" s="41">
        <f t="shared" ca="1" si="79"/>
        <v>49425</v>
      </c>
      <c r="C237" s="29">
        <f t="shared" si="82"/>
        <v>0</v>
      </c>
      <c r="D237" s="24">
        <f t="shared" si="78"/>
        <v>0</v>
      </c>
    </row>
    <row r="238" spans="1:4" hidden="1" x14ac:dyDescent="0.25">
      <c r="A238" s="2">
        <v>162</v>
      </c>
      <c r="B238" s="41">
        <f t="shared" ca="1" si="79"/>
        <v>49455</v>
      </c>
      <c r="C238" s="29">
        <f t="shared" si="82"/>
        <v>0</v>
      </c>
      <c r="D238" s="24">
        <f t="shared" si="78"/>
        <v>0</v>
      </c>
    </row>
    <row r="239" spans="1:4" hidden="1" x14ac:dyDescent="0.25">
      <c r="A239" s="2">
        <v>163</v>
      </c>
      <c r="B239" s="41">
        <f t="shared" ca="1" si="79"/>
        <v>49486</v>
      </c>
      <c r="C239" s="29">
        <f t="shared" si="82"/>
        <v>0</v>
      </c>
      <c r="D239" s="24">
        <f t="shared" si="78"/>
        <v>0</v>
      </c>
    </row>
    <row r="240" spans="1:4" hidden="1" x14ac:dyDescent="0.25">
      <c r="A240" s="2">
        <v>164</v>
      </c>
      <c r="B240" s="41">
        <f t="shared" ca="1" si="79"/>
        <v>49516</v>
      </c>
      <c r="C240" s="29">
        <f t="shared" si="82"/>
        <v>0</v>
      </c>
      <c r="D240" s="24">
        <f t="shared" si="78"/>
        <v>0</v>
      </c>
    </row>
    <row r="241" spans="1:4" hidden="1" x14ac:dyDescent="0.25">
      <c r="A241" s="2">
        <v>165</v>
      </c>
      <c r="B241" s="41">
        <f t="shared" ca="1" si="79"/>
        <v>49547</v>
      </c>
      <c r="C241" s="29">
        <f t="shared" si="82"/>
        <v>0</v>
      </c>
      <c r="D241" s="24">
        <f t="shared" si="78"/>
        <v>0</v>
      </c>
    </row>
    <row r="242" spans="1:4" hidden="1" x14ac:dyDescent="0.25">
      <c r="A242" s="2">
        <v>166</v>
      </c>
      <c r="B242" s="41">
        <f t="shared" ca="1" si="79"/>
        <v>49578</v>
      </c>
      <c r="C242" s="29">
        <f t="shared" si="82"/>
        <v>0</v>
      </c>
      <c r="D242" s="24">
        <f t="shared" si="78"/>
        <v>0</v>
      </c>
    </row>
    <row r="243" spans="1:4" hidden="1" x14ac:dyDescent="0.25">
      <c r="A243" s="2">
        <v>167</v>
      </c>
      <c r="B243" s="41">
        <f t="shared" ca="1" si="79"/>
        <v>49608</v>
      </c>
      <c r="C243" s="29">
        <f t="shared" si="82"/>
        <v>0</v>
      </c>
      <c r="D243" s="24">
        <f t="shared" si="78"/>
        <v>0</v>
      </c>
    </row>
    <row r="244" spans="1:4" hidden="1" x14ac:dyDescent="0.25">
      <c r="A244" s="2">
        <v>168</v>
      </c>
      <c r="B244" s="41">
        <f t="shared" ca="1" si="79"/>
        <v>49639</v>
      </c>
      <c r="C244" s="29">
        <f t="shared" si="82"/>
        <v>0</v>
      </c>
      <c r="D244" s="24">
        <f t="shared" si="78"/>
        <v>0</v>
      </c>
    </row>
    <row r="245" spans="1:4" hidden="1" x14ac:dyDescent="0.25">
      <c r="A245" s="2">
        <v>169</v>
      </c>
      <c r="B245" s="41">
        <f t="shared" ca="1" si="79"/>
        <v>49669</v>
      </c>
      <c r="C245" s="29">
        <f t="shared" ref="C245:C256" si="83">D50</f>
        <v>0</v>
      </c>
      <c r="D245" s="24">
        <f t="shared" si="78"/>
        <v>0</v>
      </c>
    </row>
    <row r="246" spans="1:4" hidden="1" x14ac:dyDescent="0.25">
      <c r="A246" s="2">
        <v>170</v>
      </c>
      <c r="B246" s="41">
        <f t="shared" ca="1" si="79"/>
        <v>49700</v>
      </c>
      <c r="C246" s="29">
        <f t="shared" si="83"/>
        <v>0</v>
      </c>
      <c r="D246" s="24">
        <f t="shared" si="78"/>
        <v>0</v>
      </c>
    </row>
    <row r="247" spans="1:4" hidden="1" x14ac:dyDescent="0.25">
      <c r="A247" s="2">
        <v>171</v>
      </c>
      <c r="B247" s="41">
        <f t="shared" ca="1" si="79"/>
        <v>49731</v>
      </c>
      <c r="C247" s="29">
        <f t="shared" si="83"/>
        <v>0</v>
      </c>
      <c r="D247" s="24">
        <f t="shared" si="78"/>
        <v>0</v>
      </c>
    </row>
    <row r="248" spans="1:4" hidden="1" x14ac:dyDescent="0.25">
      <c r="A248" s="2">
        <v>172</v>
      </c>
      <c r="B248" s="41">
        <f t="shared" ca="1" si="79"/>
        <v>49760</v>
      </c>
      <c r="C248" s="29">
        <f t="shared" si="83"/>
        <v>0</v>
      </c>
      <c r="D248" s="24">
        <f t="shared" si="78"/>
        <v>0</v>
      </c>
    </row>
    <row r="249" spans="1:4" hidden="1" x14ac:dyDescent="0.25">
      <c r="A249" s="2">
        <v>173</v>
      </c>
      <c r="B249" s="41">
        <f t="shared" ca="1" si="79"/>
        <v>49791</v>
      </c>
      <c r="C249" s="29">
        <f t="shared" si="83"/>
        <v>0</v>
      </c>
      <c r="D249" s="24">
        <f t="shared" si="78"/>
        <v>0</v>
      </c>
    </row>
    <row r="250" spans="1:4" hidden="1" x14ac:dyDescent="0.25">
      <c r="A250" s="2">
        <v>174</v>
      </c>
      <c r="B250" s="41">
        <f t="shared" ca="1" si="79"/>
        <v>49821</v>
      </c>
      <c r="C250" s="29">
        <f t="shared" si="83"/>
        <v>0</v>
      </c>
      <c r="D250" s="24">
        <f t="shared" si="78"/>
        <v>0</v>
      </c>
    </row>
    <row r="251" spans="1:4" hidden="1" x14ac:dyDescent="0.25">
      <c r="A251" s="2">
        <v>175</v>
      </c>
      <c r="B251" s="41">
        <f t="shared" ca="1" si="79"/>
        <v>49852</v>
      </c>
      <c r="C251" s="29">
        <f t="shared" si="83"/>
        <v>0</v>
      </c>
      <c r="D251" s="24">
        <f t="shared" si="78"/>
        <v>0</v>
      </c>
    </row>
    <row r="252" spans="1:4" hidden="1" x14ac:dyDescent="0.25">
      <c r="A252" s="2">
        <v>176</v>
      </c>
      <c r="B252" s="41">
        <f t="shared" ca="1" si="79"/>
        <v>49882</v>
      </c>
      <c r="C252" s="29">
        <f t="shared" si="83"/>
        <v>0</v>
      </c>
      <c r="D252" s="24">
        <f t="shared" si="78"/>
        <v>0</v>
      </c>
    </row>
    <row r="253" spans="1:4" hidden="1" x14ac:dyDescent="0.25">
      <c r="A253" s="2">
        <v>177</v>
      </c>
      <c r="B253" s="41">
        <f t="shared" ca="1" si="79"/>
        <v>49913</v>
      </c>
      <c r="C253" s="29">
        <f t="shared" si="83"/>
        <v>0</v>
      </c>
      <c r="D253" s="24">
        <f t="shared" si="78"/>
        <v>0</v>
      </c>
    </row>
    <row r="254" spans="1:4" hidden="1" x14ac:dyDescent="0.25">
      <c r="A254" s="2">
        <v>178</v>
      </c>
      <c r="B254" s="41">
        <f t="shared" ca="1" si="79"/>
        <v>49944</v>
      </c>
      <c r="C254" s="29">
        <f t="shared" si="83"/>
        <v>0</v>
      </c>
      <c r="D254" s="24">
        <f t="shared" si="78"/>
        <v>0</v>
      </c>
    </row>
    <row r="255" spans="1:4" hidden="1" x14ac:dyDescent="0.25">
      <c r="A255" s="2">
        <v>179</v>
      </c>
      <c r="B255" s="41">
        <f t="shared" ca="1" si="79"/>
        <v>49974</v>
      </c>
      <c r="C255" s="29">
        <f t="shared" si="83"/>
        <v>0</v>
      </c>
      <c r="D255" s="24">
        <f t="shared" si="78"/>
        <v>0</v>
      </c>
    </row>
    <row r="256" spans="1:4" hidden="1" x14ac:dyDescent="0.25">
      <c r="A256" s="2">
        <v>180</v>
      </c>
      <c r="B256" s="41">
        <f t="shared" ca="1" si="79"/>
        <v>50005</v>
      </c>
      <c r="C256" s="29">
        <f t="shared" si="83"/>
        <v>0</v>
      </c>
      <c r="D256" s="24">
        <f t="shared" si="78"/>
        <v>0</v>
      </c>
    </row>
    <row r="257" spans="1:4" hidden="1" x14ac:dyDescent="0.25">
      <c r="A257" s="2">
        <v>181</v>
      </c>
      <c r="B257" s="41">
        <f t="shared" ca="1" si="79"/>
        <v>50035</v>
      </c>
      <c r="C257" s="29">
        <f t="shared" ref="C257:C268" si="84">G50</f>
        <v>0</v>
      </c>
      <c r="D257" s="24">
        <f t="shared" si="78"/>
        <v>0</v>
      </c>
    </row>
    <row r="258" spans="1:4" hidden="1" x14ac:dyDescent="0.25">
      <c r="A258" s="2">
        <v>182</v>
      </c>
      <c r="B258" s="41">
        <f t="shared" ca="1" si="79"/>
        <v>50066</v>
      </c>
      <c r="C258" s="29">
        <f t="shared" si="84"/>
        <v>0</v>
      </c>
      <c r="D258" s="24">
        <f t="shared" si="78"/>
        <v>0</v>
      </c>
    </row>
    <row r="259" spans="1:4" hidden="1" x14ac:dyDescent="0.25">
      <c r="A259" s="2">
        <v>183</v>
      </c>
      <c r="B259" s="41">
        <f t="shared" ca="1" si="79"/>
        <v>50097</v>
      </c>
      <c r="C259" s="29">
        <f t="shared" si="84"/>
        <v>0</v>
      </c>
      <c r="D259" s="24">
        <f t="shared" si="78"/>
        <v>0</v>
      </c>
    </row>
    <row r="260" spans="1:4" hidden="1" x14ac:dyDescent="0.25">
      <c r="A260" s="2">
        <v>184</v>
      </c>
      <c r="B260" s="41">
        <f t="shared" ca="1" si="79"/>
        <v>50125</v>
      </c>
      <c r="C260" s="29">
        <f t="shared" si="84"/>
        <v>0</v>
      </c>
      <c r="D260" s="24">
        <f t="shared" si="78"/>
        <v>0</v>
      </c>
    </row>
    <row r="261" spans="1:4" hidden="1" x14ac:dyDescent="0.25">
      <c r="A261" s="2">
        <v>185</v>
      </c>
      <c r="B261" s="41">
        <f t="shared" ca="1" si="79"/>
        <v>50156</v>
      </c>
      <c r="C261" s="29">
        <f t="shared" si="84"/>
        <v>0</v>
      </c>
      <c r="D261" s="24">
        <f t="shared" si="78"/>
        <v>0</v>
      </c>
    </row>
    <row r="262" spans="1:4" hidden="1" x14ac:dyDescent="0.25">
      <c r="A262" s="2">
        <v>186</v>
      </c>
      <c r="B262" s="41">
        <f t="shared" ca="1" si="79"/>
        <v>50186</v>
      </c>
      <c r="C262" s="29">
        <f t="shared" si="84"/>
        <v>0</v>
      </c>
      <c r="D262" s="24">
        <f t="shared" si="78"/>
        <v>0</v>
      </c>
    </row>
    <row r="263" spans="1:4" hidden="1" x14ac:dyDescent="0.25">
      <c r="A263" s="2">
        <v>187</v>
      </c>
      <c r="B263" s="41">
        <f t="shared" ca="1" si="79"/>
        <v>50217</v>
      </c>
      <c r="C263" s="29">
        <f t="shared" si="84"/>
        <v>0</v>
      </c>
      <c r="D263" s="24">
        <f t="shared" si="78"/>
        <v>0</v>
      </c>
    </row>
    <row r="264" spans="1:4" hidden="1" x14ac:dyDescent="0.25">
      <c r="A264" s="2">
        <v>188</v>
      </c>
      <c r="B264" s="41">
        <f t="shared" ca="1" si="79"/>
        <v>50247</v>
      </c>
      <c r="C264" s="29">
        <f t="shared" si="84"/>
        <v>0</v>
      </c>
      <c r="D264" s="24">
        <f t="shared" si="78"/>
        <v>0</v>
      </c>
    </row>
    <row r="265" spans="1:4" hidden="1" x14ac:dyDescent="0.25">
      <c r="A265" s="2">
        <v>189</v>
      </c>
      <c r="B265" s="41">
        <f t="shared" ca="1" si="79"/>
        <v>50278</v>
      </c>
      <c r="C265" s="29">
        <f t="shared" si="84"/>
        <v>0</v>
      </c>
      <c r="D265" s="24">
        <f t="shared" si="78"/>
        <v>0</v>
      </c>
    </row>
    <row r="266" spans="1:4" hidden="1" x14ac:dyDescent="0.25">
      <c r="A266" s="2">
        <v>190</v>
      </c>
      <c r="B266" s="41">
        <f t="shared" ca="1" si="79"/>
        <v>50309</v>
      </c>
      <c r="C266" s="29">
        <f t="shared" si="84"/>
        <v>0</v>
      </c>
      <c r="D266" s="24">
        <f t="shared" si="78"/>
        <v>0</v>
      </c>
    </row>
    <row r="267" spans="1:4" hidden="1" x14ac:dyDescent="0.25">
      <c r="A267" s="2">
        <v>191</v>
      </c>
      <c r="B267" s="41">
        <f t="shared" ca="1" si="79"/>
        <v>50339</v>
      </c>
      <c r="C267" s="29">
        <f t="shared" si="84"/>
        <v>0</v>
      </c>
      <c r="D267" s="24">
        <f t="shared" si="78"/>
        <v>0</v>
      </c>
    </row>
    <row r="268" spans="1:4" hidden="1" x14ac:dyDescent="0.25">
      <c r="A268" s="2">
        <v>192</v>
      </c>
      <c r="B268" s="41">
        <f t="shared" ca="1" si="79"/>
        <v>50370</v>
      </c>
      <c r="C268" s="29">
        <f t="shared" si="84"/>
        <v>0</v>
      </c>
      <c r="D268" s="24">
        <f t="shared" si="78"/>
        <v>0</v>
      </c>
    </row>
    <row r="269" spans="1:4" hidden="1" x14ac:dyDescent="0.25">
      <c r="A269" s="2">
        <v>193</v>
      </c>
      <c r="B269" s="41">
        <f t="shared" ca="1" si="79"/>
        <v>50400</v>
      </c>
      <c r="C269" s="29">
        <f t="shared" ref="C269:C280" si="85">J50</f>
        <v>0</v>
      </c>
      <c r="D269" s="24">
        <f t="shared" si="78"/>
        <v>0</v>
      </c>
    </row>
    <row r="270" spans="1:4" hidden="1" x14ac:dyDescent="0.25">
      <c r="A270" s="2">
        <v>194</v>
      </c>
      <c r="B270" s="41">
        <f t="shared" ca="1" si="79"/>
        <v>50431</v>
      </c>
      <c r="C270" s="29">
        <f t="shared" si="85"/>
        <v>0</v>
      </c>
      <c r="D270" s="24">
        <f t="shared" ref="D270:D316" si="86">C270-C271</f>
        <v>0</v>
      </c>
    </row>
    <row r="271" spans="1:4" hidden="1" x14ac:dyDescent="0.25">
      <c r="A271" s="2">
        <v>195</v>
      </c>
      <c r="B271" s="41">
        <f t="shared" ref="B271:B316" ca="1" si="87">EDATE(B270,1)</f>
        <v>50462</v>
      </c>
      <c r="C271" s="29">
        <f t="shared" si="85"/>
        <v>0</v>
      </c>
      <c r="D271" s="24">
        <f t="shared" si="86"/>
        <v>0</v>
      </c>
    </row>
    <row r="272" spans="1:4" hidden="1" x14ac:dyDescent="0.25">
      <c r="A272" s="2">
        <v>196</v>
      </c>
      <c r="B272" s="41">
        <f t="shared" ca="1" si="87"/>
        <v>50490</v>
      </c>
      <c r="C272" s="29">
        <f t="shared" si="85"/>
        <v>0</v>
      </c>
      <c r="D272" s="24">
        <f t="shared" si="86"/>
        <v>0</v>
      </c>
    </row>
    <row r="273" spans="1:4" hidden="1" x14ac:dyDescent="0.25">
      <c r="A273" s="2">
        <v>197</v>
      </c>
      <c r="B273" s="41">
        <f t="shared" ca="1" si="87"/>
        <v>50521</v>
      </c>
      <c r="C273" s="29">
        <f t="shared" si="85"/>
        <v>0</v>
      </c>
      <c r="D273" s="24">
        <f t="shared" si="86"/>
        <v>0</v>
      </c>
    </row>
    <row r="274" spans="1:4" hidden="1" x14ac:dyDescent="0.25">
      <c r="A274" s="2">
        <v>198</v>
      </c>
      <c r="B274" s="41">
        <f t="shared" ca="1" si="87"/>
        <v>50551</v>
      </c>
      <c r="C274" s="29">
        <f t="shared" si="85"/>
        <v>0</v>
      </c>
      <c r="D274" s="24">
        <f t="shared" si="86"/>
        <v>0</v>
      </c>
    </row>
    <row r="275" spans="1:4" hidden="1" x14ac:dyDescent="0.25">
      <c r="A275" s="2">
        <v>199</v>
      </c>
      <c r="B275" s="41">
        <f t="shared" ca="1" si="87"/>
        <v>50582</v>
      </c>
      <c r="C275" s="29">
        <f t="shared" si="85"/>
        <v>0</v>
      </c>
      <c r="D275" s="24">
        <f t="shared" si="86"/>
        <v>0</v>
      </c>
    </row>
    <row r="276" spans="1:4" hidden="1" x14ac:dyDescent="0.25">
      <c r="A276" s="2">
        <v>200</v>
      </c>
      <c r="B276" s="41">
        <f t="shared" ca="1" si="87"/>
        <v>50612</v>
      </c>
      <c r="C276" s="29">
        <f t="shared" si="85"/>
        <v>0</v>
      </c>
      <c r="D276" s="24">
        <f t="shared" si="86"/>
        <v>0</v>
      </c>
    </row>
    <row r="277" spans="1:4" hidden="1" x14ac:dyDescent="0.25">
      <c r="A277" s="2">
        <v>201</v>
      </c>
      <c r="B277" s="41">
        <f t="shared" ca="1" si="87"/>
        <v>50643</v>
      </c>
      <c r="C277" s="29">
        <f t="shared" si="85"/>
        <v>0</v>
      </c>
      <c r="D277" s="24">
        <f t="shared" si="86"/>
        <v>0</v>
      </c>
    </row>
    <row r="278" spans="1:4" hidden="1" x14ac:dyDescent="0.25">
      <c r="A278" s="2">
        <v>202</v>
      </c>
      <c r="B278" s="41">
        <f t="shared" ca="1" si="87"/>
        <v>50674</v>
      </c>
      <c r="C278" s="29">
        <f t="shared" si="85"/>
        <v>0</v>
      </c>
      <c r="D278" s="24">
        <f t="shared" si="86"/>
        <v>0</v>
      </c>
    </row>
    <row r="279" spans="1:4" hidden="1" x14ac:dyDescent="0.25">
      <c r="A279" s="2">
        <v>203</v>
      </c>
      <c r="B279" s="41">
        <f t="shared" ca="1" si="87"/>
        <v>50704</v>
      </c>
      <c r="C279" s="29">
        <f t="shared" si="85"/>
        <v>0</v>
      </c>
      <c r="D279" s="24">
        <f t="shared" si="86"/>
        <v>0</v>
      </c>
    </row>
    <row r="280" spans="1:4" hidden="1" x14ac:dyDescent="0.25">
      <c r="A280" s="2">
        <v>204</v>
      </c>
      <c r="B280" s="41">
        <f t="shared" ca="1" si="87"/>
        <v>50735</v>
      </c>
      <c r="C280" s="29">
        <f t="shared" si="85"/>
        <v>0</v>
      </c>
      <c r="D280" s="24">
        <f t="shared" si="86"/>
        <v>0</v>
      </c>
    </row>
    <row r="281" spans="1:4" hidden="1" x14ac:dyDescent="0.25">
      <c r="A281" s="2">
        <v>205</v>
      </c>
      <c r="B281" s="41">
        <f t="shared" ca="1" si="87"/>
        <v>50765</v>
      </c>
      <c r="C281" s="29">
        <f>M50</f>
        <v>0</v>
      </c>
      <c r="D281" s="24">
        <f t="shared" si="86"/>
        <v>0</v>
      </c>
    </row>
    <row r="282" spans="1:4" hidden="1" x14ac:dyDescent="0.25">
      <c r="A282" s="2">
        <v>206</v>
      </c>
      <c r="B282" s="41">
        <f t="shared" ca="1" si="87"/>
        <v>50796</v>
      </c>
      <c r="C282" s="29">
        <f t="shared" ref="C282:C292" si="88">M51</f>
        <v>0</v>
      </c>
      <c r="D282" s="24">
        <f t="shared" si="86"/>
        <v>0</v>
      </c>
    </row>
    <row r="283" spans="1:4" hidden="1" x14ac:dyDescent="0.25">
      <c r="A283" s="2">
        <v>207</v>
      </c>
      <c r="B283" s="41">
        <f t="shared" ca="1" si="87"/>
        <v>50827</v>
      </c>
      <c r="C283" s="29">
        <f t="shared" si="88"/>
        <v>0</v>
      </c>
      <c r="D283" s="24">
        <f t="shared" si="86"/>
        <v>0</v>
      </c>
    </row>
    <row r="284" spans="1:4" hidden="1" x14ac:dyDescent="0.25">
      <c r="A284" s="2">
        <v>208</v>
      </c>
      <c r="B284" s="41">
        <f t="shared" ca="1" si="87"/>
        <v>50855</v>
      </c>
      <c r="C284" s="29">
        <f t="shared" si="88"/>
        <v>0</v>
      </c>
      <c r="D284" s="24">
        <f t="shared" si="86"/>
        <v>0</v>
      </c>
    </row>
    <row r="285" spans="1:4" hidden="1" x14ac:dyDescent="0.25">
      <c r="A285" s="2">
        <v>209</v>
      </c>
      <c r="B285" s="41">
        <f t="shared" ca="1" si="87"/>
        <v>50886</v>
      </c>
      <c r="C285" s="29">
        <f t="shared" si="88"/>
        <v>0</v>
      </c>
      <c r="D285" s="24">
        <f t="shared" si="86"/>
        <v>0</v>
      </c>
    </row>
    <row r="286" spans="1:4" hidden="1" x14ac:dyDescent="0.25">
      <c r="A286" s="2">
        <v>210</v>
      </c>
      <c r="B286" s="41">
        <f t="shared" ca="1" si="87"/>
        <v>50916</v>
      </c>
      <c r="C286" s="29">
        <f t="shared" si="88"/>
        <v>0</v>
      </c>
      <c r="D286" s="24">
        <f t="shared" si="86"/>
        <v>0</v>
      </c>
    </row>
    <row r="287" spans="1:4" hidden="1" x14ac:dyDescent="0.25">
      <c r="A287" s="2">
        <v>211</v>
      </c>
      <c r="B287" s="41">
        <f t="shared" ca="1" si="87"/>
        <v>50947</v>
      </c>
      <c r="C287" s="29">
        <f t="shared" si="88"/>
        <v>0</v>
      </c>
      <c r="D287" s="24">
        <f t="shared" si="86"/>
        <v>0</v>
      </c>
    </row>
    <row r="288" spans="1:4" hidden="1" x14ac:dyDescent="0.25">
      <c r="A288" s="2">
        <v>212</v>
      </c>
      <c r="B288" s="41">
        <f t="shared" ca="1" si="87"/>
        <v>50977</v>
      </c>
      <c r="C288" s="29">
        <f t="shared" si="88"/>
        <v>0</v>
      </c>
      <c r="D288" s="24">
        <f t="shared" si="86"/>
        <v>0</v>
      </c>
    </row>
    <row r="289" spans="1:4" hidden="1" x14ac:dyDescent="0.25">
      <c r="A289" s="2">
        <v>213</v>
      </c>
      <c r="B289" s="41">
        <f t="shared" ca="1" si="87"/>
        <v>51008</v>
      </c>
      <c r="C289" s="29">
        <f t="shared" si="88"/>
        <v>0</v>
      </c>
      <c r="D289" s="24">
        <f t="shared" si="86"/>
        <v>0</v>
      </c>
    </row>
    <row r="290" spans="1:4" hidden="1" x14ac:dyDescent="0.25">
      <c r="A290" s="2">
        <v>214</v>
      </c>
      <c r="B290" s="41">
        <f t="shared" ca="1" si="87"/>
        <v>51039</v>
      </c>
      <c r="C290" s="29">
        <f t="shared" si="88"/>
        <v>0</v>
      </c>
      <c r="D290" s="24">
        <f t="shared" si="86"/>
        <v>0</v>
      </c>
    </row>
    <row r="291" spans="1:4" hidden="1" x14ac:dyDescent="0.25">
      <c r="A291" s="2">
        <v>215</v>
      </c>
      <c r="B291" s="41">
        <f t="shared" ca="1" si="87"/>
        <v>51069</v>
      </c>
      <c r="C291" s="29">
        <f t="shared" si="88"/>
        <v>0</v>
      </c>
      <c r="D291" s="24">
        <f t="shared" si="86"/>
        <v>0</v>
      </c>
    </row>
    <row r="292" spans="1:4" hidden="1" x14ac:dyDescent="0.25">
      <c r="A292" s="2">
        <v>216</v>
      </c>
      <c r="B292" s="41">
        <f t="shared" ca="1" si="87"/>
        <v>51100</v>
      </c>
      <c r="C292" s="29">
        <f t="shared" si="88"/>
        <v>0</v>
      </c>
      <c r="D292" s="24">
        <f t="shared" si="86"/>
        <v>0</v>
      </c>
    </row>
    <row r="293" spans="1:4" hidden="1" x14ac:dyDescent="0.25">
      <c r="A293" s="2">
        <v>217</v>
      </c>
      <c r="B293" s="41">
        <f t="shared" ca="1" si="87"/>
        <v>51130</v>
      </c>
      <c r="C293" s="24">
        <f>P50</f>
        <v>0</v>
      </c>
      <c r="D293" s="24">
        <f t="shared" si="86"/>
        <v>0</v>
      </c>
    </row>
    <row r="294" spans="1:4" hidden="1" x14ac:dyDescent="0.25">
      <c r="A294" s="2">
        <v>218</v>
      </c>
      <c r="B294" s="41">
        <f t="shared" ca="1" si="87"/>
        <v>51161</v>
      </c>
      <c r="C294" s="24">
        <f t="shared" ref="C294:C303" si="89">P51</f>
        <v>0</v>
      </c>
      <c r="D294" s="24">
        <f t="shared" si="86"/>
        <v>0</v>
      </c>
    </row>
    <row r="295" spans="1:4" hidden="1" x14ac:dyDescent="0.25">
      <c r="A295" s="2">
        <v>219</v>
      </c>
      <c r="B295" s="41">
        <f t="shared" ca="1" si="87"/>
        <v>51192</v>
      </c>
      <c r="C295" s="24">
        <f t="shared" si="89"/>
        <v>0</v>
      </c>
      <c r="D295" s="24">
        <f t="shared" si="86"/>
        <v>0</v>
      </c>
    </row>
    <row r="296" spans="1:4" hidden="1" x14ac:dyDescent="0.25">
      <c r="A296" s="2">
        <v>220</v>
      </c>
      <c r="B296" s="41">
        <f t="shared" ca="1" si="87"/>
        <v>51221</v>
      </c>
      <c r="C296" s="24">
        <f t="shared" si="89"/>
        <v>0</v>
      </c>
      <c r="D296" s="24">
        <f t="shared" si="86"/>
        <v>0</v>
      </c>
    </row>
    <row r="297" spans="1:4" hidden="1" x14ac:dyDescent="0.25">
      <c r="A297" s="2">
        <v>221</v>
      </c>
      <c r="B297" s="41">
        <f t="shared" ca="1" si="87"/>
        <v>51252</v>
      </c>
      <c r="C297" s="24">
        <f t="shared" si="89"/>
        <v>0</v>
      </c>
      <c r="D297" s="24">
        <f t="shared" si="86"/>
        <v>0</v>
      </c>
    </row>
    <row r="298" spans="1:4" hidden="1" x14ac:dyDescent="0.25">
      <c r="A298" s="2">
        <v>222</v>
      </c>
      <c r="B298" s="41">
        <f t="shared" ca="1" si="87"/>
        <v>51282</v>
      </c>
      <c r="C298" s="24">
        <f t="shared" si="89"/>
        <v>0</v>
      </c>
      <c r="D298" s="24">
        <f t="shared" si="86"/>
        <v>0</v>
      </c>
    </row>
    <row r="299" spans="1:4" hidden="1" x14ac:dyDescent="0.25">
      <c r="A299" s="2">
        <v>223</v>
      </c>
      <c r="B299" s="41">
        <f t="shared" ca="1" si="87"/>
        <v>51313</v>
      </c>
      <c r="C299" s="24">
        <f t="shared" si="89"/>
        <v>0</v>
      </c>
      <c r="D299" s="24">
        <f t="shared" si="86"/>
        <v>0</v>
      </c>
    </row>
    <row r="300" spans="1:4" hidden="1" x14ac:dyDescent="0.25">
      <c r="A300" s="2">
        <v>224</v>
      </c>
      <c r="B300" s="41">
        <f t="shared" ca="1" si="87"/>
        <v>51343</v>
      </c>
      <c r="C300" s="24">
        <f t="shared" si="89"/>
        <v>0</v>
      </c>
      <c r="D300" s="24">
        <f t="shared" si="86"/>
        <v>0</v>
      </c>
    </row>
    <row r="301" spans="1:4" hidden="1" x14ac:dyDescent="0.25">
      <c r="A301" s="2">
        <v>225</v>
      </c>
      <c r="B301" s="41">
        <f t="shared" ca="1" si="87"/>
        <v>51374</v>
      </c>
      <c r="C301" s="24">
        <f t="shared" si="89"/>
        <v>0</v>
      </c>
      <c r="D301" s="24">
        <f t="shared" si="86"/>
        <v>0</v>
      </c>
    </row>
    <row r="302" spans="1:4" hidden="1" x14ac:dyDescent="0.25">
      <c r="A302" s="2">
        <v>226</v>
      </c>
      <c r="B302" s="41">
        <f t="shared" ca="1" si="87"/>
        <v>51405</v>
      </c>
      <c r="C302" s="24">
        <f t="shared" si="89"/>
        <v>0</v>
      </c>
      <c r="D302" s="24">
        <f t="shared" si="86"/>
        <v>0</v>
      </c>
    </row>
    <row r="303" spans="1:4" hidden="1" x14ac:dyDescent="0.25">
      <c r="A303" s="2">
        <v>227</v>
      </c>
      <c r="B303" s="41">
        <f t="shared" ca="1" si="87"/>
        <v>51435</v>
      </c>
      <c r="C303" s="24">
        <f t="shared" si="89"/>
        <v>0</v>
      </c>
      <c r="D303" s="24">
        <f t="shared" si="86"/>
        <v>0</v>
      </c>
    </row>
    <row r="304" spans="1:4" hidden="1" x14ac:dyDescent="0.25">
      <c r="A304" s="2">
        <v>228</v>
      </c>
      <c r="B304" s="41">
        <f t="shared" ca="1" si="87"/>
        <v>51466</v>
      </c>
      <c r="C304" s="24">
        <f>P61</f>
        <v>0</v>
      </c>
      <c r="D304" s="24">
        <f t="shared" si="86"/>
        <v>0</v>
      </c>
    </row>
    <row r="305" spans="1:4" hidden="1" x14ac:dyDescent="0.25">
      <c r="A305" s="2">
        <v>229</v>
      </c>
      <c r="B305" s="41">
        <f t="shared" ca="1" si="87"/>
        <v>51496</v>
      </c>
      <c r="C305" s="24">
        <f>S50</f>
        <v>0</v>
      </c>
      <c r="D305" s="24">
        <f t="shared" si="86"/>
        <v>0</v>
      </c>
    </row>
    <row r="306" spans="1:4" hidden="1" x14ac:dyDescent="0.25">
      <c r="A306" s="2">
        <v>230</v>
      </c>
      <c r="B306" s="41">
        <f t="shared" ca="1" si="87"/>
        <v>51527</v>
      </c>
      <c r="C306" s="24">
        <f t="shared" ref="C306:C316" si="90">S51</f>
        <v>0</v>
      </c>
      <c r="D306" s="24">
        <f t="shared" si="86"/>
        <v>0</v>
      </c>
    </row>
    <row r="307" spans="1:4" hidden="1" x14ac:dyDescent="0.25">
      <c r="A307" s="2">
        <v>231</v>
      </c>
      <c r="B307" s="41">
        <f t="shared" ca="1" si="87"/>
        <v>51558</v>
      </c>
      <c r="C307" s="24">
        <f t="shared" si="90"/>
        <v>0</v>
      </c>
      <c r="D307" s="24">
        <f t="shared" si="86"/>
        <v>0</v>
      </c>
    </row>
    <row r="308" spans="1:4" hidden="1" x14ac:dyDescent="0.25">
      <c r="A308" s="2">
        <v>232</v>
      </c>
      <c r="B308" s="41">
        <f t="shared" ca="1" si="87"/>
        <v>51586</v>
      </c>
      <c r="C308" s="24">
        <f t="shared" si="90"/>
        <v>0</v>
      </c>
      <c r="D308" s="24">
        <f t="shared" si="86"/>
        <v>0</v>
      </c>
    </row>
    <row r="309" spans="1:4" hidden="1" x14ac:dyDescent="0.25">
      <c r="A309" s="2">
        <v>233</v>
      </c>
      <c r="B309" s="41">
        <f t="shared" ca="1" si="87"/>
        <v>51617</v>
      </c>
      <c r="C309" s="24">
        <f t="shared" si="90"/>
        <v>0</v>
      </c>
      <c r="D309" s="24">
        <f t="shared" si="86"/>
        <v>0</v>
      </c>
    </row>
    <row r="310" spans="1:4" hidden="1" x14ac:dyDescent="0.25">
      <c r="A310" s="2">
        <v>234</v>
      </c>
      <c r="B310" s="41">
        <f t="shared" ca="1" si="87"/>
        <v>51647</v>
      </c>
      <c r="C310" s="24">
        <f t="shared" si="90"/>
        <v>0</v>
      </c>
      <c r="D310" s="24">
        <f t="shared" si="86"/>
        <v>0</v>
      </c>
    </row>
    <row r="311" spans="1:4" hidden="1" x14ac:dyDescent="0.25">
      <c r="A311" s="2">
        <v>235</v>
      </c>
      <c r="B311" s="41">
        <f t="shared" ca="1" si="87"/>
        <v>51678</v>
      </c>
      <c r="C311" s="24">
        <f t="shared" si="90"/>
        <v>0</v>
      </c>
      <c r="D311" s="24">
        <f t="shared" si="86"/>
        <v>0</v>
      </c>
    </row>
    <row r="312" spans="1:4" hidden="1" x14ac:dyDescent="0.25">
      <c r="A312" s="2">
        <v>236</v>
      </c>
      <c r="B312" s="41">
        <f t="shared" ca="1" si="87"/>
        <v>51708</v>
      </c>
      <c r="C312" s="24">
        <f t="shared" si="90"/>
        <v>0</v>
      </c>
      <c r="D312" s="24">
        <f t="shared" si="86"/>
        <v>0</v>
      </c>
    </row>
    <row r="313" spans="1:4" hidden="1" x14ac:dyDescent="0.25">
      <c r="A313" s="2">
        <v>237</v>
      </c>
      <c r="B313" s="41">
        <f t="shared" ca="1" si="87"/>
        <v>51739</v>
      </c>
      <c r="C313" s="24">
        <f t="shared" si="90"/>
        <v>0</v>
      </c>
      <c r="D313" s="24">
        <f t="shared" si="86"/>
        <v>0</v>
      </c>
    </row>
    <row r="314" spans="1:4" hidden="1" x14ac:dyDescent="0.25">
      <c r="A314" s="2">
        <v>238</v>
      </c>
      <c r="B314" s="41">
        <f t="shared" ca="1" si="87"/>
        <v>51770</v>
      </c>
      <c r="C314" s="24">
        <f t="shared" si="90"/>
        <v>0</v>
      </c>
      <c r="D314" s="24">
        <f t="shared" si="86"/>
        <v>0</v>
      </c>
    </row>
    <row r="315" spans="1:4" hidden="1" x14ac:dyDescent="0.25">
      <c r="A315" s="2">
        <v>239</v>
      </c>
      <c r="B315" s="41">
        <f t="shared" ca="1" si="87"/>
        <v>51800</v>
      </c>
      <c r="C315" s="24">
        <f t="shared" si="90"/>
        <v>0</v>
      </c>
      <c r="D315" s="24">
        <f t="shared" si="86"/>
        <v>0</v>
      </c>
    </row>
    <row r="316" spans="1:4" hidden="1" x14ac:dyDescent="0.25">
      <c r="A316" s="2">
        <v>240</v>
      </c>
      <c r="B316" s="41">
        <f t="shared" ca="1" si="87"/>
        <v>51831</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T48:V48"/>
    <mergeCell ref="T18:V18"/>
    <mergeCell ref="A64:H64"/>
    <mergeCell ref="N18:P18"/>
    <mergeCell ref="T33:V33"/>
    <mergeCell ref="A33:A34"/>
    <mergeCell ref="H48:J48"/>
    <mergeCell ref="Q18:S18"/>
    <mergeCell ref="Q33:S33"/>
    <mergeCell ref="E18:G18"/>
    <mergeCell ref="K33:M33"/>
    <mergeCell ref="N33:P33"/>
    <mergeCell ref="E33:G33"/>
    <mergeCell ref="A48:A49"/>
    <mergeCell ref="K48:M48"/>
    <mergeCell ref="N48:P48"/>
    <mergeCell ref="C74:E74"/>
    <mergeCell ref="C73:E73"/>
    <mergeCell ref="A73:B74"/>
    <mergeCell ref="A66:H66"/>
    <mergeCell ref="A67:K67"/>
    <mergeCell ref="A68:K68"/>
    <mergeCell ref="A69:K69"/>
    <mergeCell ref="A4:I4"/>
    <mergeCell ref="A2:I2"/>
    <mergeCell ref="A6:G6"/>
    <mergeCell ref="A3:I3"/>
    <mergeCell ref="C71:E71"/>
    <mergeCell ref="A71:B71"/>
    <mergeCell ref="A65:H65"/>
    <mergeCell ref="H6:I6"/>
    <mergeCell ref="A10:G10"/>
    <mergeCell ref="A11:G11"/>
    <mergeCell ref="H11:I11"/>
    <mergeCell ref="H10:I10"/>
    <mergeCell ref="H33:J33"/>
    <mergeCell ref="E48:G48"/>
    <mergeCell ref="B48:D48"/>
    <mergeCell ref="J12:O12"/>
    <mergeCell ref="L13:N13"/>
    <mergeCell ref="B18:D18"/>
    <mergeCell ref="A14:G14"/>
    <mergeCell ref="H16:I16"/>
    <mergeCell ref="J14:O14"/>
    <mergeCell ref="J15:O15"/>
    <mergeCell ref="H18:J18"/>
    <mergeCell ref="A16:G16"/>
    <mergeCell ref="A15:G15"/>
    <mergeCell ref="H15:I15"/>
    <mergeCell ref="J16:O16"/>
    <mergeCell ref="A1:I1"/>
    <mergeCell ref="K18:M18"/>
    <mergeCell ref="A5:I5"/>
    <mergeCell ref="A18:A19"/>
    <mergeCell ref="H9:I9"/>
    <mergeCell ref="L17:O17"/>
    <mergeCell ref="H7:I7"/>
    <mergeCell ref="H8:I8"/>
    <mergeCell ref="H12:I12"/>
    <mergeCell ref="A7:G7"/>
    <mergeCell ref="A8:G8"/>
    <mergeCell ref="A9:G9"/>
    <mergeCell ref="H13:I13"/>
    <mergeCell ref="A13:F13"/>
    <mergeCell ref="A12:G12"/>
    <mergeCell ref="H14:I14"/>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9525</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5"/>
  <sheetViews>
    <sheetView tabSelected="1" topLeftCell="A3" zoomScale="90" zoomScaleNormal="90" workbookViewId="0">
      <selection activeCell="A7" sqref="A7:I7"/>
    </sheetView>
  </sheetViews>
  <sheetFormatPr defaultRowHeight="12.75" x14ac:dyDescent="0.2"/>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3.7109375" customWidth="1"/>
    <col min="12" max="13" width="12.42578125" customWidth="1"/>
    <col min="14" max="14" width="12.140625" customWidth="1"/>
    <col min="15" max="15" width="11" customWidth="1"/>
    <col min="16" max="17" width="12" customWidth="1"/>
    <col min="18" max="18" width="13" customWidth="1"/>
    <col min="19" max="19" width="10.5703125" customWidth="1"/>
    <col min="20" max="20" width="11.5703125" customWidth="1"/>
    <col min="21" max="21" width="13.28515625" customWidth="1"/>
    <col min="22" max="22" width="11.5703125" customWidth="1"/>
    <col min="23" max="23" width="10.42578125" customWidth="1"/>
    <col min="24" max="25" width="12.7109375" customWidth="1"/>
    <col min="26" max="26" width="11.7109375" customWidth="1"/>
    <col min="27" max="27" width="11.140625" customWidth="1"/>
    <col min="28" max="28" width="11.5703125" customWidth="1"/>
    <col min="29" max="29" width="10.7109375" customWidth="1"/>
    <col min="30" max="32" width="9.140625" hidden="1" customWidth="1"/>
    <col min="33" max="33" width="8.42578125" hidden="1" customWidth="1"/>
    <col min="34" max="34" width="5.28515625" hidden="1" customWidth="1"/>
    <col min="35" max="56" width="9.140625" hidden="1" customWidth="1"/>
    <col min="57" max="60" width="0" hidden="1" customWidth="1"/>
    <col min="247" max="247" width="13.7109375" customWidth="1"/>
  </cols>
  <sheetData>
    <row r="1" spans="1:247" ht="27.75" hidden="1" customHeight="1" x14ac:dyDescent="0.25">
      <c r="A1" s="127" t="s">
        <v>71</v>
      </c>
      <c r="B1" s="127"/>
      <c r="C1" s="127"/>
      <c r="D1" s="127"/>
      <c r="E1" s="127"/>
      <c r="F1" s="127"/>
      <c r="G1" s="127"/>
      <c r="H1" s="127"/>
      <c r="I1" s="127"/>
      <c r="J1" s="127"/>
      <c r="K1" s="127"/>
      <c r="L1" s="3"/>
      <c r="M1" s="3"/>
      <c r="N1" s="3"/>
      <c r="O1" s="3"/>
      <c r="P1" s="3"/>
      <c r="Q1" s="3"/>
      <c r="R1" s="3"/>
      <c r="S1" s="2"/>
      <c r="T1" s="1"/>
      <c r="U1" s="1"/>
      <c r="V1" s="1"/>
      <c r="W1" s="2"/>
      <c r="X1" s="2"/>
      <c r="Y1" s="2"/>
      <c r="Z1" s="2"/>
      <c r="AA1" s="2"/>
      <c r="AB1" s="2"/>
      <c r="AC1" s="2"/>
      <c r="AD1" s="2"/>
      <c r="AE1" s="2"/>
      <c r="AF1" s="2"/>
      <c r="AG1" s="2"/>
      <c r="AH1" s="2"/>
    </row>
    <row r="2" spans="1:247" ht="27.75" hidden="1" customHeight="1" x14ac:dyDescent="0.25">
      <c r="A2" s="128" t="s">
        <v>3</v>
      </c>
      <c r="B2" s="128"/>
      <c r="C2" s="128"/>
      <c r="D2" s="128"/>
      <c r="E2" s="128"/>
      <c r="F2" s="128"/>
      <c r="G2" s="128"/>
      <c r="H2" s="128"/>
      <c r="I2" s="128"/>
      <c r="J2" s="128"/>
      <c r="K2" s="128"/>
      <c r="L2" s="65"/>
      <c r="M2" s="3"/>
      <c r="N2" s="3"/>
      <c r="O2" s="3"/>
      <c r="P2" s="3"/>
      <c r="Q2" s="3"/>
      <c r="R2" s="3"/>
      <c r="S2" s="1"/>
      <c r="T2" s="1"/>
      <c r="U2" s="1"/>
      <c r="V2" s="1"/>
      <c r="W2" s="2"/>
      <c r="X2" s="2"/>
      <c r="Y2" s="2"/>
      <c r="Z2" s="2"/>
      <c r="AA2" s="2"/>
      <c r="AB2" s="2"/>
      <c r="AC2" s="2"/>
      <c r="AD2" s="2"/>
      <c r="AE2" s="2"/>
      <c r="AF2" s="2"/>
      <c r="AG2" s="2"/>
      <c r="AH2" s="2"/>
    </row>
    <row r="3" spans="1:247" ht="51.75" customHeight="1" x14ac:dyDescent="0.25">
      <c r="A3" s="129" t="s">
        <v>92</v>
      </c>
      <c r="B3" s="130"/>
      <c r="C3" s="130"/>
      <c r="D3" s="130"/>
      <c r="E3" s="130"/>
      <c r="F3" s="130"/>
      <c r="G3" s="130"/>
      <c r="H3" s="130"/>
      <c r="I3" s="130"/>
      <c r="J3" s="130"/>
      <c r="K3" s="130"/>
      <c r="L3" s="46"/>
      <c r="M3" s="46" t="s">
        <v>86</v>
      </c>
      <c r="N3" s="46"/>
      <c r="O3" s="46"/>
      <c r="P3" s="46"/>
      <c r="Q3" s="46"/>
      <c r="R3" s="46"/>
      <c r="S3" s="46"/>
      <c r="T3" s="46"/>
      <c r="U3" s="46"/>
      <c r="V3" s="46"/>
      <c r="W3" s="46"/>
      <c r="X3" s="46"/>
      <c r="Y3" s="46"/>
      <c r="Z3" s="46"/>
      <c r="AA3" s="46"/>
      <c r="AB3" s="46"/>
      <c r="AC3" s="46"/>
      <c r="AD3" s="2"/>
      <c r="AE3" s="2"/>
      <c r="AF3" s="2"/>
      <c r="AG3" s="2"/>
      <c r="AH3" s="2"/>
    </row>
    <row r="4" spans="1:247" s="2" customFormat="1" ht="16.5" customHeight="1" x14ac:dyDescent="0.25">
      <c r="A4" s="131" t="s">
        <v>18</v>
      </c>
      <c r="B4" s="131"/>
      <c r="C4" s="131"/>
      <c r="D4" s="131"/>
      <c r="E4" s="131"/>
      <c r="F4" s="131"/>
      <c r="G4" s="131"/>
      <c r="H4" s="131"/>
      <c r="I4" s="131"/>
      <c r="J4" s="131"/>
      <c r="K4" s="131"/>
      <c r="L4" s="46"/>
      <c r="M4" s="46"/>
      <c r="N4" s="46"/>
      <c r="O4" s="46"/>
      <c r="P4" s="46"/>
      <c r="Q4" s="46"/>
      <c r="R4" s="46"/>
      <c r="S4" s="46"/>
      <c r="T4" s="46"/>
      <c r="U4" s="46"/>
      <c r="V4" s="46"/>
      <c r="W4" s="46"/>
      <c r="X4" s="46"/>
      <c r="Y4" s="46"/>
      <c r="Z4" s="46"/>
      <c r="AA4" s="46"/>
      <c r="AB4" s="46"/>
      <c r="AC4" s="46"/>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s="2" customFormat="1" ht="43.5" hidden="1" customHeight="1" x14ac:dyDescent="0.25">
      <c r="A5" s="132" t="s">
        <v>50</v>
      </c>
      <c r="B5" s="133"/>
      <c r="C5" s="133"/>
      <c r="D5" s="133"/>
      <c r="E5" s="133"/>
      <c r="F5" s="133"/>
      <c r="G5" s="133"/>
      <c r="H5" s="133"/>
      <c r="I5" s="134"/>
      <c r="J5" s="68" t="s">
        <v>51</v>
      </c>
      <c r="K5" s="71"/>
      <c r="L5" s="46"/>
      <c r="M5" s="46"/>
      <c r="N5" s="46"/>
      <c r="O5" s="46"/>
      <c r="P5" s="46"/>
      <c r="Q5" s="46"/>
      <c r="R5" s="46"/>
      <c r="S5" s="46"/>
      <c r="T5" s="46"/>
      <c r="U5" s="46"/>
      <c r="V5" s="46"/>
      <c r="W5" s="46"/>
      <c r="X5" s="46"/>
      <c r="Y5" s="46"/>
      <c r="Z5" s="46"/>
      <c r="AA5" s="46"/>
      <c r="AB5" s="46"/>
      <c r="AC5" s="46"/>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 customFormat="1" ht="13.5" customHeight="1" x14ac:dyDescent="0.25">
      <c r="A6" s="121" t="s">
        <v>72</v>
      </c>
      <c r="B6" s="122"/>
      <c r="C6" s="122"/>
      <c r="D6" s="122"/>
      <c r="E6" s="122"/>
      <c r="F6" s="122"/>
      <c r="G6" s="122"/>
      <c r="H6" s="122"/>
      <c r="I6" s="123"/>
      <c r="J6" s="81">
        <v>500000</v>
      </c>
      <c r="K6" s="81"/>
      <c r="L6" s="46"/>
      <c r="M6" s="66"/>
      <c r="N6" s="67" t="s">
        <v>93</v>
      </c>
      <c r="O6" s="46"/>
      <c r="P6" s="46"/>
      <c r="Q6" s="46"/>
      <c r="R6" s="46"/>
      <c r="S6" s="46"/>
      <c r="T6" s="46"/>
      <c r="U6" s="46"/>
      <c r="V6" s="46"/>
      <c r="W6" s="46"/>
      <c r="X6" s="46"/>
      <c r="Y6" s="46"/>
      <c r="Z6" s="46"/>
      <c r="AA6" s="46"/>
      <c r="AB6" s="46"/>
      <c r="AC6" s="46"/>
      <c r="AD6" s="51" t="s">
        <v>73</v>
      </c>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2" customFormat="1" ht="15" x14ac:dyDescent="0.25">
      <c r="A7" s="124" t="s">
        <v>15</v>
      </c>
      <c r="B7" s="125"/>
      <c r="C7" s="125"/>
      <c r="D7" s="125"/>
      <c r="E7" s="125"/>
      <c r="F7" s="125"/>
      <c r="G7" s="125"/>
      <c r="H7" s="125"/>
      <c r="I7" s="126"/>
      <c r="J7" s="135">
        <v>0.3</v>
      </c>
      <c r="K7" s="135"/>
      <c r="L7" s="46"/>
      <c r="M7" s="46"/>
      <c r="N7" s="46"/>
      <c r="O7" s="46"/>
      <c r="P7" s="46"/>
      <c r="Q7" s="46"/>
      <c r="R7" s="46"/>
      <c r="S7" s="46"/>
      <c r="T7" s="46"/>
      <c r="U7" s="46"/>
      <c r="V7" s="46"/>
      <c r="W7" s="46"/>
      <c r="X7" s="46"/>
      <c r="Y7" s="46"/>
      <c r="Z7" s="46"/>
      <c r="AA7" s="46"/>
      <c r="AB7" s="46"/>
      <c r="AC7" s="46"/>
      <c r="AD7" s="56">
        <v>7.0000000000000001E-3</v>
      </c>
      <c r="AE7" s="1"/>
      <c r="AG7" s="1" t="s">
        <v>2</v>
      </c>
      <c r="AH7" s="26" t="s">
        <v>0</v>
      </c>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s="2" customFormat="1" ht="15" x14ac:dyDescent="0.25">
      <c r="A8" s="136" t="s">
        <v>74</v>
      </c>
      <c r="B8" s="137"/>
      <c r="C8" s="137"/>
      <c r="D8" s="137"/>
      <c r="E8" s="137"/>
      <c r="F8" s="137"/>
      <c r="G8" s="137"/>
      <c r="H8" s="137"/>
      <c r="I8" s="138"/>
      <c r="J8" s="139">
        <f>J6-(J6*avans2)</f>
        <v>350000</v>
      </c>
      <c r="K8" s="139"/>
      <c r="L8" s="46"/>
      <c r="M8" s="46"/>
      <c r="N8" s="46"/>
      <c r="O8" s="46"/>
      <c r="P8" s="46"/>
      <c r="Q8" s="46"/>
      <c r="R8" s="46"/>
      <c r="S8" s="46"/>
      <c r="T8" s="46"/>
      <c r="U8" s="46"/>
      <c r="V8" s="46"/>
      <c r="W8" s="46"/>
      <c r="X8" s="46"/>
      <c r="Y8" s="46"/>
      <c r="Z8" s="46"/>
      <c r="AA8" s="46"/>
      <c r="AB8" s="46"/>
      <c r="AC8" s="46"/>
      <c r="AD8" s="56">
        <v>5.0000000000000001E-3</v>
      </c>
      <c r="AE8" s="1"/>
      <c r="AG8" s="2" t="s">
        <v>14</v>
      </c>
      <c r="AH8" s="26" t="s">
        <v>1</v>
      </c>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s="2" customFormat="1" ht="15" hidden="1" customHeight="1" x14ac:dyDescent="0.25">
      <c r="A9" s="140" t="s">
        <v>75</v>
      </c>
      <c r="B9" s="141"/>
      <c r="C9" s="141"/>
      <c r="D9" s="141"/>
      <c r="E9" s="141"/>
      <c r="F9" s="141"/>
      <c r="G9" s="141"/>
      <c r="H9" s="142"/>
      <c r="I9" s="57"/>
      <c r="J9" s="81">
        <v>100000</v>
      </c>
      <c r="K9" s="81"/>
      <c r="L9" s="46"/>
      <c r="M9" s="46"/>
      <c r="N9" s="46"/>
      <c r="O9" s="46"/>
      <c r="P9" s="46"/>
      <c r="Q9" s="46"/>
      <c r="R9" s="46"/>
      <c r="S9" s="46"/>
      <c r="T9" s="46"/>
      <c r="U9" s="46"/>
      <c r="V9" s="46"/>
      <c r="W9" s="46"/>
      <c r="X9" s="46"/>
      <c r="Y9" s="46"/>
      <c r="Z9" s="46"/>
      <c r="AA9" s="46"/>
      <c r="AB9" s="46"/>
      <c r="AC9" s="46"/>
      <c r="AD9" s="1"/>
      <c r="AE9" s="1"/>
      <c r="AH9" s="58"/>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s="2" customFormat="1" ht="15" hidden="1" customHeight="1" x14ac:dyDescent="0.25">
      <c r="A10" s="140" t="s">
        <v>76</v>
      </c>
      <c r="B10" s="141"/>
      <c r="C10" s="141"/>
      <c r="D10" s="141"/>
      <c r="E10" s="141"/>
      <c r="F10" s="141"/>
      <c r="G10" s="141"/>
      <c r="H10" s="142"/>
      <c r="I10" s="57"/>
      <c r="J10" s="81">
        <f>J9*J22</f>
        <v>0</v>
      </c>
      <c r="K10" s="81"/>
      <c r="L10" s="46"/>
      <c r="M10" s="46"/>
      <c r="N10" s="46"/>
      <c r="O10" s="46"/>
      <c r="P10" s="46"/>
      <c r="Q10" s="46"/>
      <c r="R10" s="46"/>
      <c r="S10" s="46"/>
      <c r="T10" s="46"/>
      <c r="U10" s="46"/>
      <c r="V10" s="46"/>
      <c r="W10" s="46"/>
      <c r="X10" s="46"/>
      <c r="Y10" s="46"/>
      <c r="Z10" s="46"/>
      <c r="AA10" s="46"/>
      <c r="AB10" s="46"/>
      <c r="AC10" s="46"/>
      <c r="AD10" s="1"/>
      <c r="AE10" s="1"/>
      <c r="AH10" s="58"/>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s="2" customFormat="1" ht="15" hidden="1" customHeight="1" x14ac:dyDescent="0.25">
      <c r="A11" s="144" t="s">
        <v>77</v>
      </c>
      <c r="B11" s="145"/>
      <c r="C11" s="145"/>
      <c r="D11" s="145"/>
      <c r="E11" s="145"/>
      <c r="F11" s="145"/>
      <c r="G11" s="145"/>
      <c r="H11" s="146"/>
      <c r="I11" s="59"/>
      <c r="J11" s="81">
        <v>0</v>
      </c>
      <c r="K11" s="81"/>
      <c r="L11" s="46"/>
      <c r="M11" s="46"/>
      <c r="N11" s="46"/>
      <c r="O11" s="46"/>
      <c r="P11" s="46"/>
      <c r="Q11" s="46"/>
      <c r="R11" s="46"/>
      <c r="S11" s="46"/>
      <c r="T11" s="46"/>
      <c r="U11" s="46"/>
      <c r="V11" s="46"/>
      <c r="W11" s="46"/>
      <c r="X11" s="46"/>
      <c r="Y11" s="46"/>
      <c r="Z11" s="46"/>
      <c r="AA11" s="46"/>
      <c r="AB11" s="46"/>
      <c r="AC11" s="46"/>
      <c r="AD11" s="1"/>
      <c r="AE11" s="1"/>
      <c r="AH11" s="58"/>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s="2" customFormat="1" ht="15" hidden="1" customHeight="1" x14ac:dyDescent="0.25">
      <c r="A12" s="144" t="s">
        <v>78</v>
      </c>
      <c r="B12" s="145"/>
      <c r="C12" s="145"/>
      <c r="D12" s="145"/>
      <c r="E12" s="145"/>
      <c r="F12" s="145"/>
      <c r="G12" s="145"/>
      <c r="H12" s="146"/>
      <c r="I12" s="59"/>
      <c r="J12" s="81">
        <v>0</v>
      </c>
      <c r="K12" s="81"/>
      <c r="L12" s="46"/>
      <c r="M12" s="46"/>
      <c r="N12" s="46"/>
      <c r="O12" s="46"/>
      <c r="P12" s="46"/>
      <c r="Q12" s="46"/>
      <c r="R12" s="46"/>
      <c r="S12" s="46"/>
      <c r="T12" s="46"/>
      <c r="U12" s="46"/>
      <c r="V12" s="46"/>
      <c r="W12" s="46"/>
      <c r="X12" s="46"/>
      <c r="Y12" s="46"/>
      <c r="Z12" s="46"/>
      <c r="AA12" s="46"/>
      <c r="AB12" s="46"/>
      <c r="AC12" s="46"/>
      <c r="AD12" s="1"/>
      <c r="AE12" s="1"/>
      <c r="AH12" s="58"/>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s="2" customFormat="1" ht="15" x14ac:dyDescent="0.25">
      <c r="A13" s="136" t="s">
        <v>12</v>
      </c>
      <c r="B13" s="137"/>
      <c r="C13" s="137"/>
      <c r="D13" s="137"/>
      <c r="E13" s="137"/>
      <c r="F13" s="137"/>
      <c r="G13" s="137"/>
      <c r="H13" s="137"/>
      <c r="I13" s="138"/>
      <c r="J13" s="83">
        <v>240</v>
      </c>
      <c r="K13" s="147"/>
      <c r="L13" s="46"/>
      <c r="M13" s="46"/>
      <c r="N13" s="46"/>
      <c r="O13" s="46"/>
      <c r="P13" s="46"/>
      <c r="Q13" s="46"/>
      <c r="R13" s="46"/>
      <c r="S13" s="46"/>
      <c r="T13" s="46"/>
      <c r="U13" s="46"/>
      <c r="V13" s="46"/>
      <c r="W13" s="46"/>
      <c r="X13" s="46"/>
      <c r="Y13" s="46"/>
      <c r="Z13" s="46"/>
      <c r="AA13" s="46"/>
      <c r="AB13" s="46"/>
      <c r="AC13" s="46"/>
      <c r="AD13" s="1"/>
      <c r="AE13" s="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s="2" customFormat="1" ht="15" x14ac:dyDescent="0.25">
      <c r="A14" s="136" t="s">
        <v>17</v>
      </c>
      <c r="B14" s="137"/>
      <c r="C14" s="137"/>
      <c r="D14" s="137"/>
      <c r="E14" s="137"/>
      <c r="F14" s="137"/>
      <c r="G14" s="137"/>
      <c r="H14" s="137"/>
      <c r="I14" s="138"/>
      <c r="J14" s="148">
        <v>13.5</v>
      </c>
      <c r="K14" s="148">
        <v>1</v>
      </c>
      <c r="L14" s="46"/>
      <c r="M14" s="46"/>
      <c r="N14" s="46"/>
      <c r="O14" s="46"/>
      <c r="P14" s="46"/>
      <c r="Q14" s="46"/>
      <c r="R14" s="46"/>
      <c r="S14" s="46"/>
      <c r="T14" s="46"/>
      <c r="U14" s="46"/>
      <c r="V14" s="46"/>
      <c r="W14" s="46"/>
      <c r="X14" s="46"/>
      <c r="Y14" s="46"/>
      <c r="Z14" s="46"/>
      <c r="AA14" s="46"/>
      <c r="AB14" s="46"/>
      <c r="AC14" s="46"/>
      <c r="AD14" s="1"/>
      <c r="AE14" s="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s="2" customFormat="1" ht="15" x14ac:dyDescent="0.25">
      <c r="A15" s="136" t="s">
        <v>13</v>
      </c>
      <c r="B15" s="137"/>
      <c r="C15" s="137"/>
      <c r="D15" s="137"/>
      <c r="E15" s="137"/>
      <c r="F15" s="137"/>
      <c r="G15" s="137"/>
      <c r="H15" s="137"/>
      <c r="I15" s="138"/>
      <c r="J15" s="149">
        <v>1</v>
      </c>
      <c r="K15" s="150"/>
      <c r="L15" s="46"/>
      <c r="M15" s="46"/>
      <c r="N15" s="46"/>
      <c r="O15" s="46"/>
      <c r="P15" s="46"/>
      <c r="Q15" s="46"/>
      <c r="R15" s="46"/>
      <c r="S15" s="46"/>
      <c r="T15" s="46"/>
      <c r="U15" s="46"/>
      <c r="V15" s="46"/>
      <c r="W15" s="46"/>
      <c r="X15" s="46"/>
      <c r="Y15" s="46"/>
      <c r="Z15" s="46"/>
      <c r="AA15" s="46"/>
      <c r="AB15" s="46"/>
      <c r="AC15" s="46"/>
      <c r="AD15" s="1"/>
      <c r="AE15" s="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s="2" customFormat="1" ht="15" hidden="1" customHeight="1" x14ac:dyDescent="0.25">
      <c r="A16" s="84" t="str">
        <f>CONCATENATE("Месячный платеж по кредиту, ",O33)</f>
        <v xml:space="preserve">Месячный платеж по кредиту, </v>
      </c>
      <c r="B16" s="85"/>
      <c r="C16" s="85"/>
      <c r="D16" s="85"/>
      <c r="E16" s="85"/>
      <c r="F16" s="85"/>
      <c r="G16" s="85"/>
      <c r="H16" s="44"/>
      <c r="I16" s="60"/>
      <c r="J16" s="151">
        <f>IF(data2=1,sumkred2/strok2,sumkred2*PROC2/100/((1-POWER(1+PROC2/1200,-strok2))*12))</f>
        <v>1458.3333333333333</v>
      </c>
      <c r="K16" s="152"/>
      <c r="L16" s="46"/>
      <c r="M16" s="46"/>
      <c r="N16" s="46"/>
      <c r="O16" s="46"/>
      <c r="P16" s="46"/>
      <c r="Q16" s="46"/>
      <c r="R16" s="46"/>
      <c r="S16" s="46"/>
      <c r="T16" s="46"/>
      <c r="U16" s="46"/>
      <c r="V16" s="46"/>
      <c r="W16" s="46"/>
      <c r="X16" s="46"/>
      <c r="Y16" s="46"/>
      <c r="Z16" s="46"/>
      <c r="AA16" s="46"/>
      <c r="AB16" s="46"/>
      <c r="AC16" s="46"/>
      <c r="AD16" s="1"/>
      <c r="AE16" s="1"/>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s="2" customFormat="1" ht="15" x14ac:dyDescent="0.25">
      <c r="A17" s="84" t="s">
        <v>99</v>
      </c>
      <c r="B17" s="85"/>
      <c r="C17" s="85"/>
      <c r="D17" s="85"/>
      <c r="E17" s="85"/>
      <c r="F17" s="85"/>
      <c r="G17" s="85"/>
      <c r="H17" s="85"/>
      <c r="I17" s="85"/>
      <c r="J17" s="85"/>
      <c r="K17" s="86"/>
      <c r="L17" s="46"/>
      <c r="M17" s="46"/>
      <c r="N17" s="46"/>
      <c r="O17" s="46"/>
      <c r="P17" s="46"/>
      <c r="Q17" s="46"/>
      <c r="R17" s="46"/>
      <c r="S17" s="46"/>
      <c r="T17" s="46"/>
      <c r="U17" s="46"/>
      <c r="V17" s="46"/>
      <c r="W17" s="46"/>
      <c r="X17" s="46"/>
      <c r="Y17" s="46"/>
      <c r="Z17" s="46"/>
      <c r="AA17" s="46"/>
      <c r="AB17" s="46"/>
      <c r="AC17" s="46"/>
      <c r="AD17" s="1"/>
      <c r="AE17" s="1"/>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s="2" customFormat="1" ht="15" x14ac:dyDescent="0.25">
      <c r="A18" s="84" t="s">
        <v>88</v>
      </c>
      <c r="B18" s="85"/>
      <c r="C18" s="85"/>
      <c r="D18" s="85"/>
      <c r="E18" s="85"/>
      <c r="F18" s="85"/>
      <c r="G18" s="85"/>
      <c r="H18" s="85"/>
      <c r="I18" s="86"/>
      <c r="J18" s="143">
        <v>0</v>
      </c>
      <c r="K18" s="143"/>
      <c r="L18" s="46"/>
      <c r="M18" s="46"/>
      <c r="N18" s="46"/>
      <c r="O18" s="46"/>
      <c r="P18" s="46"/>
      <c r="Q18" s="46"/>
      <c r="R18" s="46"/>
      <c r="S18" s="46"/>
      <c r="T18" s="46"/>
      <c r="U18" s="46"/>
      <c r="V18" s="46"/>
      <c r="W18" s="46"/>
      <c r="X18" s="46"/>
      <c r="Y18" s="46"/>
      <c r="Z18" s="46"/>
      <c r="AA18" s="46"/>
      <c r="AB18" s="46"/>
      <c r="AC18" s="46"/>
      <c r="AD18" s="1"/>
      <c r="AE18" s="1"/>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s="2" customFormat="1" ht="16.5" hidden="1" customHeight="1" x14ac:dyDescent="0.25">
      <c r="A19" s="84" t="s">
        <v>79</v>
      </c>
      <c r="B19" s="85"/>
      <c r="C19" s="85"/>
      <c r="D19" s="85"/>
      <c r="E19" s="85"/>
      <c r="F19" s="85"/>
      <c r="G19" s="85"/>
      <c r="H19" s="85"/>
      <c r="I19" s="86"/>
      <c r="J19" s="153">
        <v>0</v>
      </c>
      <c r="K19" s="154"/>
      <c r="L19" s="46"/>
      <c r="M19" s="46"/>
      <c r="N19" s="46"/>
      <c r="O19" s="46"/>
      <c r="P19" s="46"/>
      <c r="Q19" s="46"/>
      <c r="R19" s="46"/>
      <c r="S19" s="46"/>
      <c r="T19" s="46"/>
      <c r="U19" s="46"/>
      <c r="V19" s="46"/>
      <c r="W19" s="46"/>
      <c r="X19" s="46"/>
      <c r="Y19" s="46"/>
      <c r="Z19" s="46"/>
      <c r="AA19" s="46"/>
      <c r="AB19" s="46"/>
      <c r="AC19" s="46"/>
      <c r="AD19" s="1"/>
      <c r="AE19" s="1"/>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s="2" customFormat="1" ht="15" customHeight="1" x14ac:dyDescent="0.25">
      <c r="A20" s="84" t="s">
        <v>91</v>
      </c>
      <c r="B20" s="85"/>
      <c r="C20" s="85"/>
      <c r="D20" s="85"/>
      <c r="E20" s="85"/>
      <c r="F20" s="85"/>
      <c r="G20" s="85"/>
      <c r="H20" s="85"/>
      <c r="I20" s="86"/>
      <c r="J20" s="135">
        <v>0.01</v>
      </c>
      <c r="K20" s="135"/>
      <c r="L20" s="46"/>
      <c r="M20" s="46"/>
      <c r="N20" s="46"/>
      <c r="O20" s="46"/>
      <c r="P20" s="46"/>
      <c r="Q20" s="46"/>
      <c r="R20" s="46"/>
      <c r="S20" s="46"/>
      <c r="T20" s="46"/>
      <c r="U20" s="46"/>
      <c r="V20" s="46"/>
      <c r="W20" s="46"/>
      <c r="X20" s="46"/>
      <c r="Y20" s="46"/>
      <c r="Z20" s="46"/>
      <c r="AA20" s="46"/>
      <c r="AB20" s="46"/>
      <c r="AC20" s="46"/>
      <c r="AD20" s="1"/>
      <c r="AE20" s="1"/>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s="2" customFormat="1" ht="30" customHeight="1" x14ac:dyDescent="0.25">
      <c r="A21" s="160" t="s">
        <v>89</v>
      </c>
      <c r="B21" s="160"/>
      <c r="C21" s="160"/>
      <c r="D21" s="160"/>
      <c r="E21" s="160"/>
      <c r="F21" s="160"/>
      <c r="G21" s="160"/>
      <c r="H21" s="160"/>
      <c r="I21" s="160"/>
      <c r="J21" s="161" t="s">
        <v>90</v>
      </c>
      <c r="K21" s="161"/>
      <c r="L21" s="46"/>
      <c r="M21" s="46"/>
      <c r="N21" s="46"/>
      <c r="O21" s="46"/>
      <c r="P21" s="46"/>
      <c r="Q21" s="46"/>
      <c r="R21" s="46"/>
      <c r="S21" s="46"/>
      <c r="T21" s="46"/>
      <c r="U21" s="46"/>
      <c r="V21" s="46"/>
      <c r="W21" s="46"/>
      <c r="X21" s="46"/>
      <c r="Y21" s="46"/>
      <c r="Z21" s="46"/>
      <c r="AA21" s="46"/>
      <c r="AB21" s="46"/>
      <c r="AC21" s="46"/>
      <c r="AD21" s="1"/>
      <c r="AE21" s="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s="2" customFormat="1" ht="30.75" customHeight="1" x14ac:dyDescent="0.25">
      <c r="A22" s="162" t="s">
        <v>100</v>
      </c>
      <c r="B22" s="163"/>
      <c r="C22" s="163"/>
      <c r="D22" s="163"/>
      <c r="E22" s="163"/>
      <c r="F22" s="163"/>
      <c r="G22" s="163"/>
      <c r="H22" s="163"/>
      <c r="I22" s="163"/>
      <c r="J22" s="155"/>
      <c r="K22" s="156"/>
      <c r="L22" s="46"/>
      <c r="M22" s="46"/>
      <c r="N22" s="46"/>
      <c r="O22" s="46"/>
      <c r="P22" s="46"/>
      <c r="Q22" s="46"/>
      <c r="R22" s="46"/>
      <c r="S22" s="46"/>
      <c r="T22" s="46"/>
      <c r="U22" s="46"/>
      <c r="V22" s="46"/>
      <c r="W22" s="46"/>
      <c r="X22" s="46"/>
      <c r="Y22" s="46"/>
      <c r="Z22" s="46"/>
      <c r="AA22" s="46"/>
      <c r="AB22" s="46"/>
      <c r="AC22" s="46"/>
      <c r="AD22" s="1"/>
      <c r="AE22" s="1"/>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247" s="1" customFormat="1" ht="15" x14ac:dyDescent="0.25">
      <c r="A23" s="157" t="s">
        <v>94</v>
      </c>
      <c r="B23" s="158"/>
      <c r="C23" s="158"/>
      <c r="D23" s="158"/>
      <c r="E23" s="158"/>
      <c r="F23" s="158"/>
      <c r="G23" s="158"/>
      <c r="H23" s="158"/>
      <c r="I23" s="159"/>
      <c r="J23" s="139">
        <v>12880</v>
      </c>
      <c r="K23" s="139"/>
      <c r="L23" s="46"/>
      <c r="M23" s="46"/>
      <c r="N23" s="46"/>
      <c r="O23" s="46"/>
      <c r="P23" s="46"/>
      <c r="Q23" s="46"/>
      <c r="R23" s="46"/>
      <c r="S23" s="46"/>
      <c r="T23" s="46"/>
      <c r="U23" s="46"/>
      <c r="V23" s="46"/>
      <c r="W23" s="46"/>
      <c r="X23" s="46"/>
      <c r="Y23" s="46"/>
      <c r="Z23" s="46"/>
      <c r="AA23" s="46"/>
      <c r="AB23" s="46"/>
      <c r="AC23" s="46"/>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row>
    <row r="24" spans="1:247" s="1" customFormat="1" ht="15" x14ac:dyDescent="0.25">
      <c r="A24" s="157" t="s">
        <v>87</v>
      </c>
      <c r="B24" s="164"/>
      <c r="C24" s="164"/>
      <c r="D24" s="164"/>
      <c r="E24" s="164"/>
      <c r="F24" s="164"/>
      <c r="G24" s="164"/>
      <c r="H24" s="164"/>
      <c r="I24" s="165"/>
      <c r="J24" s="143">
        <v>1E-3</v>
      </c>
      <c r="K24" s="166"/>
      <c r="L24" s="46"/>
      <c r="M24" s="46"/>
      <c r="N24" s="46"/>
      <c r="O24" s="46"/>
      <c r="P24" s="46"/>
      <c r="Q24" s="46"/>
      <c r="R24" s="46"/>
      <c r="S24" s="46"/>
      <c r="T24" s="46"/>
      <c r="U24" s="46"/>
      <c r="V24" s="46"/>
      <c r="W24" s="46"/>
      <c r="X24" s="46"/>
      <c r="Y24" s="46"/>
      <c r="Z24" s="46"/>
      <c r="AA24" s="46"/>
      <c r="AB24" s="46"/>
      <c r="AC24" s="46"/>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row>
    <row r="25" spans="1:247" s="1" customFormat="1" ht="32.1" customHeight="1" x14ac:dyDescent="0.25">
      <c r="A25" s="102" t="s">
        <v>96</v>
      </c>
      <c r="B25" s="164"/>
      <c r="C25" s="164"/>
      <c r="D25" s="164"/>
      <c r="E25" s="164"/>
      <c r="F25" s="164"/>
      <c r="G25" s="164"/>
      <c r="H25" s="164"/>
      <c r="I25" s="165"/>
      <c r="J25" s="143">
        <v>3.0000000000000001E-3</v>
      </c>
      <c r="K25" s="143"/>
      <c r="L25" s="46"/>
      <c r="M25" s="46"/>
      <c r="N25" s="46"/>
      <c r="O25" s="46"/>
      <c r="P25" s="46"/>
      <c r="Q25" s="46"/>
      <c r="R25" s="46"/>
      <c r="S25" s="46"/>
      <c r="T25" s="46"/>
      <c r="U25" s="46"/>
      <c r="V25" s="46"/>
      <c r="W25" s="46"/>
      <c r="X25" s="46"/>
      <c r="Y25" s="46"/>
      <c r="Z25" s="46"/>
      <c r="AA25" s="46"/>
      <c r="AB25" s="46"/>
      <c r="AC25" s="46"/>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row>
    <row r="26" spans="1:247" s="1" customFormat="1" ht="15" x14ac:dyDescent="0.25">
      <c r="A26" s="157" t="s">
        <v>97</v>
      </c>
      <c r="B26" s="164"/>
      <c r="C26" s="164"/>
      <c r="D26" s="164"/>
      <c r="E26" s="164"/>
      <c r="F26" s="164"/>
      <c r="G26" s="164"/>
      <c r="H26" s="164"/>
      <c r="I26" s="165"/>
      <c r="J26" s="143">
        <v>8.0000000000000002E-3</v>
      </c>
      <c r="K26" s="143"/>
      <c r="L26" s="46"/>
      <c r="M26" s="46"/>
      <c r="N26" s="46"/>
      <c r="O26" s="46"/>
      <c r="P26" s="46"/>
      <c r="Q26" s="46"/>
      <c r="R26" s="46"/>
      <c r="S26" s="46"/>
      <c r="T26" s="46"/>
      <c r="U26" s="46"/>
      <c r="V26" s="46"/>
      <c r="W26" s="46"/>
      <c r="X26" s="46"/>
      <c r="Y26" s="46"/>
      <c r="Z26" s="46"/>
      <c r="AA26" s="46"/>
      <c r="AB26" s="46"/>
      <c r="AC26" s="46"/>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row>
    <row r="27" spans="1:247" s="1" customFormat="1" ht="15" x14ac:dyDescent="0.25">
      <c r="A27" s="157" t="s">
        <v>95</v>
      </c>
      <c r="B27" s="164"/>
      <c r="C27" s="164"/>
      <c r="D27" s="164"/>
      <c r="E27" s="164"/>
      <c r="F27" s="164"/>
      <c r="G27" s="164"/>
      <c r="H27" s="164"/>
      <c r="I27" s="165"/>
      <c r="J27" s="139">
        <v>2950</v>
      </c>
      <c r="K27" s="139"/>
      <c r="L27" s="46"/>
      <c r="M27" s="46"/>
      <c r="N27" s="46"/>
      <c r="O27" s="46"/>
      <c r="P27" s="46"/>
      <c r="Q27" s="46"/>
      <c r="R27" s="46"/>
      <c r="S27" s="46"/>
      <c r="T27" s="46"/>
      <c r="U27" s="46"/>
      <c r="V27" s="46"/>
      <c r="W27" s="46"/>
      <c r="X27" s="46"/>
      <c r="Y27" s="46"/>
      <c r="Z27" s="46"/>
      <c r="AA27" s="46"/>
      <c r="AB27" s="46"/>
      <c r="AC27" s="46"/>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row>
    <row r="28" spans="1:247" s="1" customFormat="1" ht="15" x14ac:dyDescent="0.25">
      <c r="A28" s="157" t="s">
        <v>98</v>
      </c>
      <c r="B28" s="164"/>
      <c r="C28" s="164"/>
      <c r="D28" s="164"/>
      <c r="E28" s="164"/>
      <c r="F28" s="164"/>
      <c r="G28" s="164"/>
      <c r="H28" s="164"/>
      <c r="I28" s="165"/>
      <c r="J28" s="139">
        <v>3430</v>
      </c>
      <c r="K28" s="139"/>
      <c r="L28" s="46"/>
      <c r="M28" s="46"/>
      <c r="N28" s="46"/>
      <c r="O28" s="46"/>
      <c r="P28" s="46"/>
      <c r="Q28" s="46"/>
      <c r="R28" s="46"/>
      <c r="S28" s="46"/>
      <c r="T28" s="46"/>
      <c r="U28" s="46"/>
      <c r="V28" s="46"/>
      <c r="W28" s="46"/>
      <c r="X28" s="46"/>
      <c r="Y28" s="46"/>
      <c r="Z28" s="46"/>
      <c r="AA28" s="46"/>
      <c r="AB28" s="46"/>
      <c r="AC28" s="46"/>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row>
    <row r="29" spans="1:247" s="2" customFormat="1" ht="15" hidden="1" customHeight="1" x14ac:dyDescent="0.25">
      <c r="A29" s="157"/>
      <c r="B29" s="164"/>
      <c r="C29" s="164"/>
      <c r="D29" s="164"/>
      <c r="E29" s="164"/>
      <c r="F29" s="164"/>
      <c r="G29" s="164"/>
      <c r="H29" s="164"/>
      <c r="I29" s="165"/>
      <c r="J29" s="62"/>
      <c r="K29" s="63"/>
      <c r="L29" s="46"/>
      <c r="M29" s="46"/>
      <c r="N29" s="46"/>
      <c r="O29" s="46"/>
      <c r="P29" s="46"/>
      <c r="Q29" s="46"/>
      <c r="R29" s="46"/>
      <c r="S29" s="46"/>
      <c r="T29" s="46"/>
      <c r="U29" s="46"/>
      <c r="V29" s="46"/>
      <c r="W29" s="46"/>
      <c r="X29" s="46"/>
      <c r="Y29" s="46"/>
      <c r="Z29" s="46"/>
      <c r="AA29" s="46"/>
      <c r="AB29" s="46"/>
      <c r="AC29" s="46"/>
      <c r="AD29" s="1"/>
      <c r="AE29" s="1"/>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s="2" customFormat="1" ht="15" hidden="1" customHeight="1" x14ac:dyDescent="0.25">
      <c r="A30" s="170" t="s">
        <v>101</v>
      </c>
      <c r="B30" s="171"/>
      <c r="C30" s="171"/>
      <c r="D30" s="171"/>
      <c r="E30" s="171"/>
      <c r="F30" s="171"/>
      <c r="G30" s="171"/>
      <c r="H30" s="171"/>
      <c r="I30" s="172"/>
      <c r="J30" s="173">
        <v>0</v>
      </c>
      <c r="K30" s="173"/>
      <c r="L30" s="46"/>
      <c r="M30" s="46"/>
      <c r="N30" s="46"/>
      <c r="O30" s="46"/>
      <c r="P30" s="46"/>
      <c r="Q30" s="46"/>
      <c r="R30" s="46"/>
      <c r="S30" s="46"/>
      <c r="T30" s="46"/>
      <c r="U30" s="46"/>
      <c r="V30" s="46"/>
      <c r="W30" s="46"/>
      <c r="X30" s="46"/>
      <c r="Y30" s="46"/>
      <c r="Z30" s="46"/>
      <c r="AA30" s="46"/>
      <c r="AB30" s="46"/>
      <c r="AC30" s="46"/>
      <c r="AD30" s="1"/>
      <c r="AE30" s="1"/>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s="2" customFormat="1" ht="15" hidden="1" customHeight="1" x14ac:dyDescent="0.25">
      <c r="A31" s="167" t="s">
        <v>80</v>
      </c>
      <c r="B31" s="158"/>
      <c r="C31" s="158"/>
      <c r="D31" s="158"/>
      <c r="E31" s="158"/>
      <c r="F31" s="158"/>
      <c r="G31" s="158"/>
      <c r="H31" s="158"/>
      <c r="I31" s="159"/>
      <c r="J31" s="168">
        <v>0</v>
      </c>
      <c r="K31" s="169"/>
      <c r="L31" s="46"/>
      <c r="M31" s="46"/>
      <c r="N31" s="46"/>
      <c r="O31" s="46"/>
      <c r="P31" s="46"/>
      <c r="Q31" s="46"/>
      <c r="R31" s="46"/>
      <c r="S31" s="46"/>
      <c r="T31" s="46"/>
      <c r="U31" s="46"/>
      <c r="V31" s="46"/>
      <c r="W31" s="46"/>
      <c r="X31" s="46"/>
      <c r="Y31" s="46"/>
      <c r="Z31" s="46"/>
      <c r="AA31" s="46"/>
      <c r="AB31" s="46"/>
      <c r="AC31" s="46"/>
      <c r="AD31" s="1"/>
      <c r="AE31" s="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row r="32" spans="1:247" s="2" customFormat="1" ht="19.5" hidden="1" customHeight="1" x14ac:dyDescent="0.25">
      <c r="A32" s="177"/>
      <c r="B32" s="178"/>
      <c r="C32" s="178"/>
      <c r="D32" s="178"/>
      <c r="E32" s="178"/>
      <c r="F32" s="178"/>
      <c r="G32" s="178"/>
      <c r="H32" s="178"/>
      <c r="I32" s="179"/>
      <c r="J32" s="180"/>
      <c r="K32" s="181"/>
      <c r="L32" s="46"/>
      <c r="M32" s="46"/>
      <c r="N32" s="46"/>
      <c r="O32" s="46"/>
      <c r="P32" s="46"/>
      <c r="Q32" s="46"/>
      <c r="R32" s="46"/>
      <c r="S32" s="46"/>
      <c r="T32" s="46"/>
      <c r="U32" s="46"/>
      <c r="V32" s="46"/>
      <c r="W32" s="46"/>
      <c r="X32" s="46"/>
      <c r="Y32" s="46"/>
      <c r="Z32" s="46"/>
      <c r="AA32" s="46"/>
      <c r="AB32" s="46"/>
      <c r="AC32" s="46"/>
      <c r="AD32" s="1"/>
      <c r="AE32" s="1"/>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row>
    <row r="33" spans="1:247" s="2" customFormat="1" ht="15.75" thickBot="1" x14ac:dyDescent="0.3">
      <c r="A33" s="21">
        <v>2</v>
      </c>
      <c r="B33" s="1"/>
      <c r="C33" s="1"/>
      <c r="D33" s="1"/>
      <c r="E33" s="1"/>
      <c r="F33" s="1"/>
      <c r="G33" s="1"/>
      <c r="H33" s="1"/>
      <c r="I33" s="1"/>
      <c r="K33" s="34"/>
      <c r="L33" s="46"/>
      <c r="M33" s="46"/>
      <c r="N33" s="46"/>
      <c r="O33" s="46"/>
      <c r="P33" s="46"/>
      <c r="Q33" s="46"/>
      <c r="R33" s="46"/>
      <c r="S33" s="46"/>
      <c r="T33" s="46"/>
      <c r="U33" s="46"/>
      <c r="V33" s="46"/>
      <c r="W33" s="46"/>
      <c r="X33" s="46"/>
      <c r="Y33" s="46"/>
      <c r="Z33" s="46"/>
      <c r="AA33" s="46"/>
      <c r="AB33" s="46" t="s">
        <v>16</v>
      </c>
      <c r="AC33" s="46"/>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row>
    <row r="34" spans="1:247" s="2" customFormat="1" ht="12.75" customHeight="1" thickBot="1" x14ac:dyDescent="0.3">
      <c r="A34" s="108" t="s">
        <v>22</v>
      </c>
      <c r="B34" s="110" t="s">
        <v>24</v>
      </c>
      <c r="C34" s="111"/>
      <c r="D34" s="111"/>
      <c r="E34" s="112"/>
      <c r="F34" s="110" t="s">
        <v>25</v>
      </c>
      <c r="G34" s="111"/>
      <c r="H34" s="111"/>
      <c r="I34" s="112"/>
      <c r="J34" s="110" t="s">
        <v>26</v>
      </c>
      <c r="K34" s="111"/>
      <c r="L34" s="111"/>
      <c r="M34" s="112"/>
      <c r="N34" s="110" t="s">
        <v>27</v>
      </c>
      <c r="O34" s="111"/>
      <c r="P34" s="111"/>
      <c r="Q34" s="112"/>
      <c r="R34" s="110" t="s">
        <v>28</v>
      </c>
      <c r="S34" s="111"/>
      <c r="T34" s="111"/>
      <c r="U34" s="112"/>
      <c r="V34" s="110" t="s">
        <v>29</v>
      </c>
      <c r="W34" s="111"/>
      <c r="X34" s="111"/>
      <c r="Y34" s="112"/>
      <c r="Z34" s="110" t="s">
        <v>30</v>
      </c>
      <c r="AA34" s="111"/>
      <c r="AB34" s="111"/>
      <c r="AC34" s="112"/>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row>
    <row r="35" spans="1:247" s="2" customFormat="1" ht="75.75" thickBot="1" x14ac:dyDescent="0.3">
      <c r="A35" s="109"/>
      <c r="B35" s="6" t="s">
        <v>45</v>
      </c>
      <c r="C35" s="6" t="s">
        <v>46</v>
      </c>
      <c r="D35" s="6" t="s">
        <v>81</v>
      </c>
      <c r="E35" s="6" t="s">
        <v>47</v>
      </c>
      <c r="F35" s="6" t="s">
        <v>45</v>
      </c>
      <c r="G35" s="6" t="s">
        <v>46</v>
      </c>
      <c r="H35" s="6" t="s">
        <v>81</v>
      </c>
      <c r="I35" s="6" t="s">
        <v>47</v>
      </c>
      <c r="J35" s="6" t="s">
        <v>45</v>
      </c>
      <c r="K35" s="6" t="s">
        <v>46</v>
      </c>
      <c r="L35" s="6" t="s">
        <v>81</v>
      </c>
      <c r="M35" s="6" t="s">
        <v>47</v>
      </c>
      <c r="N35" s="6" t="s">
        <v>45</v>
      </c>
      <c r="O35" s="6" t="s">
        <v>46</v>
      </c>
      <c r="P35" s="6" t="s">
        <v>81</v>
      </c>
      <c r="Q35" s="6" t="s">
        <v>47</v>
      </c>
      <c r="R35" s="6" t="s">
        <v>45</v>
      </c>
      <c r="S35" s="6" t="s">
        <v>46</v>
      </c>
      <c r="T35" s="6" t="s">
        <v>81</v>
      </c>
      <c r="U35" s="6" t="s">
        <v>47</v>
      </c>
      <c r="V35" s="6" t="s">
        <v>45</v>
      </c>
      <c r="W35" s="6" t="s">
        <v>46</v>
      </c>
      <c r="X35" s="6" t="s">
        <v>81</v>
      </c>
      <c r="Y35" s="6" t="s">
        <v>47</v>
      </c>
      <c r="Z35" s="6" t="s">
        <v>45</v>
      </c>
      <c r="AA35" s="6" t="s">
        <v>46</v>
      </c>
      <c r="AB35" s="6" t="s">
        <v>81</v>
      </c>
      <c r="AC35" s="6" t="s">
        <v>47</v>
      </c>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row>
    <row r="36" spans="1:247" s="2" customFormat="1" ht="15.75" thickTop="1" x14ac:dyDescent="0.25">
      <c r="A36" s="7" t="s">
        <v>19</v>
      </c>
      <c r="B36" s="8">
        <f>sumkred2</f>
        <v>350000</v>
      </c>
      <c r="C36" s="8">
        <f t="shared" ref="C36:C47" si="0">IF(data2=1,B36*(PROC2/36500)*30.42,B36*(PROC2/36000)*30)</f>
        <v>3937.9315068493147</v>
      </c>
      <c r="D36" s="29">
        <f>IF($A36="1 міс.",$J$25*$J$6+$J$26*B36,0)+$J$18*sumkred2+$J$19+$J$20*sumkred2+$J$23+$J$27+J24*J6</f>
        <v>24130</v>
      </c>
      <c r="E36" s="29">
        <f>IF(data2=2,C36+D36,IF(data2=1,IF(C36&gt;0,C36+D36+sumproplat2,0),IF(B36&gt;sumproplat2*2,sumproplat2,B36+C36+D36)))</f>
        <v>29526.264840182648</v>
      </c>
      <c r="F36" s="9">
        <f>IF(data2=1,IF((B47-sumproplat2)&gt;1,B47-sumproplat2,0),IF(B47-(sumproplat2-C47-D47)&gt;0,B47-(E47-C47-D47),0))</f>
        <v>332500.00000000023</v>
      </c>
      <c r="G36" s="9">
        <f t="shared" ref="G36:G47" si="1">IF(data2=1,F36*(PROC2/36500)*30.42,F36*(PROC2/36000)*30)</f>
        <v>3741.034931506852</v>
      </c>
      <c r="H36" s="29">
        <f t="shared" ref="H36:H47" si="2">IF(AND($A36="1 міс.",F36&gt;0),$J$25*$J$6+$J$26*F36,0)+IF(F36-IF(data2=1,IF(G36&gt;0.001,G36+sumproplat2,0),IF(F36&gt;sumproplat2*2,sumproplat2,F36+G36))&lt;0,$J$28,0)</f>
        <v>4160.0000000000018</v>
      </c>
      <c r="I36" s="29">
        <f t="shared" ref="I36:I47" si="3">IF(data2=1,IF(G36&gt;0.001,G36+H36+sumproplat2,0),IF(F36&gt;sumproplat2*2,sumproplat2+H36,F36+G36+H36))</f>
        <v>9359.3682648401882</v>
      </c>
      <c r="J36" s="9">
        <f>IF(data2=1,IF((F47-sumproplat2)&gt;1,F47-sumproplat2,0),IF(F47-(sumproplat2-G47-H47)&gt;0,F47-(I47-G47-H47),0))</f>
        <v>315000.00000000047</v>
      </c>
      <c r="K36" s="9">
        <f t="shared" ref="K36:K47" si="4">IF(data2=1,J36*(PROC2/36500)*30.42,J36*(PROC2/36000)*30)</f>
        <v>3544.1383561643888</v>
      </c>
      <c r="L36" s="29">
        <f t="shared" ref="L36:L47" si="5">IF(AND($A36="1 міс.",J36&gt;0),$J$25*$J$6+$J$26*J36,0)+IF(J36-IF(data2=1,IF(K36&gt;0.001,K36+sumproplat2,0),IF(J36&gt;sumproplat2*2,sumproplat2,J36+K36))&lt;0,$J$28,0)</f>
        <v>4020.0000000000036</v>
      </c>
      <c r="M36" s="29">
        <f t="shared" ref="M36:M47" si="6">IF(data2=1,IF(K36&gt;0.001,K36+L36+sumproplat2,0),IF(J36&gt;sumproplat2*2,sumproplat2+L36,J36+K36+L36))</f>
        <v>9022.4716894977264</v>
      </c>
      <c r="N36" s="9">
        <f>IF(data2=1,IF((J47-sumproplat2)&gt;1,J47-sumproplat2,0),IF(J47-(sumproplat2-K47-L47)&gt;0,J47-(M47-K47-L47),0))</f>
        <v>297500.0000000007</v>
      </c>
      <c r="O36" s="9">
        <f t="shared" ref="O36:O47" si="7">IF(data2=1,N36*(PROC2/36500)*30.42,N36*(PROC2/36000)*30)</f>
        <v>3347.2417808219257</v>
      </c>
      <c r="P36" s="29">
        <f t="shared" ref="P36:P47" si="8">IF(AND($A36="1 міс.",N36&gt;0),$J$25*$J$6+$J$26*N36,0)+IF(N36-IF(data2=1,IF(O36&gt;0.001,O36+sumproplat2,0),IF(N36&gt;sumproplat2*2,sumproplat2,N36+O36))&lt;0,$J$28,0)</f>
        <v>3880.0000000000055</v>
      </c>
      <c r="Q36" s="29">
        <f t="shared" ref="Q36:Q47" si="9">IF(data2=1,IF(O36&gt;0.001,O36+P36+sumproplat2,0),IF(N36&gt;sumproplat2*2,sumproplat2+P36,N36+O36+P36))</f>
        <v>8685.5751141552646</v>
      </c>
      <c r="R36" s="9">
        <f>IF(data2=1,IF((N47-sumproplat2)&gt;1,N47-sumproplat2,0),IF(N47-(sumproplat2-O47-P47)&gt;0,N47-(Q47-O47-P47),0))</f>
        <v>280000.00000000093</v>
      </c>
      <c r="S36" s="9">
        <f t="shared" ref="S36:S47" si="10">IF(data2=1,R36*(PROC2/36500)*30.42,R36*(PROC2/36000)*30)</f>
        <v>3150.3452054794625</v>
      </c>
      <c r="T36" s="29">
        <f t="shared" ref="T36:T47" si="11">IF(AND($A36="1 міс.",R36&gt;0),$J$25*$J$6+$J$26*R36,0)+IF(R36-IF(data2=1,IF(S36&gt;0.001,S36+sumproplat2,0),IF(R36&gt;sumproplat2*2,sumproplat2,R36+S36))&lt;0,$J$28,0)</f>
        <v>3740.0000000000073</v>
      </c>
      <c r="U36" s="29">
        <f t="shared" ref="U36:U47" si="12">IF(data2=1,IF(S36&gt;0.001,S36+T36+sumproplat2,0),IF(R36&gt;sumproplat2*2,sumproplat2+T36,R36+S36+T36))</f>
        <v>8348.6785388128028</v>
      </c>
      <c r="V36" s="9">
        <f>IF(data2=1,IF((R47-sumproplat2)&gt;1,R47-sumproplat2,0),IF(R47-(sumproplat2-S47-T47)&gt;0,R47-(U47-S47-T47),0))</f>
        <v>262500.00000000116</v>
      </c>
      <c r="W36" s="9">
        <f t="shared" ref="W36:W47" si="13">IF(data2=1,V36*(PROC2/36500)*30.42,V36*(PROC2/36000)*30)</f>
        <v>2953.4486301369993</v>
      </c>
      <c r="X36" s="29">
        <f t="shared" ref="X36:X47" si="14">IF(AND($A36="1 міс.",V36&gt;0),$J$25*$J$6+$J$26*V36,0)+IF(V36-IF(data2=1,IF(W36&gt;0.001,W36+sumproplat2,0),IF(V36&gt;sumproplat2*2,sumproplat2,V36+W36))&lt;0,$J$28,0)</f>
        <v>3600.0000000000095</v>
      </c>
      <c r="Y36" s="29">
        <f t="shared" ref="Y36:Y47" si="15">IF(data2=1,IF(W36&gt;0.001,W36+X36+sumproplat2,0),IF(V36&gt;sumproplat2*2,sumproplat2+X36,V36+W36+X36))</f>
        <v>8011.7819634703419</v>
      </c>
      <c r="Z36" s="9">
        <f>IF(data2=1,IF((V47-sumproplat2)&gt;1,V47-sumproplat2,0),IF(V47-(sumproplat2-W47-X47)&gt;0,V47-(Y47-W47-X47),0))</f>
        <v>245000.00000000105</v>
      </c>
      <c r="AA36" s="9">
        <f t="shared" ref="AA36:AA47" si="16">IF(data2=1,Z36*(PROC2/36500)*30.42,Z36*(PROC2/36000)*30)</f>
        <v>2756.5520547945321</v>
      </c>
      <c r="AB36" s="29">
        <f t="shared" ref="AB36:AB47" si="17">IF(AND($A36="1 міс.",Z36&gt;0),$J$25*$J$6+$J$26*Z36,0)+IF(Z36-IF(data2=1,IF(AA36&gt;0.001,AA36+sumproplat2,0),IF(Z36&gt;sumproplat2*2,sumproplat2,Z36+AA36))&lt;0,$J$28,0)</f>
        <v>3460.0000000000082</v>
      </c>
      <c r="AC36" s="29">
        <f t="shared" ref="AC36:AC47" si="18">IF(data2=1,IF(AA36&gt;0.001,AA36+AB36+sumproplat2,0),IF(Z36&gt;sumproplat2*2,sumproplat2+AB36,Z36+AA36+AB36))</f>
        <v>7674.8853881278728</v>
      </c>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row>
    <row r="37" spans="1:247" s="2" customFormat="1" ht="15" x14ac:dyDescent="0.25">
      <c r="A37" s="7" t="s">
        <v>20</v>
      </c>
      <c r="B37" s="9">
        <f t="shared" ref="B37:B47" si="19">IF(data2=1,IF((B36-sumproplat2)&gt;1,B36-sumproplat2,0),IF(B36-(sumproplat2-C36-D36)&gt;0,B36-(E36-C36-D36),0))</f>
        <v>348541.66666666669</v>
      </c>
      <c r="C37" s="9">
        <f t="shared" si="0"/>
        <v>3921.5234589041097</v>
      </c>
      <c r="D37" s="29">
        <f t="shared" ref="D37:D47" si="20">IF($A37="1 міс.",$J$25*$J$6+$J$26*B37,0)+IF(B37-IF(data2=1,IF(C37&gt;0.001,C37+sumproplat2,0),IF(B37&gt;sumproplat2*2,sumproplat2,B37+C37))&lt;0,$J$28,0)</f>
        <v>0</v>
      </c>
      <c r="E37" s="29">
        <f t="shared" ref="E37:E47" si="21">IF(data2=1,IF(C37&gt;0.001,C37+D37+sumproplat2,0),IF(B37&gt;sumproplat2*2,sumproplat2+D37,B37+C37+D37))</f>
        <v>5379.8567922374432</v>
      </c>
      <c r="F37" s="9">
        <f t="shared" ref="F37:F47" si="22">IF(data2=1,IF((F36-sumproplat2)&gt;1,F36-sumproplat2,0),IF(F36-(sumproplat2-G36-H36)&gt;0,F36-(I36-G36-H36),0))</f>
        <v>331041.66666666692</v>
      </c>
      <c r="G37" s="9">
        <f t="shared" si="1"/>
        <v>3724.626883561647</v>
      </c>
      <c r="H37" s="29">
        <f t="shared" si="2"/>
        <v>0</v>
      </c>
      <c r="I37" s="29">
        <f t="shared" si="3"/>
        <v>5182.9602168949805</v>
      </c>
      <c r="J37" s="9">
        <f t="shared" ref="J37:J47" si="23">IF(data2=1,IF((J36-sumproplat2)&gt;1,J36-sumproplat2,0),IF(J36-(sumproplat2-K36-L36)&gt;0,J36-(M36-K36-L36),0))</f>
        <v>313541.66666666715</v>
      </c>
      <c r="K37" s="9">
        <f t="shared" si="4"/>
        <v>3527.7303082191838</v>
      </c>
      <c r="L37" s="29">
        <f t="shared" si="5"/>
        <v>0</v>
      </c>
      <c r="M37" s="29">
        <f t="shared" si="6"/>
        <v>4986.0636415525169</v>
      </c>
      <c r="N37" s="9">
        <f t="shared" ref="N37:N47" si="24">IF(data2=1,IF((N36-sumproplat2)&gt;1,N36-sumproplat2,0),IF(N36-(sumproplat2-O36-P36)&gt;0,N36-(Q36-O36-P36),0))</f>
        <v>296041.66666666738</v>
      </c>
      <c r="O37" s="9">
        <f t="shared" si="7"/>
        <v>3330.8337328767202</v>
      </c>
      <c r="P37" s="29">
        <f t="shared" si="8"/>
        <v>0</v>
      </c>
      <c r="Q37" s="29">
        <f t="shared" si="9"/>
        <v>4789.1670662100532</v>
      </c>
      <c r="R37" s="9">
        <f t="shared" ref="R37:R47" si="25">IF(data2=1,IF((R36-sumproplat2)&gt;1,R36-sumproplat2,0),IF(R36-(sumproplat2-S36-T36)&gt;0,R36-(U36-S36-T36),0))</f>
        <v>278541.66666666762</v>
      </c>
      <c r="S37" s="9">
        <f t="shared" si="10"/>
        <v>3133.937157534257</v>
      </c>
      <c r="T37" s="29">
        <f t="shared" si="11"/>
        <v>0</v>
      </c>
      <c r="U37" s="29">
        <f t="shared" si="12"/>
        <v>4592.2704908675905</v>
      </c>
      <c r="V37" s="9">
        <f t="shared" ref="V37:V47" si="26">IF(data2=1,IF((V36-sumproplat2)&gt;1,V36-sumproplat2,0),IF(V36-(sumproplat2-W36-X36)&gt;0,V36-(Y36-W36-X36),0))</f>
        <v>261041.66666666782</v>
      </c>
      <c r="W37" s="9">
        <f t="shared" si="13"/>
        <v>2937.0405821917939</v>
      </c>
      <c r="X37" s="29">
        <f t="shared" si="14"/>
        <v>0</v>
      </c>
      <c r="Y37" s="29">
        <f t="shared" si="15"/>
        <v>4395.3739155251269</v>
      </c>
      <c r="Z37" s="9">
        <f t="shared" ref="Z37:Z47" si="27">IF(data2=1,IF((Z36-sumproplat2)&gt;1,Z36-sumproplat2,0),IF(Z36-(sumproplat2-AA36-AB36)&gt;0,Z36-(AC36-AA36-AB36),0))</f>
        <v>243541.6666666677</v>
      </c>
      <c r="AA37" s="9">
        <f t="shared" si="16"/>
        <v>2740.1440068493271</v>
      </c>
      <c r="AB37" s="29">
        <f t="shared" si="17"/>
        <v>0</v>
      </c>
      <c r="AC37" s="29">
        <f t="shared" si="18"/>
        <v>4198.4773401826606</v>
      </c>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row>
    <row r="38" spans="1:247" s="2" customFormat="1" ht="15" x14ac:dyDescent="0.25">
      <c r="A38" s="7" t="s">
        <v>21</v>
      </c>
      <c r="B38" s="9">
        <f t="shared" si="19"/>
        <v>347083.33333333337</v>
      </c>
      <c r="C38" s="9">
        <f t="shared" si="0"/>
        <v>3905.1154109589052</v>
      </c>
      <c r="D38" s="29">
        <f t="shared" si="20"/>
        <v>0</v>
      </c>
      <c r="E38" s="29">
        <f t="shared" si="21"/>
        <v>5363.4487442922382</v>
      </c>
      <c r="F38" s="9">
        <f t="shared" si="22"/>
        <v>329583.3333333336</v>
      </c>
      <c r="G38" s="9">
        <f t="shared" si="1"/>
        <v>3708.2188356164415</v>
      </c>
      <c r="H38" s="29">
        <f t="shared" si="2"/>
        <v>0</v>
      </c>
      <c r="I38" s="29">
        <f t="shared" si="3"/>
        <v>5166.5521689497746</v>
      </c>
      <c r="J38" s="9">
        <f t="shared" si="23"/>
        <v>312083.33333333384</v>
      </c>
      <c r="K38" s="9">
        <f t="shared" si="4"/>
        <v>3511.3222602739784</v>
      </c>
      <c r="L38" s="29">
        <f t="shared" si="5"/>
        <v>0</v>
      </c>
      <c r="M38" s="29">
        <f t="shared" si="6"/>
        <v>4969.6555936073119</v>
      </c>
      <c r="N38" s="9">
        <f t="shared" si="24"/>
        <v>294583.33333333407</v>
      </c>
      <c r="O38" s="9">
        <f t="shared" si="7"/>
        <v>3314.4256849315152</v>
      </c>
      <c r="P38" s="29">
        <f t="shared" si="8"/>
        <v>0</v>
      </c>
      <c r="Q38" s="29">
        <f t="shared" si="9"/>
        <v>4772.7590182648482</v>
      </c>
      <c r="R38" s="9">
        <f t="shared" si="25"/>
        <v>277083.3333333343</v>
      </c>
      <c r="S38" s="9">
        <f t="shared" si="10"/>
        <v>3117.5291095890525</v>
      </c>
      <c r="T38" s="29">
        <f t="shared" si="11"/>
        <v>0</v>
      </c>
      <c r="U38" s="29">
        <f t="shared" si="12"/>
        <v>4575.8624429223855</v>
      </c>
      <c r="V38" s="9">
        <f t="shared" si="26"/>
        <v>259583.33333333448</v>
      </c>
      <c r="W38" s="9">
        <f t="shared" si="13"/>
        <v>2920.6325342465884</v>
      </c>
      <c r="X38" s="29">
        <f t="shared" si="14"/>
        <v>0</v>
      </c>
      <c r="Y38" s="29">
        <f t="shared" si="15"/>
        <v>4378.9658675799219</v>
      </c>
      <c r="Z38" s="9">
        <f t="shared" si="27"/>
        <v>242083.33333333436</v>
      </c>
      <c r="AA38" s="9">
        <f t="shared" si="16"/>
        <v>2723.7359589041212</v>
      </c>
      <c r="AB38" s="29">
        <f t="shared" si="17"/>
        <v>0</v>
      </c>
      <c r="AC38" s="29">
        <f t="shared" si="18"/>
        <v>4182.0692922374546</v>
      </c>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row>
    <row r="39" spans="1:247" s="2" customFormat="1" ht="15" x14ac:dyDescent="0.25">
      <c r="A39" s="7" t="s">
        <v>53</v>
      </c>
      <c r="B39" s="9">
        <f t="shared" si="19"/>
        <v>345625.00000000006</v>
      </c>
      <c r="C39" s="9">
        <f t="shared" si="0"/>
        <v>3888.7073630136993</v>
      </c>
      <c r="D39" s="29">
        <f t="shared" si="20"/>
        <v>0</v>
      </c>
      <c r="E39" s="29">
        <f t="shared" si="21"/>
        <v>5347.0406963470323</v>
      </c>
      <c r="F39" s="9">
        <f t="shared" si="22"/>
        <v>328125.00000000029</v>
      </c>
      <c r="G39" s="9">
        <f t="shared" si="1"/>
        <v>3691.8107876712361</v>
      </c>
      <c r="H39" s="29">
        <f t="shared" si="2"/>
        <v>0</v>
      </c>
      <c r="I39" s="29">
        <f t="shared" si="3"/>
        <v>5150.1441210045696</v>
      </c>
      <c r="J39" s="9">
        <f t="shared" si="23"/>
        <v>310625.00000000052</v>
      </c>
      <c r="K39" s="9">
        <f t="shared" si="4"/>
        <v>3494.9142123287729</v>
      </c>
      <c r="L39" s="29">
        <f t="shared" si="5"/>
        <v>0</v>
      </c>
      <c r="M39" s="29">
        <f t="shared" si="6"/>
        <v>4953.2475456621059</v>
      </c>
      <c r="N39" s="9">
        <f t="shared" si="24"/>
        <v>293125.00000000076</v>
      </c>
      <c r="O39" s="9">
        <f t="shared" si="7"/>
        <v>3298.0176369863102</v>
      </c>
      <c r="P39" s="29">
        <f t="shared" si="8"/>
        <v>0</v>
      </c>
      <c r="Q39" s="29">
        <f t="shared" si="9"/>
        <v>4756.3509703196432</v>
      </c>
      <c r="R39" s="9">
        <f t="shared" si="25"/>
        <v>275625.00000000099</v>
      </c>
      <c r="S39" s="9">
        <f t="shared" si="10"/>
        <v>3101.121061643847</v>
      </c>
      <c r="T39" s="29">
        <f t="shared" si="11"/>
        <v>0</v>
      </c>
      <c r="U39" s="29">
        <f t="shared" si="12"/>
        <v>4559.4543949771805</v>
      </c>
      <c r="V39" s="9">
        <f t="shared" si="26"/>
        <v>258125.00000000114</v>
      </c>
      <c r="W39" s="9">
        <f t="shared" si="13"/>
        <v>2904.224486301383</v>
      </c>
      <c r="X39" s="29">
        <f t="shared" si="14"/>
        <v>0</v>
      </c>
      <c r="Y39" s="29">
        <f t="shared" si="15"/>
        <v>4362.557819634716</v>
      </c>
      <c r="Z39" s="9">
        <f t="shared" si="27"/>
        <v>240625.00000000102</v>
      </c>
      <c r="AA39" s="9">
        <f t="shared" si="16"/>
        <v>2707.3279109589157</v>
      </c>
      <c r="AB39" s="29">
        <f t="shared" si="17"/>
        <v>0</v>
      </c>
      <c r="AC39" s="29">
        <f t="shared" si="18"/>
        <v>4165.6612442922487</v>
      </c>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row>
    <row r="40" spans="1:247" s="2" customFormat="1" ht="15" x14ac:dyDescent="0.25">
      <c r="A40" s="7" t="s">
        <v>54</v>
      </c>
      <c r="B40" s="9">
        <f t="shared" si="19"/>
        <v>344166.66666666674</v>
      </c>
      <c r="C40" s="9">
        <f t="shared" si="0"/>
        <v>3872.2993150684938</v>
      </c>
      <c r="D40" s="29">
        <f t="shared" si="20"/>
        <v>0</v>
      </c>
      <c r="E40" s="29">
        <f t="shared" si="21"/>
        <v>5330.6326484018273</v>
      </c>
      <c r="F40" s="9">
        <f t="shared" si="22"/>
        <v>326666.66666666698</v>
      </c>
      <c r="G40" s="9">
        <f t="shared" si="1"/>
        <v>3675.4027397260306</v>
      </c>
      <c r="H40" s="29">
        <f t="shared" si="2"/>
        <v>0</v>
      </c>
      <c r="I40" s="29">
        <f t="shared" si="3"/>
        <v>5133.7360730593637</v>
      </c>
      <c r="J40" s="9">
        <f t="shared" si="23"/>
        <v>309166.66666666721</v>
      </c>
      <c r="K40" s="9">
        <f t="shared" si="4"/>
        <v>3478.5061643835679</v>
      </c>
      <c r="L40" s="29">
        <f t="shared" si="5"/>
        <v>0</v>
      </c>
      <c r="M40" s="29">
        <f t="shared" si="6"/>
        <v>4936.839497716901</v>
      </c>
      <c r="N40" s="9">
        <f t="shared" si="24"/>
        <v>291666.66666666744</v>
      </c>
      <c r="O40" s="9">
        <f t="shared" si="7"/>
        <v>3281.6095890411048</v>
      </c>
      <c r="P40" s="29">
        <f t="shared" si="8"/>
        <v>0</v>
      </c>
      <c r="Q40" s="29">
        <f t="shared" si="9"/>
        <v>4739.9429223744382</v>
      </c>
      <c r="R40" s="9">
        <f t="shared" si="25"/>
        <v>274166.66666666768</v>
      </c>
      <c r="S40" s="9">
        <f t="shared" si="10"/>
        <v>3084.7130136986416</v>
      </c>
      <c r="T40" s="29">
        <f t="shared" si="11"/>
        <v>0</v>
      </c>
      <c r="U40" s="29">
        <f t="shared" si="12"/>
        <v>4543.0463470319746</v>
      </c>
      <c r="V40" s="9">
        <f t="shared" si="26"/>
        <v>256666.66666666779</v>
      </c>
      <c r="W40" s="9">
        <f t="shared" si="13"/>
        <v>2887.8164383561771</v>
      </c>
      <c r="X40" s="29">
        <f t="shared" si="14"/>
        <v>0</v>
      </c>
      <c r="Y40" s="29">
        <f t="shared" si="15"/>
        <v>4346.1497716895101</v>
      </c>
      <c r="Z40" s="9">
        <f t="shared" si="27"/>
        <v>239166.66666666768</v>
      </c>
      <c r="AA40" s="9">
        <f t="shared" si="16"/>
        <v>2690.9198630137103</v>
      </c>
      <c r="AB40" s="29">
        <f t="shared" si="17"/>
        <v>0</v>
      </c>
      <c r="AC40" s="29">
        <f t="shared" si="18"/>
        <v>4149.2531963470437</v>
      </c>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row>
    <row r="41" spans="1:247" s="2" customFormat="1" ht="15" x14ac:dyDescent="0.25">
      <c r="A41" s="7" t="s">
        <v>55</v>
      </c>
      <c r="B41" s="9">
        <f t="shared" si="19"/>
        <v>342708.33333333343</v>
      </c>
      <c r="C41" s="9">
        <f t="shared" si="0"/>
        <v>3855.8912671232893</v>
      </c>
      <c r="D41" s="29">
        <f t="shared" si="20"/>
        <v>0</v>
      </c>
      <c r="E41" s="29">
        <f t="shared" si="21"/>
        <v>5314.2246004566223</v>
      </c>
      <c r="F41" s="9">
        <f t="shared" si="22"/>
        <v>325208.33333333366</v>
      </c>
      <c r="G41" s="9">
        <f t="shared" si="1"/>
        <v>3658.9946917808261</v>
      </c>
      <c r="H41" s="29">
        <f t="shared" si="2"/>
        <v>0</v>
      </c>
      <c r="I41" s="29">
        <f t="shared" si="3"/>
        <v>5117.3280251141596</v>
      </c>
      <c r="J41" s="9">
        <f t="shared" si="23"/>
        <v>307708.3333333339</v>
      </c>
      <c r="K41" s="9">
        <f t="shared" si="4"/>
        <v>3462.0981164383625</v>
      </c>
      <c r="L41" s="29">
        <f t="shared" si="5"/>
        <v>0</v>
      </c>
      <c r="M41" s="29">
        <f t="shared" si="6"/>
        <v>4920.431449771696</v>
      </c>
      <c r="N41" s="9">
        <f t="shared" si="24"/>
        <v>290208.33333333413</v>
      </c>
      <c r="O41" s="9">
        <f t="shared" si="7"/>
        <v>3265.2015410958993</v>
      </c>
      <c r="P41" s="29">
        <f t="shared" si="8"/>
        <v>0</v>
      </c>
      <c r="Q41" s="29">
        <f t="shared" si="9"/>
        <v>4723.5348744292323</v>
      </c>
      <c r="R41" s="9">
        <f t="shared" si="25"/>
        <v>272708.33333333436</v>
      </c>
      <c r="S41" s="9">
        <f t="shared" si="10"/>
        <v>3068.3049657534361</v>
      </c>
      <c r="T41" s="29">
        <f t="shared" si="11"/>
        <v>0</v>
      </c>
      <c r="U41" s="29">
        <f t="shared" si="12"/>
        <v>4526.6382990867696</v>
      </c>
      <c r="V41" s="9">
        <f t="shared" si="26"/>
        <v>255208.33333333445</v>
      </c>
      <c r="W41" s="9">
        <f t="shared" si="13"/>
        <v>2871.4083904109712</v>
      </c>
      <c r="X41" s="29">
        <f t="shared" si="14"/>
        <v>0</v>
      </c>
      <c r="Y41" s="29">
        <f t="shared" si="15"/>
        <v>4329.7417237443042</v>
      </c>
      <c r="Z41" s="9">
        <f t="shared" si="27"/>
        <v>237708.33333333433</v>
      </c>
      <c r="AA41" s="9">
        <f t="shared" si="16"/>
        <v>2674.5118150685043</v>
      </c>
      <c r="AB41" s="29">
        <f t="shared" si="17"/>
        <v>0</v>
      </c>
      <c r="AC41" s="29">
        <f t="shared" si="18"/>
        <v>4132.8451484018378</v>
      </c>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row>
    <row r="42" spans="1:247" s="2" customFormat="1" ht="14.25" customHeight="1" x14ac:dyDescent="0.25">
      <c r="A42" s="7" t="s">
        <v>56</v>
      </c>
      <c r="B42" s="9">
        <f t="shared" si="19"/>
        <v>341250.00000000012</v>
      </c>
      <c r="C42" s="9">
        <f t="shared" si="0"/>
        <v>3839.4832191780838</v>
      </c>
      <c r="D42" s="29">
        <f t="shared" si="20"/>
        <v>0</v>
      </c>
      <c r="E42" s="29">
        <f t="shared" si="21"/>
        <v>5297.8165525114173</v>
      </c>
      <c r="F42" s="9">
        <f t="shared" si="22"/>
        <v>323750.00000000035</v>
      </c>
      <c r="G42" s="9">
        <f t="shared" si="1"/>
        <v>3642.5866438356206</v>
      </c>
      <c r="H42" s="29">
        <f t="shared" si="2"/>
        <v>0</v>
      </c>
      <c r="I42" s="29">
        <f t="shared" si="3"/>
        <v>5100.9199771689537</v>
      </c>
      <c r="J42" s="9">
        <f t="shared" si="23"/>
        <v>306250.00000000058</v>
      </c>
      <c r="K42" s="9">
        <f t="shared" si="4"/>
        <v>3445.6900684931575</v>
      </c>
      <c r="L42" s="29">
        <f t="shared" si="5"/>
        <v>0</v>
      </c>
      <c r="M42" s="29">
        <f t="shared" si="6"/>
        <v>4904.023401826491</v>
      </c>
      <c r="N42" s="9">
        <f t="shared" si="24"/>
        <v>288750.00000000081</v>
      </c>
      <c r="O42" s="9">
        <f t="shared" si="7"/>
        <v>3248.7934931506943</v>
      </c>
      <c r="P42" s="29">
        <f t="shared" si="8"/>
        <v>0</v>
      </c>
      <c r="Q42" s="29">
        <f t="shared" si="9"/>
        <v>4707.1268264840273</v>
      </c>
      <c r="R42" s="9">
        <f t="shared" si="25"/>
        <v>271250.00000000105</v>
      </c>
      <c r="S42" s="9">
        <f t="shared" si="10"/>
        <v>3051.8969178082311</v>
      </c>
      <c r="T42" s="29">
        <f t="shared" si="11"/>
        <v>0</v>
      </c>
      <c r="U42" s="29">
        <f t="shared" si="12"/>
        <v>4510.2302511415646</v>
      </c>
      <c r="V42" s="9">
        <f t="shared" si="26"/>
        <v>253750.00000000111</v>
      </c>
      <c r="W42" s="9">
        <f t="shared" si="13"/>
        <v>2855.0003424657662</v>
      </c>
      <c r="X42" s="29">
        <f t="shared" si="14"/>
        <v>0</v>
      </c>
      <c r="Y42" s="29">
        <f t="shared" si="15"/>
        <v>4313.3336757990992</v>
      </c>
      <c r="Z42" s="9">
        <f t="shared" si="27"/>
        <v>236250.00000000099</v>
      </c>
      <c r="AA42" s="9">
        <f t="shared" si="16"/>
        <v>2658.1037671232989</v>
      </c>
      <c r="AB42" s="29">
        <f t="shared" si="17"/>
        <v>0</v>
      </c>
      <c r="AC42" s="29">
        <f t="shared" si="18"/>
        <v>4116.4371004566319</v>
      </c>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row>
    <row r="43" spans="1:247" s="2" customFormat="1" ht="15" x14ac:dyDescent="0.25">
      <c r="A43" s="7" t="s">
        <v>57</v>
      </c>
      <c r="B43" s="9">
        <f t="shared" si="19"/>
        <v>339791.6666666668</v>
      </c>
      <c r="C43" s="9">
        <f t="shared" si="0"/>
        <v>3823.0751712328783</v>
      </c>
      <c r="D43" s="29">
        <f t="shared" si="20"/>
        <v>0</v>
      </c>
      <c r="E43" s="29">
        <f t="shared" si="21"/>
        <v>5281.4085045662114</v>
      </c>
      <c r="F43" s="9">
        <f t="shared" si="22"/>
        <v>322291.66666666704</v>
      </c>
      <c r="G43" s="9">
        <f t="shared" si="1"/>
        <v>3626.1785958904152</v>
      </c>
      <c r="H43" s="29">
        <f t="shared" si="2"/>
        <v>0</v>
      </c>
      <c r="I43" s="29">
        <f t="shared" si="3"/>
        <v>5084.5119292237487</v>
      </c>
      <c r="J43" s="9">
        <f t="shared" si="23"/>
        <v>304791.66666666727</v>
      </c>
      <c r="K43" s="9">
        <f t="shared" si="4"/>
        <v>3429.282020547952</v>
      </c>
      <c r="L43" s="29">
        <f t="shared" si="5"/>
        <v>0</v>
      </c>
      <c r="M43" s="29">
        <f t="shared" si="6"/>
        <v>4887.615353881285</v>
      </c>
      <c r="N43" s="9">
        <f t="shared" si="24"/>
        <v>287291.6666666675</v>
      </c>
      <c r="O43" s="9">
        <f t="shared" si="7"/>
        <v>3232.3854452054888</v>
      </c>
      <c r="P43" s="29">
        <f t="shared" si="8"/>
        <v>0</v>
      </c>
      <c r="Q43" s="29">
        <f t="shared" si="9"/>
        <v>4690.7187785388223</v>
      </c>
      <c r="R43" s="9">
        <f t="shared" si="25"/>
        <v>269791.66666666773</v>
      </c>
      <c r="S43" s="9">
        <f t="shared" si="10"/>
        <v>3035.4888698630257</v>
      </c>
      <c r="T43" s="29">
        <f t="shared" si="11"/>
        <v>0</v>
      </c>
      <c r="U43" s="29">
        <f t="shared" si="12"/>
        <v>4493.8222031963587</v>
      </c>
      <c r="V43" s="9">
        <f t="shared" si="26"/>
        <v>252291.66666666776</v>
      </c>
      <c r="W43" s="9">
        <f t="shared" si="13"/>
        <v>2838.5922945205602</v>
      </c>
      <c r="X43" s="29">
        <f t="shared" si="14"/>
        <v>0</v>
      </c>
      <c r="Y43" s="29">
        <f t="shared" si="15"/>
        <v>4296.9256278538933</v>
      </c>
      <c r="Z43" s="9">
        <f t="shared" si="27"/>
        <v>234791.66666666765</v>
      </c>
      <c r="AA43" s="9">
        <f t="shared" si="16"/>
        <v>2641.695719178093</v>
      </c>
      <c r="AB43" s="29">
        <f t="shared" si="17"/>
        <v>0</v>
      </c>
      <c r="AC43" s="29">
        <f t="shared" si="18"/>
        <v>4100.029052511426</v>
      </c>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row>
    <row r="44" spans="1:247" s="2" customFormat="1" ht="15" x14ac:dyDescent="0.25">
      <c r="A44" s="7" t="s">
        <v>58</v>
      </c>
      <c r="B44" s="9">
        <f t="shared" si="19"/>
        <v>338333.33333333349</v>
      </c>
      <c r="C44" s="9">
        <f t="shared" si="0"/>
        <v>3806.6671232876729</v>
      </c>
      <c r="D44" s="29">
        <f t="shared" si="20"/>
        <v>0</v>
      </c>
      <c r="E44" s="29">
        <f t="shared" si="21"/>
        <v>5265.0004566210064</v>
      </c>
      <c r="F44" s="9">
        <f t="shared" si="22"/>
        <v>320833.33333333372</v>
      </c>
      <c r="G44" s="9">
        <f t="shared" si="1"/>
        <v>3609.7705479452097</v>
      </c>
      <c r="H44" s="29">
        <f t="shared" si="2"/>
        <v>0</v>
      </c>
      <c r="I44" s="29">
        <f t="shared" si="3"/>
        <v>5068.1038812785428</v>
      </c>
      <c r="J44" s="9">
        <f t="shared" si="23"/>
        <v>303333.33333333395</v>
      </c>
      <c r="K44" s="9">
        <f t="shared" si="4"/>
        <v>3412.8739726027466</v>
      </c>
      <c r="L44" s="29">
        <f t="shared" si="5"/>
        <v>0</v>
      </c>
      <c r="M44" s="29">
        <f t="shared" si="6"/>
        <v>4871.20730593608</v>
      </c>
      <c r="N44" s="9">
        <f t="shared" si="24"/>
        <v>285833.33333333419</v>
      </c>
      <c r="O44" s="9">
        <f t="shared" si="7"/>
        <v>3215.9773972602834</v>
      </c>
      <c r="P44" s="29">
        <f t="shared" si="8"/>
        <v>0</v>
      </c>
      <c r="Q44" s="29">
        <f t="shared" si="9"/>
        <v>4674.3107305936164</v>
      </c>
      <c r="R44" s="9">
        <f t="shared" si="25"/>
        <v>268333.33333333442</v>
      </c>
      <c r="S44" s="9">
        <f t="shared" si="10"/>
        <v>3019.0808219178207</v>
      </c>
      <c r="T44" s="29">
        <f t="shared" si="11"/>
        <v>0</v>
      </c>
      <c r="U44" s="29">
        <f t="shared" si="12"/>
        <v>4477.4141552511537</v>
      </c>
      <c r="V44" s="9">
        <f t="shared" si="26"/>
        <v>250833.33333333442</v>
      </c>
      <c r="W44" s="9">
        <f t="shared" si="13"/>
        <v>2822.1842465753548</v>
      </c>
      <c r="X44" s="29">
        <f t="shared" si="14"/>
        <v>0</v>
      </c>
      <c r="Y44" s="29">
        <f t="shared" si="15"/>
        <v>4280.5175799086883</v>
      </c>
      <c r="Z44" s="9">
        <f t="shared" si="27"/>
        <v>233333.3333333343</v>
      </c>
      <c r="AA44" s="9">
        <f t="shared" si="16"/>
        <v>2625.287671232888</v>
      </c>
      <c r="AB44" s="29">
        <f t="shared" si="17"/>
        <v>0</v>
      </c>
      <c r="AC44" s="29">
        <f t="shared" si="18"/>
        <v>4083.621004566221</v>
      </c>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row>
    <row r="45" spans="1:247" s="2" customFormat="1" ht="15" x14ac:dyDescent="0.25">
      <c r="A45" s="7" t="s">
        <v>59</v>
      </c>
      <c r="B45" s="9">
        <f t="shared" si="19"/>
        <v>336875.00000000017</v>
      </c>
      <c r="C45" s="9">
        <f t="shared" si="0"/>
        <v>3790.2590753424679</v>
      </c>
      <c r="D45" s="29">
        <f t="shared" si="20"/>
        <v>0</v>
      </c>
      <c r="E45" s="29">
        <f t="shared" si="21"/>
        <v>5248.5924086758014</v>
      </c>
      <c r="F45" s="9">
        <f t="shared" si="22"/>
        <v>319375.00000000041</v>
      </c>
      <c r="G45" s="9">
        <f t="shared" si="1"/>
        <v>3593.3625000000047</v>
      </c>
      <c r="H45" s="29">
        <f t="shared" si="2"/>
        <v>0</v>
      </c>
      <c r="I45" s="29">
        <f t="shared" si="3"/>
        <v>5051.6958333333378</v>
      </c>
      <c r="J45" s="9">
        <f t="shared" si="23"/>
        <v>301875.00000000064</v>
      </c>
      <c r="K45" s="9">
        <f t="shared" si="4"/>
        <v>3396.4659246575416</v>
      </c>
      <c r="L45" s="29">
        <f t="shared" si="5"/>
        <v>0</v>
      </c>
      <c r="M45" s="29">
        <f t="shared" si="6"/>
        <v>4854.799257990875</v>
      </c>
      <c r="N45" s="9">
        <f t="shared" si="24"/>
        <v>284375.00000000087</v>
      </c>
      <c r="O45" s="9">
        <f t="shared" si="7"/>
        <v>3199.5693493150784</v>
      </c>
      <c r="P45" s="29">
        <f t="shared" si="8"/>
        <v>0</v>
      </c>
      <c r="Q45" s="29">
        <f t="shared" si="9"/>
        <v>4657.9026826484114</v>
      </c>
      <c r="R45" s="9">
        <f t="shared" si="25"/>
        <v>266875.00000000111</v>
      </c>
      <c r="S45" s="9">
        <f t="shared" si="10"/>
        <v>3002.6727739726152</v>
      </c>
      <c r="T45" s="29">
        <f t="shared" si="11"/>
        <v>0</v>
      </c>
      <c r="U45" s="29">
        <f t="shared" si="12"/>
        <v>4461.0061073059487</v>
      </c>
      <c r="V45" s="9">
        <f t="shared" si="26"/>
        <v>249375.00000000108</v>
      </c>
      <c r="W45" s="9">
        <f t="shared" si="13"/>
        <v>2805.7761986301493</v>
      </c>
      <c r="X45" s="29">
        <f t="shared" si="14"/>
        <v>0</v>
      </c>
      <c r="Y45" s="29">
        <f t="shared" si="15"/>
        <v>4264.1095319634824</v>
      </c>
      <c r="Z45" s="9">
        <f t="shared" si="27"/>
        <v>231875.00000000096</v>
      </c>
      <c r="AA45" s="9">
        <f t="shared" si="16"/>
        <v>2608.8796232876821</v>
      </c>
      <c r="AB45" s="29">
        <f t="shared" si="17"/>
        <v>0</v>
      </c>
      <c r="AC45" s="29">
        <f t="shared" si="18"/>
        <v>4067.2129566210151</v>
      </c>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row>
    <row r="46" spans="1:247" s="2" customFormat="1" ht="15" x14ac:dyDescent="0.25">
      <c r="A46" s="7" t="s">
        <v>60</v>
      </c>
      <c r="B46" s="9">
        <f t="shared" si="19"/>
        <v>335416.66666666686</v>
      </c>
      <c r="C46" s="9">
        <f t="shared" si="0"/>
        <v>3773.8510273972624</v>
      </c>
      <c r="D46" s="29">
        <f t="shared" si="20"/>
        <v>0</v>
      </c>
      <c r="E46" s="29">
        <f t="shared" si="21"/>
        <v>5232.1843607305955</v>
      </c>
      <c r="F46" s="9">
        <f t="shared" si="22"/>
        <v>317916.66666666709</v>
      </c>
      <c r="G46" s="9">
        <f t="shared" si="1"/>
        <v>3576.9544520547997</v>
      </c>
      <c r="H46" s="29">
        <f t="shared" si="2"/>
        <v>0</v>
      </c>
      <c r="I46" s="29">
        <f t="shared" si="3"/>
        <v>5035.2877853881328</v>
      </c>
      <c r="J46" s="9">
        <f t="shared" si="23"/>
        <v>300416.66666666733</v>
      </c>
      <c r="K46" s="9">
        <f t="shared" si="4"/>
        <v>3380.0578767123366</v>
      </c>
      <c r="L46" s="29">
        <f t="shared" si="5"/>
        <v>0</v>
      </c>
      <c r="M46" s="29">
        <f t="shared" si="6"/>
        <v>4838.3912100456701</v>
      </c>
      <c r="N46" s="9">
        <f t="shared" si="24"/>
        <v>282916.66666666756</v>
      </c>
      <c r="O46" s="9">
        <f t="shared" si="7"/>
        <v>3183.1613013698734</v>
      </c>
      <c r="P46" s="29">
        <f t="shared" si="8"/>
        <v>0</v>
      </c>
      <c r="Q46" s="29">
        <f t="shared" si="9"/>
        <v>4641.4946347032064</v>
      </c>
      <c r="R46" s="9">
        <f t="shared" si="25"/>
        <v>265416.66666666779</v>
      </c>
      <c r="S46" s="9">
        <f t="shared" si="10"/>
        <v>2986.2647260274102</v>
      </c>
      <c r="T46" s="29">
        <f t="shared" si="11"/>
        <v>0</v>
      </c>
      <c r="U46" s="29">
        <f t="shared" si="12"/>
        <v>4444.5980593607437</v>
      </c>
      <c r="V46" s="9">
        <f t="shared" si="26"/>
        <v>247916.66666666773</v>
      </c>
      <c r="W46" s="9">
        <f t="shared" si="13"/>
        <v>2789.3681506849434</v>
      </c>
      <c r="X46" s="29">
        <f t="shared" si="14"/>
        <v>0</v>
      </c>
      <c r="Y46" s="29">
        <f t="shared" si="15"/>
        <v>4247.7014840182765</v>
      </c>
      <c r="Z46" s="9">
        <f t="shared" si="27"/>
        <v>230416.66666666762</v>
      </c>
      <c r="AA46" s="9">
        <f t="shared" si="16"/>
        <v>2592.4715753424766</v>
      </c>
      <c r="AB46" s="29">
        <f t="shared" si="17"/>
        <v>0</v>
      </c>
      <c r="AC46" s="29">
        <f t="shared" si="18"/>
        <v>4050.8049086758101</v>
      </c>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row>
    <row r="47" spans="1:247" s="2" customFormat="1" ht="15" x14ac:dyDescent="0.25">
      <c r="A47" s="7" t="s">
        <v>61</v>
      </c>
      <c r="B47" s="9">
        <f t="shared" si="19"/>
        <v>333958.33333333355</v>
      </c>
      <c r="C47" s="9">
        <f t="shared" si="0"/>
        <v>3757.4429794520574</v>
      </c>
      <c r="D47" s="29">
        <f t="shared" si="20"/>
        <v>0</v>
      </c>
      <c r="E47" s="29">
        <f t="shared" si="21"/>
        <v>5215.7763127853905</v>
      </c>
      <c r="F47" s="9">
        <f t="shared" si="22"/>
        <v>316458.33333333378</v>
      </c>
      <c r="G47" s="9">
        <f t="shared" si="1"/>
        <v>3560.5464041095943</v>
      </c>
      <c r="H47" s="29">
        <f t="shared" si="2"/>
        <v>0</v>
      </c>
      <c r="I47" s="29">
        <f t="shared" si="3"/>
        <v>5018.8797374429278</v>
      </c>
      <c r="J47" s="9">
        <f t="shared" si="23"/>
        <v>298958.33333333401</v>
      </c>
      <c r="K47" s="9">
        <f t="shared" si="4"/>
        <v>3363.6498287671311</v>
      </c>
      <c r="L47" s="29">
        <f t="shared" si="5"/>
        <v>0</v>
      </c>
      <c r="M47" s="29">
        <f t="shared" si="6"/>
        <v>4821.9831621004641</v>
      </c>
      <c r="N47" s="9">
        <f t="shared" si="24"/>
        <v>281458.33333333425</v>
      </c>
      <c r="O47" s="9">
        <f t="shared" si="7"/>
        <v>3166.7532534246679</v>
      </c>
      <c r="P47" s="29">
        <f t="shared" si="8"/>
        <v>0</v>
      </c>
      <c r="Q47" s="29">
        <f t="shared" si="9"/>
        <v>4625.0865867580014</v>
      </c>
      <c r="R47" s="9">
        <f t="shared" si="25"/>
        <v>263958.33333333448</v>
      </c>
      <c r="S47" s="9">
        <f t="shared" si="10"/>
        <v>2969.8566780822048</v>
      </c>
      <c r="T47" s="29">
        <f t="shared" si="11"/>
        <v>0</v>
      </c>
      <c r="U47" s="29">
        <f t="shared" si="12"/>
        <v>4428.1900114155378</v>
      </c>
      <c r="V47" s="9">
        <f t="shared" si="26"/>
        <v>246458.33333333439</v>
      </c>
      <c r="W47" s="9">
        <f t="shared" si="13"/>
        <v>2772.960102739738</v>
      </c>
      <c r="X47" s="29">
        <f t="shared" si="14"/>
        <v>0</v>
      </c>
      <c r="Y47" s="29">
        <f t="shared" si="15"/>
        <v>4231.2934360730715</v>
      </c>
      <c r="Z47" s="9">
        <f t="shared" si="27"/>
        <v>228958.33333333427</v>
      </c>
      <c r="AA47" s="9">
        <f t="shared" si="16"/>
        <v>2576.0635273972712</v>
      </c>
      <c r="AB47" s="29">
        <f t="shared" si="17"/>
        <v>0</v>
      </c>
      <c r="AC47" s="29">
        <f t="shared" si="18"/>
        <v>4034.3968607306042</v>
      </c>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row>
    <row r="48" spans="1:247" s="2" customFormat="1" ht="15.75" thickBot="1" x14ac:dyDescent="0.3">
      <c r="A48" s="30" t="s">
        <v>23</v>
      </c>
      <c r="B48" s="11"/>
      <c r="C48" s="12">
        <f>SUM(C36:C47)</f>
        <v>46172.246917808232</v>
      </c>
      <c r="D48" s="31">
        <f>SUM(D36:D47)</f>
        <v>24130</v>
      </c>
      <c r="E48" s="31">
        <f>SUM(E36:E47)</f>
        <v>87802.246917808225</v>
      </c>
      <c r="F48" s="11"/>
      <c r="G48" s="12">
        <f>SUM(G36:G47)</f>
        <v>43809.488013698676</v>
      </c>
      <c r="H48" s="31">
        <f>SUM(H36:H47)</f>
        <v>4160.0000000000018</v>
      </c>
      <c r="I48" s="31">
        <f>SUM(I36:I47)</f>
        <v>65469.488013698676</v>
      </c>
      <c r="J48" s="11"/>
      <c r="K48" s="12">
        <f>SUM(K36:K47)</f>
        <v>41446.729109589112</v>
      </c>
      <c r="L48" s="31">
        <f>SUM(L36:L47)</f>
        <v>4020.0000000000036</v>
      </c>
      <c r="M48" s="31">
        <f>SUM(M36:M47)</f>
        <v>62966.729109589127</v>
      </c>
      <c r="N48" s="11"/>
      <c r="O48" s="12">
        <f>SUM(O36:O47)</f>
        <v>39083.970205479563</v>
      </c>
      <c r="P48" s="31">
        <f>SUM(P36:P47)</f>
        <v>3880.0000000000055</v>
      </c>
      <c r="Q48" s="31">
        <f>SUM(Q36:Q47)</f>
        <v>60463.970205479563</v>
      </c>
      <c r="R48" s="11"/>
      <c r="S48" s="12">
        <f>SUM(S36:S47)</f>
        <v>36721.211301370007</v>
      </c>
      <c r="T48" s="31">
        <f>SUM(T36:T47)</f>
        <v>3740.0000000000073</v>
      </c>
      <c r="U48" s="31">
        <f>SUM(U36:U47)</f>
        <v>57961.21130137</v>
      </c>
      <c r="V48" s="11"/>
      <c r="W48" s="12">
        <f>SUM(W36:W47)</f>
        <v>34358.452397260422</v>
      </c>
      <c r="X48" s="31">
        <f>SUM(X36:X47)</f>
        <v>3600.0000000000095</v>
      </c>
      <c r="Y48" s="31">
        <f>SUM(Y36:Y47)</f>
        <v>55458.452397260437</v>
      </c>
      <c r="Z48" s="11"/>
      <c r="AA48" s="12">
        <f>SUM(AA36:AA47)</f>
        <v>31995.693493150815</v>
      </c>
      <c r="AB48" s="31">
        <f>SUM(AB36:AB47)</f>
        <v>3460.0000000000082</v>
      </c>
      <c r="AC48" s="31">
        <f>SUM(AC36:AC47)</f>
        <v>52955.693493150822</v>
      </c>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row>
    <row r="49" spans="1:247" s="2" customFormat="1" ht="12.75" customHeight="1" thickBot="1" x14ac:dyDescent="0.3">
      <c r="A49" s="108" t="s">
        <v>22</v>
      </c>
      <c r="B49" s="110" t="s">
        <v>31</v>
      </c>
      <c r="C49" s="111"/>
      <c r="D49" s="112"/>
      <c r="E49" s="49"/>
      <c r="F49" s="110" t="s">
        <v>32</v>
      </c>
      <c r="G49" s="111"/>
      <c r="H49" s="111"/>
      <c r="I49" s="112"/>
      <c r="J49" s="110" t="s">
        <v>33</v>
      </c>
      <c r="K49" s="111"/>
      <c r="L49" s="111"/>
      <c r="M49" s="112"/>
      <c r="N49" s="110" t="s">
        <v>34</v>
      </c>
      <c r="O49" s="111"/>
      <c r="P49" s="111"/>
      <c r="Q49" s="112"/>
      <c r="R49" s="110" t="s">
        <v>35</v>
      </c>
      <c r="S49" s="111"/>
      <c r="T49" s="111"/>
      <c r="U49" s="112"/>
      <c r="V49" s="110" t="s">
        <v>36</v>
      </c>
      <c r="W49" s="111"/>
      <c r="X49" s="111"/>
      <c r="Y49" s="112"/>
      <c r="Z49" s="110" t="s">
        <v>37</v>
      </c>
      <c r="AA49" s="111"/>
      <c r="AB49" s="111"/>
      <c r="AC49" s="112"/>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row>
    <row r="50" spans="1:247" s="2" customFormat="1" ht="75.75" thickBot="1" x14ac:dyDescent="0.3">
      <c r="A50" s="109"/>
      <c r="B50" s="6" t="s">
        <v>45</v>
      </c>
      <c r="C50" s="6" t="s">
        <v>46</v>
      </c>
      <c r="D50" s="6" t="s">
        <v>81</v>
      </c>
      <c r="E50" s="6" t="s">
        <v>47</v>
      </c>
      <c r="F50" s="6" t="s">
        <v>45</v>
      </c>
      <c r="G50" s="6" t="s">
        <v>46</v>
      </c>
      <c r="H50" s="6" t="s">
        <v>81</v>
      </c>
      <c r="I50" s="6" t="s">
        <v>47</v>
      </c>
      <c r="J50" s="6" t="s">
        <v>45</v>
      </c>
      <c r="K50" s="6" t="s">
        <v>46</v>
      </c>
      <c r="L50" s="6" t="s">
        <v>81</v>
      </c>
      <c r="M50" s="6" t="s">
        <v>47</v>
      </c>
      <c r="N50" s="6" t="s">
        <v>45</v>
      </c>
      <c r="O50" s="6" t="s">
        <v>46</v>
      </c>
      <c r="P50" s="6" t="s">
        <v>81</v>
      </c>
      <c r="Q50" s="6" t="s">
        <v>47</v>
      </c>
      <c r="R50" s="6" t="s">
        <v>45</v>
      </c>
      <c r="S50" s="6" t="s">
        <v>46</v>
      </c>
      <c r="T50" s="6" t="s">
        <v>81</v>
      </c>
      <c r="U50" s="6" t="s">
        <v>47</v>
      </c>
      <c r="V50" s="6" t="s">
        <v>45</v>
      </c>
      <c r="W50" s="6" t="s">
        <v>46</v>
      </c>
      <c r="X50" s="6" t="s">
        <v>81</v>
      </c>
      <c r="Y50" s="6" t="s">
        <v>47</v>
      </c>
      <c r="Z50" s="6" t="s">
        <v>45</v>
      </c>
      <c r="AA50" s="6" t="s">
        <v>46</v>
      </c>
      <c r="AB50" s="6" t="s">
        <v>81</v>
      </c>
      <c r="AC50" s="6" t="s">
        <v>47</v>
      </c>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row>
    <row r="51" spans="1:247" s="2" customFormat="1" ht="15.75" thickTop="1" x14ac:dyDescent="0.25">
      <c r="A51" s="7" t="s">
        <v>19</v>
      </c>
      <c r="B51" s="9">
        <f>IF(data2=1,IF((Z47-sumproplat2)&gt;1,Z47-sumproplat2,0),IF(Z47-(sumproplat2-AA47-AB47)&gt;0,Z47-(AC47-AA47-AB47),0))</f>
        <v>227500.00000000093</v>
      </c>
      <c r="C51" s="9">
        <f t="shared" ref="C51:C62" si="28">IF(data2=1,B51*(PROC2/36500)*30.42,B51*(PROC2/36000)*30)</f>
        <v>2559.6554794520653</v>
      </c>
      <c r="D51" s="29">
        <f t="shared" ref="D51:D62" si="29">IF(AND($A51="1 міс.",B51&gt;0),$J$25*$J$6+$J$26*B51,0)+IF(B51-IF(data2=1,IF(C51&gt;0.001,C51+sumproplat2,0),IF(B51&gt;sumproplat2*2,sumproplat2,B51+C51))&lt;0,$J$28,0)</f>
        <v>3320.0000000000073</v>
      </c>
      <c r="E51" s="29">
        <f t="shared" ref="E51:E62" si="30">IF(data2=1,IF(C51&gt;0.001,C51+D51+sumproplat2,0),IF(B51&gt;sumproplat2*2,sumproplat2+D51,B51+C51+D51))</f>
        <v>7337.9888127854056</v>
      </c>
      <c r="F51" s="9">
        <f>IF(data2=1,IF((B62-sumproplat2)&gt;1,B62-sumproplat2,0),IF(B62-(sumproplat2-C62-D62)&gt;0,B62-(E62-C62-D62),0))</f>
        <v>210000.00000000081</v>
      </c>
      <c r="G51" s="9">
        <f t="shared" ref="G51:G62" si="31">IF(data2=1,F51*(PROC2/36500)*30.42,F51*(PROC2/36000)*30)</f>
        <v>2362.758904109598</v>
      </c>
      <c r="H51" s="29">
        <f t="shared" ref="H51:H62" si="32">IF(AND($A51="1 міс.",F51&gt;0),$J$25*$J$6+$J$26*F51,0)+IF(F51-IF(data2=1,IF(G51&gt;0.001,G51+sumproplat2,0),IF(F51&gt;sumproplat2*2,sumproplat2,F51+G51))&lt;0,$J$28,0)</f>
        <v>3180.0000000000064</v>
      </c>
      <c r="I51" s="29">
        <f t="shared" ref="I51:I62" si="33">IF(data2=1,IF(G51&gt;0.001,G51+H51+sumproplat2,0),IF(F51&gt;sumproplat2*2,sumproplat2+H51,F51+G51+H51))</f>
        <v>7001.0922374429374</v>
      </c>
      <c r="J51" s="9">
        <f>IF(data2=1,IF((F62-sumproplat2)&gt;1,F62-sumproplat2,0),IF(F62-(sumproplat2-G62-H62)&gt;0,F62-(I62-G62-H62),0))</f>
        <v>192500.0000000007</v>
      </c>
      <c r="K51" s="9">
        <f t="shared" ref="K51:K62" si="34">IF(data2=1,J51*(PROC2/36500)*30.42,J51*(PROC2/36000)*30)</f>
        <v>2165.8623287671312</v>
      </c>
      <c r="L51" s="29">
        <f t="shared" ref="L51:L62" si="35">IF(AND($A51="1 міс.",J51&gt;0),$J$25*$J$6+$J$26*J51,0)+IF(J51-IF(data2=1,IF(K51&gt;0.001,K51+sumproplat2,0),IF(J51&gt;sumproplat2*2,sumproplat2,J51+K51))&lt;0,$J$28,0)</f>
        <v>3040.0000000000055</v>
      </c>
      <c r="M51" s="29">
        <f t="shared" ref="M51:M62" si="36">IF(data2=1,IF(K51&gt;0.001,K51+L51+sumproplat2,0),IF(J51&gt;sumproplat2*2,sumproplat2+L51,J51+K51+L51))</f>
        <v>6664.1956621004692</v>
      </c>
      <c r="N51" s="9">
        <f>IF(data2=1,IF((J62-sumproplat2)&gt;1,J62-sumproplat2,0),IF(J62-(sumproplat2-K62-L62)&gt;0,J62-(M62-K62-L62),0))</f>
        <v>175000.00000000058</v>
      </c>
      <c r="O51" s="9">
        <f t="shared" ref="O51:O62" si="37">IF(data2=1,N51*(PROC2/36500)*30.42,N51*(PROC2/36000)*30)</f>
        <v>1968.9657534246639</v>
      </c>
      <c r="P51" s="29">
        <f t="shared" ref="P51:P62" si="38">IF(AND($A51="1 міс.",N51&gt;0),$J$25*$J$6+$J$26*N51,0)+IF(N51-IF(data2=1,IF(O51&gt;0.001,O51+sumproplat2,0),IF(N51&gt;sumproplat2*2,sumproplat2,N51+O51))&lt;0,$J$28,0)</f>
        <v>2900.0000000000045</v>
      </c>
      <c r="Q51" s="29">
        <f t="shared" ref="Q51:Q62" si="39">IF(data2=1,IF(O51&gt;0.001,O51+P51+sumproplat2,0),IF(N51&gt;sumproplat2*2,sumproplat2+P51,N51+O51+P51))</f>
        <v>6327.299086758002</v>
      </c>
      <c r="R51" s="9">
        <f>IF(data2=1,IF((N62-sumproplat2)&gt;1,N62-sumproplat2,0),IF(N62-(sumproplat2-O62-P62)&gt;0,N62-(Q62-O62-P62),0))</f>
        <v>157500.00000000047</v>
      </c>
      <c r="S51" s="9">
        <f t="shared" ref="S51:S62" si="40">IF(data2=1,R51*(PROC2/36500)*30.42,R51*(PROC2/36000)*30)</f>
        <v>1772.0691780821971</v>
      </c>
      <c r="T51" s="29">
        <f t="shared" ref="T51:T62" si="41">IF(AND($A51="1 міс.",R51&gt;0),$J$25*$J$6+$J$26*R51,0)+IF(R51-IF(data2=1,IF(S51&gt;0.001,S51+sumproplat2,0),IF(R51&gt;sumproplat2*2,sumproplat2,R51+S51))&lt;0,$J$28,0)</f>
        <v>2760.0000000000036</v>
      </c>
      <c r="U51" s="29">
        <f t="shared" ref="U51:U62" si="42">IF(data2=1,IF(S51&gt;0.001,S51+T51+sumproplat2,0),IF(R51&gt;sumproplat2*2,sumproplat2+T51,R51+S51+T51))</f>
        <v>5990.4025114155338</v>
      </c>
      <c r="V51" s="9">
        <f>IF(data2=1,IF((R62-sumproplat2)&gt;1,R62-sumproplat2,0),IF(R62-(sumproplat2-S62-T62)&gt;0,R62-(U62-S62-T62),0))</f>
        <v>140000.00000000035</v>
      </c>
      <c r="W51" s="9">
        <f t="shared" ref="W51:W62" si="43">IF(data2=1,V51*(PROC2/36500)*30.42,V51*(PROC2/36000)*30)</f>
        <v>1575.1726027397299</v>
      </c>
      <c r="X51" s="29">
        <f t="shared" ref="X51:X62" si="44">IF(AND($A51="1 міс.",V51&gt;0),$J$25*$J$6+$J$26*V51,0)+IF(V51-IF(data2=1,IF(W51&gt;0.001,W51+sumproplat2,0),IF(V51&gt;sumproplat2*2,sumproplat2,V51+W51))&lt;0,$J$28,0)</f>
        <v>2620.0000000000027</v>
      </c>
      <c r="Y51" s="29">
        <f t="shared" ref="Y51:Y62" si="45">IF(data2=1,IF(W51&gt;0.001,W51+X51+sumproplat2,0),IF(V51&gt;sumproplat2*2,sumproplat2+X51,V51+W51+X51))</f>
        <v>5653.5059360730656</v>
      </c>
      <c r="Z51" s="9">
        <f>IF(data2=1,IF((V62-sumproplat2)&gt;1,V62-sumproplat2,0),IF(V62-(sumproplat2-W62-X62)&gt;0,V62-(Y62-W62-X62),0))</f>
        <v>122500.00000000032</v>
      </c>
      <c r="AA51" s="9">
        <f t="shared" ref="AA51:AA62" si="46">IF(data2=1,Z51*(PROC2/36500)*30.42,Z51*(PROC2/36000)*30)</f>
        <v>1378.276027397264</v>
      </c>
      <c r="AB51" s="29">
        <f t="shared" ref="AB51:AB62" si="47">IF(AND($A51="1 міс.",Z51&gt;0),$J$25*$J$6+$J$26*Z51,0)+IF(Z51-IF(data2=1,IF(AA51&gt;0.001,AA51+sumproplat2,0),IF(Z51&gt;sumproplat2*2,sumproplat2,Z51+AA51))&lt;0,$J$28,0)</f>
        <v>2480.0000000000027</v>
      </c>
      <c r="AC51" s="29">
        <f t="shared" ref="AC51:AC62" si="48">IF(data2=1,IF(AA51&gt;0.001,AA51+AB51+sumproplat2,0),IF(Z51&gt;sumproplat2*2,sumproplat2+AB51,Z51+AA51+AB51))</f>
        <v>5316.6093607306002</v>
      </c>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row>
    <row r="52" spans="1:247" s="2" customFormat="1" ht="15" x14ac:dyDescent="0.25">
      <c r="A52" s="7" t="s">
        <v>20</v>
      </c>
      <c r="B52" s="9">
        <f t="shared" ref="B52:B62" si="49">IF(data2=1,IF((B51-sumproplat2)&gt;1,B51-sumproplat2,0),IF(B51-(sumproplat2-C51-D51)&gt;0,B51-(E51-C51-D51),0))</f>
        <v>226041.66666666759</v>
      </c>
      <c r="C52" s="9">
        <f t="shared" si="28"/>
        <v>2543.2474315068598</v>
      </c>
      <c r="D52" s="29">
        <f t="shared" si="29"/>
        <v>0</v>
      </c>
      <c r="E52" s="29">
        <f t="shared" si="30"/>
        <v>4001.5807648401933</v>
      </c>
      <c r="F52" s="9">
        <f t="shared" ref="F52:F62" si="50">IF(data2=1,IF((F51-sumproplat2)&gt;1,F51-sumproplat2,0),IF(F51-(sumproplat2-G51-H51)&gt;0,F51-(I51-G51-H51),0))</f>
        <v>208541.66666666747</v>
      </c>
      <c r="G52" s="9">
        <f t="shared" si="31"/>
        <v>2346.3508561643926</v>
      </c>
      <c r="H52" s="29">
        <f t="shared" si="32"/>
        <v>0</v>
      </c>
      <c r="I52" s="29">
        <f t="shared" si="33"/>
        <v>3804.684189497726</v>
      </c>
      <c r="J52" s="9">
        <f t="shared" ref="J52:J62" si="51">IF(data2=1,IF((J51-sumproplat2)&gt;1,J51-sumproplat2,0),IF(J51-(sumproplat2-K51-L51)&gt;0,J51-(M51-K51-L51),0))</f>
        <v>191041.66666666736</v>
      </c>
      <c r="K52" s="9">
        <f t="shared" si="34"/>
        <v>2149.4542808219257</v>
      </c>
      <c r="L52" s="29">
        <f t="shared" si="35"/>
        <v>0</v>
      </c>
      <c r="M52" s="29">
        <f t="shared" si="36"/>
        <v>3607.7876141552588</v>
      </c>
      <c r="N52" s="9">
        <f t="shared" ref="N52:N62" si="52">IF(data2=1,IF((N51-sumproplat2)&gt;1,N51-sumproplat2,0),IF(N51-(sumproplat2-O51-P51)&gt;0,N51-(Q51-O51-P51),0))</f>
        <v>173541.66666666724</v>
      </c>
      <c r="O52" s="9">
        <f t="shared" si="37"/>
        <v>1952.5577054794585</v>
      </c>
      <c r="P52" s="29">
        <f t="shared" si="38"/>
        <v>0</v>
      </c>
      <c r="Q52" s="29">
        <f t="shared" si="39"/>
        <v>3410.8910388127915</v>
      </c>
      <c r="R52" s="9">
        <f t="shared" ref="R52:R62" si="53">IF(data2=1,IF((R51-sumproplat2)&gt;1,R51-sumproplat2,0),IF(R51-(sumproplat2-S51-T51)&gt;0,R51-(U51-S51-T51),0))</f>
        <v>156041.66666666712</v>
      </c>
      <c r="S52" s="9">
        <f t="shared" si="40"/>
        <v>1755.6611301369915</v>
      </c>
      <c r="T52" s="29">
        <f t="shared" si="41"/>
        <v>0</v>
      </c>
      <c r="U52" s="29">
        <f t="shared" si="42"/>
        <v>3213.9944634703247</v>
      </c>
      <c r="V52" s="9">
        <f t="shared" ref="V52:V62" si="54">IF(data2=1,IF((V51-sumproplat2)&gt;1,V51-sumproplat2,0),IF(V51-(sumproplat2-W51-X51)&gt;0,V51-(Y51-W51-X51),0))</f>
        <v>138541.66666666701</v>
      </c>
      <c r="W52" s="9">
        <f t="shared" si="43"/>
        <v>1558.7645547945244</v>
      </c>
      <c r="X52" s="29">
        <f t="shared" si="44"/>
        <v>0</v>
      </c>
      <c r="Y52" s="29">
        <f t="shared" si="45"/>
        <v>3017.0978881278579</v>
      </c>
      <c r="Z52" s="9">
        <f t="shared" ref="Z52:Z62" si="55">IF(data2=1,IF((Z51-sumproplat2)&gt;1,Z51-sumproplat2,0),IF(Z51-(sumproplat2-AA51-AB51)&gt;0,Z51-(AC51-AA51-AB51),0))</f>
        <v>121041.66666666699</v>
      </c>
      <c r="AA52" s="9">
        <f t="shared" si="46"/>
        <v>1361.8679794520585</v>
      </c>
      <c r="AB52" s="29">
        <f t="shared" si="47"/>
        <v>0</v>
      </c>
      <c r="AC52" s="29">
        <f t="shared" si="48"/>
        <v>2820.2013127853916</v>
      </c>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row>
    <row r="53" spans="1:247" s="2" customFormat="1" ht="15" x14ac:dyDescent="0.25">
      <c r="A53" s="7" t="s">
        <v>21</v>
      </c>
      <c r="B53" s="9">
        <f t="shared" si="49"/>
        <v>224583.33333333425</v>
      </c>
      <c r="C53" s="9">
        <f t="shared" si="28"/>
        <v>2526.8393835616539</v>
      </c>
      <c r="D53" s="29">
        <f t="shared" si="29"/>
        <v>0</v>
      </c>
      <c r="E53" s="29">
        <f t="shared" si="30"/>
        <v>3985.1727168949874</v>
      </c>
      <c r="F53" s="9">
        <f t="shared" si="50"/>
        <v>207083.33333333413</v>
      </c>
      <c r="G53" s="9">
        <f t="shared" si="31"/>
        <v>2329.9428082191871</v>
      </c>
      <c r="H53" s="29">
        <f t="shared" si="32"/>
        <v>0</v>
      </c>
      <c r="I53" s="29">
        <f t="shared" si="33"/>
        <v>3788.2761415525201</v>
      </c>
      <c r="J53" s="9">
        <f t="shared" si="51"/>
        <v>189583.33333333401</v>
      </c>
      <c r="K53" s="9">
        <f t="shared" si="34"/>
        <v>2133.0462328767198</v>
      </c>
      <c r="L53" s="29">
        <f t="shared" si="35"/>
        <v>0</v>
      </c>
      <c r="M53" s="29">
        <f t="shared" si="36"/>
        <v>3591.3795662100529</v>
      </c>
      <c r="N53" s="9">
        <f t="shared" si="52"/>
        <v>172083.3333333339</v>
      </c>
      <c r="O53" s="9">
        <f t="shared" si="37"/>
        <v>1936.149657534253</v>
      </c>
      <c r="P53" s="29">
        <f t="shared" si="38"/>
        <v>0</v>
      </c>
      <c r="Q53" s="29">
        <f t="shared" si="39"/>
        <v>3394.4829908675865</v>
      </c>
      <c r="R53" s="9">
        <f t="shared" si="53"/>
        <v>154583.33333333378</v>
      </c>
      <c r="S53" s="9">
        <f t="shared" si="40"/>
        <v>1739.253082191786</v>
      </c>
      <c r="T53" s="29">
        <f t="shared" si="41"/>
        <v>0</v>
      </c>
      <c r="U53" s="29">
        <f t="shared" si="42"/>
        <v>3197.5864155251193</v>
      </c>
      <c r="V53" s="9">
        <f t="shared" si="54"/>
        <v>137083.33333333366</v>
      </c>
      <c r="W53" s="9">
        <f t="shared" si="43"/>
        <v>1542.356506849319</v>
      </c>
      <c r="X53" s="29">
        <f t="shared" si="44"/>
        <v>0</v>
      </c>
      <c r="Y53" s="29">
        <f t="shared" si="45"/>
        <v>3000.689840182652</v>
      </c>
      <c r="Z53" s="9">
        <f t="shared" si="55"/>
        <v>119583.33333333366</v>
      </c>
      <c r="AA53" s="9">
        <f t="shared" si="46"/>
        <v>1345.4599315068531</v>
      </c>
      <c r="AB53" s="29">
        <f t="shared" si="47"/>
        <v>0</v>
      </c>
      <c r="AC53" s="29">
        <f t="shared" si="48"/>
        <v>2803.7932648401866</v>
      </c>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row>
    <row r="54" spans="1:247" s="2" customFormat="1" ht="15" x14ac:dyDescent="0.25">
      <c r="A54" s="7" t="s">
        <v>53</v>
      </c>
      <c r="B54" s="9">
        <f t="shared" si="49"/>
        <v>223125.0000000009</v>
      </c>
      <c r="C54" s="9">
        <f t="shared" si="28"/>
        <v>2510.4313356164489</v>
      </c>
      <c r="D54" s="29">
        <f t="shared" si="29"/>
        <v>0</v>
      </c>
      <c r="E54" s="29">
        <f t="shared" si="30"/>
        <v>3968.7646689497824</v>
      </c>
      <c r="F54" s="9">
        <f t="shared" si="50"/>
        <v>205625.00000000079</v>
      </c>
      <c r="G54" s="9">
        <f t="shared" si="31"/>
        <v>2313.5347602739816</v>
      </c>
      <c r="H54" s="29">
        <f t="shared" si="32"/>
        <v>0</v>
      </c>
      <c r="I54" s="29">
        <f t="shared" si="33"/>
        <v>3771.8680936073151</v>
      </c>
      <c r="J54" s="9">
        <f t="shared" si="51"/>
        <v>188125.00000000067</v>
      </c>
      <c r="K54" s="9">
        <f t="shared" si="34"/>
        <v>2116.6381849315144</v>
      </c>
      <c r="L54" s="29">
        <f t="shared" si="35"/>
        <v>0</v>
      </c>
      <c r="M54" s="29">
        <f t="shared" si="36"/>
        <v>3574.9715182648479</v>
      </c>
      <c r="N54" s="9">
        <f t="shared" si="52"/>
        <v>170625.00000000055</v>
      </c>
      <c r="O54" s="9">
        <f t="shared" si="37"/>
        <v>1919.7416095890474</v>
      </c>
      <c r="P54" s="29">
        <f t="shared" si="38"/>
        <v>0</v>
      </c>
      <c r="Q54" s="29">
        <f t="shared" si="39"/>
        <v>3378.0749429223806</v>
      </c>
      <c r="R54" s="9">
        <f t="shared" si="53"/>
        <v>153125.00000000044</v>
      </c>
      <c r="S54" s="9">
        <f t="shared" si="40"/>
        <v>1722.8450342465803</v>
      </c>
      <c r="T54" s="29">
        <f t="shared" si="41"/>
        <v>0</v>
      </c>
      <c r="U54" s="29">
        <f t="shared" si="42"/>
        <v>3181.1783675799134</v>
      </c>
      <c r="V54" s="9">
        <f t="shared" si="54"/>
        <v>135625.00000000032</v>
      </c>
      <c r="W54" s="9">
        <f t="shared" si="43"/>
        <v>1525.9484589041133</v>
      </c>
      <c r="X54" s="29">
        <f t="shared" si="44"/>
        <v>0</v>
      </c>
      <c r="Y54" s="29">
        <f t="shared" si="45"/>
        <v>2984.2817922374466</v>
      </c>
      <c r="Z54" s="9">
        <f t="shared" si="55"/>
        <v>118125.00000000033</v>
      </c>
      <c r="AA54" s="9">
        <f t="shared" si="46"/>
        <v>1329.0518835616479</v>
      </c>
      <c r="AB54" s="29">
        <f t="shared" si="47"/>
        <v>0</v>
      </c>
      <c r="AC54" s="29">
        <f t="shared" si="48"/>
        <v>2787.3852168949811</v>
      </c>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row>
    <row r="55" spans="1:247" s="2" customFormat="1" ht="15" x14ac:dyDescent="0.25">
      <c r="A55" s="7" t="s">
        <v>54</v>
      </c>
      <c r="B55" s="9">
        <f t="shared" si="49"/>
        <v>221666.66666666756</v>
      </c>
      <c r="C55" s="9">
        <f t="shared" si="28"/>
        <v>2494.023287671243</v>
      </c>
      <c r="D55" s="29">
        <f t="shared" si="29"/>
        <v>0</v>
      </c>
      <c r="E55" s="29">
        <f t="shared" si="30"/>
        <v>3952.3566210045765</v>
      </c>
      <c r="F55" s="9">
        <f t="shared" si="50"/>
        <v>204166.66666666744</v>
      </c>
      <c r="G55" s="9">
        <f t="shared" si="31"/>
        <v>2297.1267123287757</v>
      </c>
      <c r="H55" s="29">
        <f t="shared" si="32"/>
        <v>0</v>
      </c>
      <c r="I55" s="29">
        <f t="shared" si="33"/>
        <v>3755.4600456621092</v>
      </c>
      <c r="J55" s="9">
        <f t="shared" si="51"/>
        <v>186666.66666666733</v>
      </c>
      <c r="K55" s="9">
        <f t="shared" si="34"/>
        <v>2100.2301369863089</v>
      </c>
      <c r="L55" s="29">
        <f t="shared" si="35"/>
        <v>0</v>
      </c>
      <c r="M55" s="29">
        <f t="shared" si="36"/>
        <v>3558.563470319642</v>
      </c>
      <c r="N55" s="9">
        <f t="shared" si="52"/>
        <v>169166.66666666721</v>
      </c>
      <c r="O55" s="9">
        <f t="shared" si="37"/>
        <v>1903.3335616438417</v>
      </c>
      <c r="P55" s="29">
        <f t="shared" si="38"/>
        <v>0</v>
      </c>
      <c r="Q55" s="29">
        <f t="shared" si="39"/>
        <v>3361.6668949771747</v>
      </c>
      <c r="R55" s="9">
        <f t="shared" si="53"/>
        <v>151666.66666666709</v>
      </c>
      <c r="S55" s="9">
        <f t="shared" si="40"/>
        <v>1706.4369863013746</v>
      </c>
      <c r="T55" s="29">
        <f t="shared" si="41"/>
        <v>0</v>
      </c>
      <c r="U55" s="29">
        <f t="shared" si="42"/>
        <v>3164.7703196347079</v>
      </c>
      <c r="V55" s="9">
        <f t="shared" si="54"/>
        <v>134166.66666666698</v>
      </c>
      <c r="W55" s="9">
        <f t="shared" si="43"/>
        <v>1509.5404109589076</v>
      </c>
      <c r="X55" s="29">
        <f t="shared" si="44"/>
        <v>0</v>
      </c>
      <c r="Y55" s="29">
        <f t="shared" si="45"/>
        <v>2967.8737442922411</v>
      </c>
      <c r="Z55" s="9">
        <f t="shared" si="55"/>
        <v>116666.66666666701</v>
      </c>
      <c r="AA55" s="9">
        <f t="shared" si="46"/>
        <v>1312.6438356164422</v>
      </c>
      <c r="AB55" s="29">
        <f t="shared" si="47"/>
        <v>0</v>
      </c>
      <c r="AC55" s="29">
        <f t="shared" si="48"/>
        <v>2770.9771689497757</v>
      </c>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row>
    <row r="56" spans="1:247" s="2" customFormat="1" ht="15" x14ac:dyDescent="0.25">
      <c r="A56" s="7" t="s">
        <v>55</v>
      </c>
      <c r="B56" s="9">
        <f t="shared" si="49"/>
        <v>220208.33333333422</v>
      </c>
      <c r="C56" s="9">
        <f t="shared" si="28"/>
        <v>2477.6152397260371</v>
      </c>
      <c r="D56" s="29">
        <f t="shared" si="29"/>
        <v>0</v>
      </c>
      <c r="E56" s="29">
        <f t="shared" si="30"/>
        <v>3935.9485730593706</v>
      </c>
      <c r="F56" s="9">
        <f t="shared" si="50"/>
        <v>202708.3333333341</v>
      </c>
      <c r="G56" s="9">
        <f t="shared" si="31"/>
        <v>2280.7186643835707</v>
      </c>
      <c r="H56" s="29">
        <f t="shared" si="32"/>
        <v>0</v>
      </c>
      <c r="I56" s="29">
        <f t="shared" si="33"/>
        <v>3739.0519977169042</v>
      </c>
      <c r="J56" s="9">
        <f t="shared" si="51"/>
        <v>185208.33333333398</v>
      </c>
      <c r="K56" s="9">
        <f t="shared" si="34"/>
        <v>2083.8220890411035</v>
      </c>
      <c r="L56" s="29">
        <f t="shared" si="35"/>
        <v>0</v>
      </c>
      <c r="M56" s="29">
        <f t="shared" si="36"/>
        <v>3542.155422374437</v>
      </c>
      <c r="N56" s="9">
        <f t="shared" si="52"/>
        <v>167708.33333333387</v>
      </c>
      <c r="O56" s="9">
        <f t="shared" si="37"/>
        <v>1886.9255136986362</v>
      </c>
      <c r="P56" s="29">
        <f t="shared" si="38"/>
        <v>0</v>
      </c>
      <c r="Q56" s="29">
        <f t="shared" si="39"/>
        <v>3345.2588470319697</v>
      </c>
      <c r="R56" s="9">
        <f t="shared" si="53"/>
        <v>150208.33333333375</v>
      </c>
      <c r="S56" s="9">
        <f t="shared" si="40"/>
        <v>1690.028938356169</v>
      </c>
      <c r="T56" s="29">
        <f t="shared" si="41"/>
        <v>0</v>
      </c>
      <c r="U56" s="29">
        <f t="shared" si="42"/>
        <v>3148.3622716895024</v>
      </c>
      <c r="V56" s="9">
        <f t="shared" si="54"/>
        <v>132708.33333333363</v>
      </c>
      <c r="W56" s="9">
        <f t="shared" si="43"/>
        <v>1493.1323630137019</v>
      </c>
      <c r="X56" s="29">
        <f t="shared" si="44"/>
        <v>0</v>
      </c>
      <c r="Y56" s="29">
        <f t="shared" si="45"/>
        <v>2951.4656963470352</v>
      </c>
      <c r="Z56" s="9">
        <f t="shared" si="55"/>
        <v>115208.33333333368</v>
      </c>
      <c r="AA56" s="9">
        <f t="shared" si="46"/>
        <v>1296.2357876712369</v>
      </c>
      <c r="AB56" s="29">
        <f t="shared" si="47"/>
        <v>0</v>
      </c>
      <c r="AC56" s="29">
        <f t="shared" si="48"/>
        <v>2754.5691210045702</v>
      </c>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row>
    <row r="57" spans="1:247" s="2" customFormat="1" ht="15" x14ac:dyDescent="0.25">
      <c r="A57" s="7" t="s">
        <v>56</v>
      </c>
      <c r="B57" s="9">
        <f t="shared" si="49"/>
        <v>218750.00000000087</v>
      </c>
      <c r="C57" s="9">
        <f t="shared" si="28"/>
        <v>2461.2071917808316</v>
      </c>
      <c r="D57" s="29">
        <f t="shared" si="29"/>
        <v>0</v>
      </c>
      <c r="E57" s="29">
        <f t="shared" si="30"/>
        <v>3919.5405251141647</v>
      </c>
      <c r="F57" s="9">
        <f t="shared" si="50"/>
        <v>201250.00000000076</v>
      </c>
      <c r="G57" s="9">
        <f t="shared" si="31"/>
        <v>2264.3106164383648</v>
      </c>
      <c r="H57" s="29">
        <f t="shared" si="32"/>
        <v>0</v>
      </c>
      <c r="I57" s="29">
        <f t="shared" si="33"/>
        <v>3722.6439497716983</v>
      </c>
      <c r="J57" s="9">
        <f t="shared" si="51"/>
        <v>183750.00000000064</v>
      </c>
      <c r="K57" s="9">
        <f t="shared" si="34"/>
        <v>2067.4140410958976</v>
      </c>
      <c r="L57" s="29">
        <f t="shared" si="35"/>
        <v>0</v>
      </c>
      <c r="M57" s="29">
        <f t="shared" si="36"/>
        <v>3525.7473744292311</v>
      </c>
      <c r="N57" s="9">
        <f t="shared" si="52"/>
        <v>166250.00000000052</v>
      </c>
      <c r="O57" s="9">
        <f t="shared" si="37"/>
        <v>1870.5174657534305</v>
      </c>
      <c r="P57" s="29">
        <f t="shared" si="38"/>
        <v>0</v>
      </c>
      <c r="Q57" s="29">
        <f t="shared" si="39"/>
        <v>3328.8507990867638</v>
      </c>
      <c r="R57" s="9">
        <f t="shared" si="53"/>
        <v>148750.00000000041</v>
      </c>
      <c r="S57" s="9">
        <f t="shared" si="40"/>
        <v>1673.6208904109635</v>
      </c>
      <c r="T57" s="29">
        <f t="shared" si="41"/>
        <v>0</v>
      </c>
      <c r="U57" s="29">
        <f t="shared" si="42"/>
        <v>3131.9542237442965</v>
      </c>
      <c r="V57" s="9">
        <f t="shared" si="54"/>
        <v>131250.00000000029</v>
      </c>
      <c r="W57" s="9">
        <f t="shared" si="43"/>
        <v>1476.7243150684965</v>
      </c>
      <c r="X57" s="29">
        <f t="shared" si="44"/>
        <v>0</v>
      </c>
      <c r="Y57" s="29">
        <f t="shared" si="45"/>
        <v>2935.0576484018297</v>
      </c>
      <c r="Z57" s="9">
        <f t="shared" si="55"/>
        <v>113750.00000000035</v>
      </c>
      <c r="AA57" s="9">
        <f t="shared" si="46"/>
        <v>1279.8277397260313</v>
      </c>
      <c r="AB57" s="29">
        <f t="shared" si="47"/>
        <v>0</v>
      </c>
      <c r="AC57" s="29">
        <f t="shared" si="48"/>
        <v>2738.1610730593648</v>
      </c>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row>
    <row r="58" spans="1:247" s="2" customFormat="1" ht="15" x14ac:dyDescent="0.25">
      <c r="A58" s="7" t="s">
        <v>57</v>
      </c>
      <c r="B58" s="9">
        <f t="shared" si="49"/>
        <v>217291.66666666753</v>
      </c>
      <c r="C58" s="9">
        <f t="shared" si="28"/>
        <v>2444.7991438356262</v>
      </c>
      <c r="D58" s="29">
        <f t="shared" si="29"/>
        <v>0</v>
      </c>
      <c r="E58" s="29">
        <f t="shared" si="30"/>
        <v>3903.1324771689597</v>
      </c>
      <c r="F58" s="9">
        <f t="shared" si="50"/>
        <v>199791.66666666741</v>
      </c>
      <c r="G58" s="9">
        <f t="shared" si="31"/>
        <v>2247.9025684931589</v>
      </c>
      <c r="H58" s="29">
        <f t="shared" si="32"/>
        <v>0</v>
      </c>
      <c r="I58" s="29">
        <f t="shared" si="33"/>
        <v>3706.2359018264924</v>
      </c>
      <c r="J58" s="9">
        <f t="shared" si="51"/>
        <v>182291.6666666673</v>
      </c>
      <c r="K58" s="9">
        <f t="shared" si="34"/>
        <v>2051.0059931506921</v>
      </c>
      <c r="L58" s="29">
        <f t="shared" si="35"/>
        <v>0</v>
      </c>
      <c r="M58" s="29">
        <f t="shared" si="36"/>
        <v>3509.3393264840252</v>
      </c>
      <c r="N58" s="9">
        <f t="shared" si="52"/>
        <v>164791.66666666718</v>
      </c>
      <c r="O58" s="9">
        <f t="shared" si="37"/>
        <v>1854.1094178082251</v>
      </c>
      <c r="P58" s="29">
        <f t="shared" si="38"/>
        <v>0</v>
      </c>
      <c r="Q58" s="29">
        <f t="shared" si="39"/>
        <v>3312.4427511415583</v>
      </c>
      <c r="R58" s="9">
        <f t="shared" si="53"/>
        <v>147291.66666666706</v>
      </c>
      <c r="S58" s="9">
        <f t="shared" si="40"/>
        <v>1657.2128424657581</v>
      </c>
      <c r="T58" s="29">
        <f t="shared" si="41"/>
        <v>0</v>
      </c>
      <c r="U58" s="29">
        <f t="shared" si="42"/>
        <v>3115.5461757990915</v>
      </c>
      <c r="V58" s="9">
        <f t="shared" si="54"/>
        <v>129791.66666666696</v>
      </c>
      <c r="W58" s="9">
        <f t="shared" si="43"/>
        <v>1460.316267123291</v>
      </c>
      <c r="X58" s="29">
        <f t="shared" si="44"/>
        <v>0</v>
      </c>
      <c r="Y58" s="29">
        <f t="shared" si="45"/>
        <v>2918.6496004566243</v>
      </c>
      <c r="Z58" s="9">
        <f t="shared" si="55"/>
        <v>112291.66666666702</v>
      </c>
      <c r="AA58" s="9">
        <f t="shared" si="46"/>
        <v>1263.419691780826</v>
      </c>
      <c r="AB58" s="29">
        <f t="shared" si="47"/>
        <v>0</v>
      </c>
      <c r="AC58" s="29">
        <f t="shared" si="48"/>
        <v>2721.7530251141593</v>
      </c>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row>
    <row r="59" spans="1:247" s="2" customFormat="1" ht="15" x14ac:dyDescent="0.25">
      <c r="A59" s="7" t="s">
        <v>58</v>
      </c>
      <c r="B59" s="9">
        <f t="shared" si="49"/>
        <v>215833.33333333419</v>
      </c>
      <c r="C59" s="9">
        <f t="shared" si="28"/>
        <v>2428.3910958904207</v>
      </c>
      <c r="D59" s="29">
        <f t="shared" si="29"/>
        <v>0</v>
      </c>
      <c r="E59" s="29">
        <f t="shared" si="30"/>
        <v>3886.7244292237538</v>
      </c>
      <c r="F59" s="9">
        <f t="shared" si="50"/>
        <v>198333.33333333407</v>
      </c>
      <c r="G59" s="9">
        <f t="shared" si="31"/>
        <v>2231.4945205479535</v>
      </c>
      <c r="H59" s="29">
        <f t="shared" si="32"/>
        <v>0</v>
      </c>
      <c r="I59" s="29">
        <f t="shared" si="33"/>
        <v>3689.8278538812865</v>
      </c>
      <c r="J59" s="9">
        <f t="shared" si="51"/>
        <v>180833.33333333395</v>
      </c>
      <c r="K59" s="9">
        <f t="shared" si="34"/>
        <v>2034.5979452054867</v>
      </c>
      <c r="L59" s="29">
        <f t="shared" si="35"/>
        <v>0</v>
      </c>
      <c r="M59" s="29">
        <f t="shared" si="36"/>
        <v>3492.9312785388202</v>
      </c>
      <c r="N59" s="9">
        <f t="shared" si="52"/>
        <v>163333.33333333384</v>
      </c>
      <c r="O59" s="9">
        <f t="shared" si="37"/>
        <v>1837.7013698630194</v>
      </c>
      <c r="P59" s="29">
        <f t="shared" si="38"/>
        <v>0</v>
      </c>
      <c r="Q59" s="29">
        <f t="shared" si="39"/>
        <v>3296.0347031963529</v>
      </c>
      <c r="R59" s="9">
        <f t="shared" si="53"/>
        <v>145833.33333333372</v>
      </c>
      <c r="S59" s="9">
        <f t="shared" si="40"/>
        <v>1640.8047945205524</v>
      </c>
      <c r="T59" s="29">
        <f t="shared" si="41"/>
        <v>0</v>
      </c>
      <c r="U59" s="29">
        <f t="shared" si="42"/>
        <v>3099.1381278538856</v>
      </c>
      <c r="V59" s="9">
        <f t="shared" si="54"/>
        <v>128333.33333333363</v>
      </c>
      <c r="W59" s="9">
        <f t="shared" si="43"/>
        <v>1443.9082191780856</v>
      </c>
      <c r="X59" s="29">
        <f t="shared" si="44"/>
        <v>0</v>
      </c>
      <c r="Y59" s="29">
        <f t="shared" si="45"/>
        <v>2902.2415525114188</v>
      </c>
      <c r="Z59" s="9">
        <f t="shared" si="55"/>
        <v>110833.33333333369</v>
      </c>
      <c r="AA59" s="9">
        <f t="shared" si="46"/>
        <v>1247.0116438356204</v>
      </c>
      <c r="AB59" s="29">
        <f t="shared" si="47"/>
        <v>0</v>
      </c>
      <c r="AC59" s="29">
        <f t="shared" si="48"/>
        <v>2705.3449771689538</v>
      </c>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row>
    <row r="60" spans="1:247" s="2" customFormat="1" ht="15" x14ac:dyDescent="0.25">
      <c r="A60" s="7" t="s">
        <v>59</v>
      </c>
      <c r="B60" s="9">
        <f t="shared" si="49"/>
        <v>214375.00000000084</v>
      </c>
      <c r="C60" s="9">
        <f t="shared" si="28"/>
        <v>2411.9830479452148</v>
      </c>
      <c r="D60" s="29">
        <f t="shared" si="29"/>
        <v>0</v>
      </c>
      <c r="E60" s="29">
        <f t="shared" si="30"/>
        <v>3870.3163812785479</v>
      </c>
      <c r="F60" s="9">
        <f t="shared" si="50"/>
        <v>196875.00000000073</v>
      </c>
      <c r="G60" s="9">
        <f t="shared" si="31"/>
        <v>2215.086472602748</v>
      </c>
      <c r="H60" s="29">
        <f t="shared" si="32"/>
        <v>0</v>
      </c>
      <c r="I60" s="29">
        <f t="shared" si="33"/>
        <v>3673.4198059360815</v>
      </c>
      <c r="J60" s="9">
        <f t="shared" si="51"/>
        <v>179375.00000000061</v>
      </c>
      <c r="K60" s="9">
        <f t="shared" si="34"/>
        <v>2018.1898972602808</v>
      </c>
      <c r="L60" s="29">
        <f t="shared" si="35"/>
        <v>0</v>
      </c>
      <c r="M60" s="29">
        <f t="shared" si="36"/>
        <v>3476.5232305936142</v>
      </c>
      <c r="N60" s="9">
        <f t="shared" si="52"/>
        <v>161875.00000000049</v>
      </c>
      <c r="O60" s="9">
        <f t="shared" si="37"/>
        <v>1821.293321917814</v>
      </c>
      <c r="P60" s="29">
        <f t="shared" si="38"/>
        <v>0</v>
      </c>
      <c r="Q60" s="29">
        <f t="shared" si="39"/>
        <v>3279.626655251147</v>
      </c>
      <c r="R60" s="9">
        <f t="shared" si="53"/>
        <v>144375.00000000038</v>
      </c>
      <c r="S60" s="9">
        <f t="shared" si="40"/>
        <v>1624.3967465753469</v>
      </c>
      <c r="T60" s="29">
        <f t="shared" si="41"/>
        <v>0</v>
      </c>
      <c r="U60" s="29">
        <f t="shared" si="42"/>
        <v>3082.7300799086802</v>
      </c>
      <c r="V60" s="9">
        <f t="shared" si="54"/>
        <v>126875.00000000031</v>
      </c>
      <c r="W60" s="9">
        <f t="shared" si="43"/>
        <v>1427.5001712328801</v>
      </c>
      <c r="X60" s="29">
        <f t="shared" si="44"/>
        <v>0</v>
      </c>
      <c r="Y60" s="29">
        <f t="shared" si="45"/>
        <v>2885.8335045662134</v>
      </c>
      <c r="Z60" s="9">
        <f t="shared" si="55"/>
        <v>109375.00000000036</v>
      </c>
      <c r="AA60" s="9">
        <f t="shared" si="46"/>
        <v>1230.6035958904151</v>
      </c>
      <c r="AB60" s="29">
        <f t="shared" si="47"/>
        <v>0</v>
      </c>
      <c r="AC60" s="29">
        <f t="shared" si="48"/>
        <v>2688.9369292237484</v>
      </c>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row>
    <row r="61" spans="1:247" s="2" customFormat="1" ht="15" x14ac:dyDescent="0.25">
      <c r="A61" s="7" t="s">
        <v>60</v>
      </c>
      <c r="B61" s="9">
        <f t="shared" si="49"/>
        <v>212916.6666666675</v>
      </c>
      <c r="C61" s="9">
        <f t="shared" si="28"/>
        <v>2395.5750000000098</v>
      </c>
      <c r="D61" s="29">
        <f t="shared" si="29"/>
        <v>0</v>
      </c>
      <c r="E61" s="29">
        <f t="shared" si="30"/>
        <v>3853.9083333333429</v>
      </c>
      <c r="F61" s="9">
        <f t="shared" si="50"/>
        <v>195416.66666666738</v>
      </c>
      <c r="G61" s="9">
        <f t="shared" si="31"/>
        <v>2198.6784246575426</v>
      </c>
      <c r="H61" s="29">
        <f t="shared" si="32"/>
        <v>0</v>
      </c>
      <c r="I61" s="29">
        <f t="shared" si="33"/>
        <v>3657.0117579908756</v>
      </c>
      <c r="J61" s="9">
        <f t="shared" si="51"/>
        <v>177916.66666666727</v>
      </c>
      <c r="K61" s="9">
        <f t="shared" si="34"/>
        <v>2001.7818493150755</v>
      </c>
      <c r="L61" s="29">
        <f t="shared" si="35"/>
        <v>0</v>
      </c>
      <c r="M61" s="29">
        <f t="shared" si="36"/>
        <v>3460.1151826484088</v>
      </c>
      <c r="N61" s="9">
        <f t="shared" si="52"/>
        <v>160416.66666666715</v>
      </c>
      <c r="O61" s="9">
        <f t="shared" si="37"/>
        <v>1804.8852739726083</v>
      </c>
      <c r="P61" s="29">
        <f t="shared" si="38"/>
        <v>0</v>
      </c>
      <c r="Q61" s="29">
        <f t="shared" si="39"/>
        <v>3263.2186073059415</v>
      </c>
      <c r="R61" s="9">
        <f t="shared" si="53"/>
        <v>142916.66666666704</v>
      </c>
      <c r="S61" s="9">
        <f t="shared" si="40"/>
        <v>1607.988698630141</v>
      </c>
      <c r="T61" s="29">
        <f t="shared" si="41"/>
        <v>0</v>
      </c>
      <c r="U61" s="29">
        <f t="shared" si="42"/>
        <v>3066.3220319634743</v>
      </c>
      <c r="V61" s="9">
        <f t="shared" si="54"/>
        <v>125416.66666666698</v>
      </c>
      <c r="W61" s="9">
        <f t="shared" si="43"/>
        <v>1411.0921232876749</v>
      </c>
      <c r="X61" s="29">
        <f t="shared" si="44"/>
        <v>0</v>
      </c>
      <c r="Y61" s="29">
        <f t="shared" si="45"/>
        <v>2869.4254566210084</v>
      </c>
      <c r="Z61" s="9">
        <f t="shared" si="55"/>
        <v>107916.66666666704</v>
      </c>
      <c r="AA61" s="9">
        <f t="shared" si="46"/>
        <v>1214.1955479452097</v>
      </c>
      <c r="AB61" s="29">
        <f t="shared" si="47"/>
        <v>0</v>
      </c>
      <c r="AC61" s="29">
        <f t="shared" si="48"/>
        <v>2672.5288812785429</v>
      </c>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row>
    <row r="62" spans="1:247" s="2" customFormat="1" ht="15" x14ac:dyDescent="0.25">
      <c r="A62" s="7" t="s">
        <v>61</v>
      </c>
      <c r="B62" s="9">
        <f t="shared" si="49"/>
        <v>211458.33333333416</v>
      </c>
      <c r="C62" s="9">
        <f t="shared" si="28"/>
        <v>2379.1669520548039</v>
      </c>
      <c r="D62" s="29">
        <f t="shared" si="29"/>
        <v>0</v>
      </c>
      <c r="E62" s="29">
        <f t="shared" si="30"/>
        <v>3837.5002853881369</v>
      </c>
      <c r="F62" s="9">
        <f t="shared" si="50"/>
        <v>193958.33333333404</v>
      </c>
      <c r="G62" s="9">
        <f t="shared" si="31"/>
        <v>2182.2703767123367</v>
      </c>
      <c r="H62" s="29">
        <f t="shared" si="32"/>
        <v>0</v>
      </c>
      <c r="I62" s="29">
        <f t="shared" si="33"/>
        <v>3640.6037100456697</v>
      </c>
      <c r="J62" s="9">
        <f t="shared" si="51"/>
        <v>176458.33333333393</v>
      </c>
      <c r="K62" s="9">
        <f t="shared" si="34"/>
        <v>1985.3738013698696</v>
      </c>
      <c r="L62" s="29">
        <f t="shared" si="35"/>
        <v>0</v>
      </c>
      <c r="M62" s="29">
        <f t="shared" si="36"/>
        <v>3443.7071347032029</v>
      </c>
      <c r="N62" s="9">
        <f t="shared" si="52"/>
        <v>158958.33333333381</v>
      </c>
      <c r="O62" s="9">
        <f t="shared" si="37"/>
        <v>1788.4772260274026</v>
      </c>
      <c r="P62" s="29">
        <f t="shared" si="38"/>
        <v>0</v>
      </c>
      <c r="Q62" s="29">
        <f t="shared" si="39"/>
        <v>3246.8105593607361</v>
      </c>
      <c r="R62" s="9">
        <f t="shared" si="53"/>
        <v>141458.33333333369</v>
      </c>
      <c r="S62" s="9">
        <f t="shared" si="40"/>
        <v>1591.5806506849356</v>
      </c>
      <c r="T62" s="29">
        <f t="shared" si="41"/>
        <v>0</v>
      </c>
      <c r="U62" s="29">
        <f t="shared" si="42"/>
        <v>3049.9139840182688</v>
      </c>
      <c r="V62" s="9">
        <f t="shared" si="54"/>
        <v>123958.33333333365</v>
      </c>
      <c r="W62" s="9">
        <f t="shared" si="43"/>
        <v>1394.6840753424692</v>
      </c>
      <c r="X62" s="29">
        <f t="shared" si="44"/>
        <v>0</v>
      </c>
      <c r="Y62" s="29">
        <f t="shared" si="45"/>
        <v>2853.0174086758025</v>
      </c>
      <c r="Z62" s="9">
        <f t="shared" si="55"/>
        <v>106458.33333333371</v>
      </c>
      <c r="AA62" s="9">
        <f t="shared" si="46"/>
        <v>1197.7875000000042</v>
      </c>
      <c r="AB62" s="29">
        <f t="shared" si="47"/>
        <v>0</v>
      </c>
      <c r="AC62" s="29">
        <f t="shared" si="48"/>
        <v>2656.1208333333375</v>
      </c>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row>
    <row r="63" spans="1:247" s="2" customFormat="1" ht="15.75" thickBot="1" x14ac:dyDescent="0.3">
      <c r="A63" s="30" t="s">
        <v>23</v>
      </c>
      <c r="B63" s="11"/>
      <c r="C63" s="12">
        <f>SUM(C51:C62)</f>
        <v>29632.934589041208</v>
      </c>
      <c r="D63" s="31">
        <f>SUM(D51:D62)</f>
        <v>3320.0000000000073</v>
      </c>
      <c r="E63" s="31">
        <f>SUM(E51:E62)</f>
        <v>50452.934589041215</v>
      </c>
      <c r="F63" s="11"/>
      <c r="G63" s="12">
        <f>SUM(G51:G62)</f>
        <v>27270.175684931608</v>
      </c>
      <c r="H63" s="31">
        <f>SUM(H51:H62)</f>
        <v>3180.0000000000064</v>
      </c>
      <c r="I63" s="31">
        <f>SUM(I51:I62)</f>
        <v>47950.175684931615</v>
      </c>
      <c r="J63" s="11"/>
      <c r="K63" s="12">
        <f>SUM(K51:K62)</f>
        <v>24907.416780822005</v>
      </c>
      <c r="L63" s="31">
        <f>SUM(L51:L62)</f>
        <v>3040.0000000000055</v>
      </c>
      <c r="M63" s="31">
        <f>SUM(M51:M62)</f>
        <v>45447.416780822001</v>
      </c>
      <c r="N63" s="11"/>
      <c r="O63" s="12">
        <f>SUM(O51:O62)</f>
        <v>22544.657876712405</v>
      </c>
      <c r="P63" s="31">
        <f>SUM(P51:P62)</f>
        <v>2900.0000000000045</v>
      </c>
      <c r="Q63" s="31">
        <f>SUM(Q51:Q62)</f>
        <v>42944.657876712401</v>
      </c>
      <c r="R63" s="11"/>
      <c r="S63" s="12">
        <f>SUM(S51:S62)</f>
        <v>20181.898972602801</v>
      </c>
      <c r="T63" s="31">
        <f>SUM(T51:T62)</f>
        <v>2760.0000000000036</v>
      </c>
      <c r="U63" s="31">
        <f>SUM(U51:U62)</f>
        <v>40441.898972602787</v>
      </c>
      <c r="V63" s="11"/>
      <c r="W63" s="12">
        <f>SUM(W51:W62)</f>
        <v>17819.14006849319</v>
      </c>
      <c r="X63" s="31">
        <f>SUM(X51:X62)</f>
        <v>2620.0000000000027</v>
      </c>
      <c r="Y63" s="31">
        <f>SUM(Y51:Y62)</f>
        <v>37939.140068493201</v>
      </c>
      <c r="Z63" s="11"/>
      <c r="AA63" s="12">
        <f>SUM(AA51:AA62)</f>
        <v>15456.381164383609</v>
      </c>
      <c r="AB63" s="31">
        <f>SUM(AB51:AB62)</f>
        <v>2480.0000000000027</v>
      </c>
      <c r="AC63" s="31">
        <f>SUM(AC51:AC62)</f>
        <v>35436.381164383602</v>
      </c>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row>
    <row r="64" spans="1:247" s="2" customFormat="1" ht="12.75" customHeight="1" thickBot="1" x14ac:dyDescent="0.3">
      <c r="A64" s="108" t="s">
        <v>22</v>
      </c>
      <c r="B64" s="110" t="s">
        <v>38</v>
      </c>
      <c r="C64" s="111"/>
      <c r="D64" s="111"/>
      <c r="E64" s="112"/>
      <c r="F64" s="110" t="s">
        <v>39</v>
      </c>
      <c r="G64" s="111"/>
      <c r="H64" s="112"/>
      <c r="I64" s="49"/>
      <c r="J64" s="110" t="s">
        <v>40</v>
      </c>
      <c r="K64" s="111"/>
      <c r="L64" s="111"/>
      <c r="M64" s="112"/>
      <c r="N64" s="110" t="s">
        <v>41</v>
      </c>
      <c r="O64" s="111"/>
      <c r="P64" s="111"/>
      <c r="Q64" s="112"/>
      <c r="R64" s="110" t="s">
        <v>42</v>
      </c>
      <c r="S64" s="111"/>
      <c r="T64" s="111"/>
      <c r="U64" s="112"/>
      <c r="V64" s="110" t="s">
        <v>43</v>
      </c>
      <c r="W64" s="111"/>
      <c r="X64" s="111"/>
      <c r="Y64" s="112"/>
      <c r="Z64" s="110" t="s">
        <v>44</v>
      </c>
      <c r="AA64" s="111"/>
      <c r="AB64" s="111"/>
      <c r="AC64" s="112"/>
      <c r="AD64" s="13"/>
      <c r="AE64" s="13"/>
      <c r="AF64" s="13"/>
      <c r="AG64" s="13"/>
      <c r="AH64" s="13"/>
      <c r="AI64" s="13"/>
      <c r="AJ64" s="13"/>
      <c r="AK64" s="13"/>
      <c r="AL64" s="13"/>
      <c r="AM64" s="13"/>
      <c r="AN64" s="13"/>
      <c r="AO64" s="13"/>
      <c r="AP64" s="13"/>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row>
    <row r="65" spans="1:247" s="2" customFormat="1" ht="75.75" thickBot="1" x14ac:dyDescent="0.3">
      <c r="A65" s="109"/>
      <c r="B65" s="6" t="s">
        <v>45</v>
      </c>
      <c r="C65" s="6" t="s">
        <v>46</v>
      </c>
      <c r="D65" s="6" t="s">
        <v>81</v>
      </c>
      <c r="E65" s="6" t="s">
        <v>47</v>
      </c>
      <c r="F65" s="6" t="s">
        <v>45</v>
      </c>
      <c r="G65" s="6" t="s">
        <v>46</v>
      </c>
      <c r="H65" s="6" t="s">
        <v>81</v>
      </c>
      <c r="I65" s="6" t="s">
        <v>47</v>
      </c>
      <c r="J65" s="6" t="s">
        <v>45</v>
      </c>
      <c r="K65" s="6" t="s">
        <v>46</v>
      </c>
      <c r="L65" s="6" t="s">
        <v>81</v>
      </c>
      <c r="M65" s="6" t="s">
        <v>47</v>
      </c>
      <c r="N65" s="6" t="s">
        <v>45</v>
      </c>
      <c r="O65" s="6" t="s">
        <v>46</v>
      </c>
      <c r="P65" s="6" t="s">
        <v>81</v>
      </c>
      <c r="Q65" s="6" t="s">
        <v>47</v>
      </c>
      <c r="R65" s="6" t="s">
        <v>45</v>
      </c>
      <c r="S65" s="6" t="s">
        <v>46</v>
      </c>
      <c r="T65" s="6" t="s">
        <v>81</v>
      </c>
      <c r="U65" s="6" t="s">
        <v>47</v>
      </c>
      <c r="V65" s="6" t="s">
        <v>45</v>
      </c>
      <c r="W65" s="6" t="s">
        <v>46</v>
      </c>
      <c r="X65" s="6" t="s">
        <v>81</v>
      </c>
      <c r="Y65" s="6" t="s">
        <v>47</v>
      </c>
      <c r="Z65" s="6" t="s">
        <v>45</v>
      </c>
      <c r="AA65" s="6" t="s">
        <v>46</v>
      </c>
      <c r="AB65" s="6" t="s">
        <v>81</v>
      </c>
      <c r="AC65" s="6" t="s">
        <v>47</v>
      </c>
      <c r="AD65" s="13"/>
      <c r="AE65" s="13"/>
      <c r="AF65" s="13"/>
      <c r="AG65" s="13"/>
      <c r="AH65" s="13"/>
      <c r="AI65" s="13"/>
      <c r="AJ65" s="13"/>
      <c r="AK65" s="13"/>
      <c r="AL65" s="13"/>
      <c r="AM65" s="13"/>
      <c r="AN65" s="13"/>
      <c r="AO65" s="13"/>
      <c r="AP65" s="13"/>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row>
    <row r="66" spans="1:247" s="2" customFormat="1" ht="15.75" thickTop="1" x14ac:dyDescent="0.25">
      <c r="A66" s="7" t="s">
        <v>19</v>
      </c>
      <c r="B66" s="9">
        <f>IF(data2=1,IF((Z62-sumproplat2)&gt;1,Z62-sumproplat2,0),IF(Z62-(sumproplat2-AA62-AB62)&gt;0,Z62-(AC62-AA62-AB62),0))</f>
        <v>105000.00000000038</v>
      </c>
      <c r="C66" s="9">
        <f t="shared" ref="C66:C77" si="56">IF(data2=1,B66*(PROC2/36500)*30.42,B66*(PROC2/36000)*30)</f>
        <v>1181.3794520547988</v>
      </c>
      <c r="D66" s="29">
        <f t="shared" ref="D66:D77" si="57">IF(AND($A66="1 міс.",B66&gt;0),$J$25*$J$6+$J$26*B66,0)+IF(B66-IF(data2=1,IF(C66&gt;0.001,C66+sumproplat2,0),IF(B66&gt;sumproplat2*2,sumproplat2,B66+C66))&lt;0,$J$28,0)</f>
        <v>2340.0000000000032</v>
      </c>
      <c r="E66" s="29">
        <f t="shared" ref="E66:E77" si="58">IF(data2=1,IF(C66&gt;0.001,C66+D66+sumproplat2,0),IF(B66&gt;sumproplat2*2,sumproplat2+D66,B66+C66+D66))</f>
        <v>4979.7127853881348</v>
      </c>
      <c r="F66" s="9">
        <f>IF(data2=1,IF((B77-sumproplat2)&gt;1,B77-sumproplat2,0),IF(B77-(sumproplat2-C77-D77)&gt;0,B77-(E77-C77-D77),0))</f>
        <v>87500.000000000437</v>
      </c>
      <c r="G66" s="9">
        <f t="shared" ref="G66:G77" si="59">IF(data2=1,F66*(PROC2/36500)*30.42,F66*(PROC2/36000)*30)</f>
        <v>984.48287671233368</v>
      </c>
      <c r="H66" s="29">
        <f t="shared" ref="H66:H77" si="60">IF(AND($A66="1 міс.",F66&gt;0),$J$25*$J$6+$J$26*F66,0)+IF(F66-IF(data2=1,IF(G66&gt;0.001,G66+sumproplat2,0),IF(F66&gt;sumproplat2*2,sumproplat2,F66+G66))&lt;0,$J$28,0)</f>
        <v>2200.0000000000036</v>
      </c>
      <c r="I66" s="29">
        <f t="shared" ref="I66:I77" si="61">IF(data2=1,IF(G66&gt;0.001,G66+H66+sumproplat2,0),IF(F66&gt;sumproplat2*2,sumproplat2+H66,F66+G66+H66))</f>
        <v>4642.8162100456702</v>
      </c>
      <c r="J66" s="9">
        <f>IF(data2=1,IF((F77-sumproplat2)&gt;1,F77-sumproplat2,0),IF(F77-(sumproplat2-G77-H77)&gt;0,F77-(I77-G77-H77),0))</f>
        <v>70000.000000000495</v>
      </c>
      <c r="K66" s="9">
        <f t="shared" ref="K66:K77" si="62">IF(data2=1,J66*(PROC2/36500)*30.42,J66*(PROC2/36000)*30)</f>
        <v>787.58630136986858</v>
      </c>
      <c r="L66" s="29">
        <f t="shared" ref="L66:L77" si="63">IF(AND($A66="1 міс.",J66&gt;0),$J$25*$J$6+$J$26*J66,0)+IF(J66-IF(data2=1,IF(K66&gt;0.001,K66+sumproplat2,0),IF(J66&gt;sumproplat2*2,sumproplat2,J66+K66))&lt;0,$J$28,0)</f>
        <v>2060.0000000000041</v>
      </c>
      <c r="M66" s="29">
        <f t="shared" ref="M66:M77" si="64">IF(data2=1,IF(K66&gt;0.001,K66+L66+sumproplat2,0),IF(J66&gt;sumproplat2*2,sumproplat2+L66,J66+K66+L66))</f>
        <v>4305.9196347032057</v>
      </c>
      <c r="N66" s="9">
        <f>IF(data2=1,IF((J77-sumproplat2)&gt;1,J77-sumproplat2,0),IF(J77-(sumproplat2-K77-L77)&gt;0,J77-(M77-K77-L77),0))</f>
        <v>52500.000000000487</v>
      </c>
      <c r="O66" s="9">
        <f t="shared" ref="O66:O77" si="65">IF(data2=1,N66*(PROC2/36500)*30.42,N66*(PROC2/36000)*30)</f>
        <v>590.6897260274028</v>
      </c>
      <c r="P66" s="29">
        <f t="shared" ref="P66:P77" si="66">IF(AND($A66="1 міс.",N66&gt;0),$J$25*$J$6+$J$26*N66,0)+IF(N66-IF(data2=1,IF(O66&gt;0.001,O66+sumproplat2,0),IF(N66&gt;sumproplat2*2,sumproplat2,N66+O66))&lt;0,$J$28,0)</f>
        <v>1920.0000000000039</v>
      </c>
      <c r="Q66" s="29">
        <f t="shared" ref="Q66:Q77" si="67">IF(data2=1,IF(O66&gt;0.001,O66+P66+sumproplat2,0),IF(N66&gt;sumproplat2*2,sumproplat2+P66,N66+O66+P66))</f>
        <v>3969.0230593607403</v>
      </c>
      <c r="R66" s="9">
        <f>IF(data2=1,IF((N77-sumproplat2)&gt;1,N77-sumproplat2,0),IF(N77-(sumproplat2-O77-P77)&gt;0,N77-(Q77-O77-P77),0))</f>
        <v>35000.000000000458</v>
      </c>
      <c r="S66" s="9">
        <f t="shared" ref="S66:S77" si="68">IF(data2=1,R66*(PROC2/36500)*30.42,R66*(PROC2/36000)*30)</f>
        <v>393.79315068493668</v>
      </c>
      <c r="T66" s="29">
        <f t="shared" ref="T66:T77" si="69">IF(AND($A66="1 міс.",R66&gt;0),$J$25*$J$6+$J$26*R66,0)+IF(R66-IF(data2=1,IF(S66&gt;0.001,S66+sumproplat2,0),IF(R66&gt;sumproplat2*2,sumproplat2,R66+S66))&lt;0,$J$28,0)</f>
        <v>1780.0000000000036</v>
      </c>
      <c r="U66" s="29">
        <f t="shared" ref="U66:U77" si="70">IF(data2=1,IF(S66&gt;0.001,S66+T66+sumproplat2,0),IF(R66&gt;sumproplat2*2,sumproplat2+T66,R66+S66+T66))</f>
        <v>3632.1264840182739</v>
      </c>
      <c r="V66" s="9">
        <f>IF(data2=1,IF((R77-sumproplat2)&gt;1,R77-sumproplat2,0),IF(R77-(sumproplat2-S77-T77)&gt;0,R77-(U77-S77-T77),0))</f>
        <v>17500.000000000469</v>
      </c>
      <c r="W66" s="9">
        <f t="shared" ref="W66:W77" si="71">IF(data2=1,V66*(PROC2/36500)*30.42,V66*(PROC2/36000)*30)</f>
        <v>196.89657534247104</v>
      </c>
      <c r="X66" s="29">
        <f t="shared" ref="X66:X77" si="72">IF(AND($A66="1 міс.",V66&gt;0),$J$25*$J$6+$J$26*V66,0)+IF(V66-IF(data2=1,IF(W66&gt;0.001,W66+sumproplat2,0),IF(V66&gt;sumproplat2*2,sumproplat2,V66+W66))&lt;0,$J$28,0)</f>
        <v>1640.0000000000036</v>
      </c>
      <c r="Y66" s="29">
        <f t="shared" ref="Y66:Y77" si="73">IF(data2=1,IF(W66&gt;0.001,W66+X66+sumproplat2,0),IF(V66&gt;sumproplat2*2,sumproplat2+X66,V66+W66+X66))</f>
        <v>3295.229908675808</v>
      </c>
      <c r="Z66" s="9">
        <f>IF(data2=1,IF((V77-sumproplat2)&gt;1,V77-sumproplat2,0),IF(V77-(sumproplat2-W77-X77)&gt;0,V77-(Y77-W77-X77),0))</f>
        <v>0</v>
      </c>
      <c r="AA66" s="9">
        <f t="shared" ref="AA66:AA77" si="74">IF(data2=1,Z66*(PROC2/36500)*30.42,Z66*(PROC2/36000)*30)</f>
        <v>0</v>
      </c>
      <c r="AB66" s="29">
        <f t="shared" ref="AB66:AB77" si="75">IF(AND($A66="1 міс.",Z66&gt;0),$J$25*$J$6+$J$26*Z66,0)+IF(Z66-IF(data2=1,IF(AA66&gt;0.001,AA66+sumproplat2,0),IF(Z66&gt;sumproplat2*2,sumproplat2,Z66+AA66))&lt;0,$J$28,0)</f>
        <v>0</v>
      </c>
      <c r="AC66" s="29">
        <f t="shared" ref="AC66:AC77" si="76">IF(data2=1,IF(AA66&gt;0.001,AA66+AB66+sumproplat2,0),IF(Z66&gt;sumproplat2*2,sumproplat2+AB66,Z66+AA66+AB66))</f>
        <v>0</v>
      </c>
      <c r="AD66" s="13"/>
      <c r="AE66" s="13"/>
      <c r="AF66" s="13"/>
      <c r="AG66" s="13"/>
      <c r="AH66" s="13"/>
      <c r="AI66" s="13"/>
      <c r="AJ66" s="13"/>
      <c r="AK66" s="13"/>
      <c r="AL66" s="13"/>
      <c r="AM66" s="13"/>
      <c r="AN66" s="13"/>
      <c r="AO66" s="13"/>
      <c r="AP66" s="13"/>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row>
    <row r="67" spans="1:247" s="2" customFormat="1" ht="15" x14ac:dyDescent="0.25">
      <c r="A67" s="7" t="s">
        <v>20</v>
      </c>
      <c r="B67" s="9">
        <f t="shared" ref="B67:B77" si="77">IF(data2=1,IF((B66-sumproplat2)&gt;1,B66-sumproplat2,0),IF(B66-(sumproplat2-C66-D66)&gt;0,B66-(E66-C66-D66),0))</f>
        <v>103541.66666666705</v>
      </c>
      <c r="C67" s="9">
        <f t="shared" si="56"/>
        <v>1164.9714041095933</v>
      </c>
      <c r="D67" s="29">
        <f t="shared" si="57"/>
        <v>0</v>
      </c>
      <c r="E67" s="29">
        <f t="shared" si="58"/>
        <v>2623.3047374429266</v>
      </c>
      <c r="F67" s="9">
        <f t="shared" ref="F67:F77" si="78">IF(data2=1,IF((F66-sumproplat2)&gt;1,F66-sumproplat2,0),IF(F66-(sumproplat2-G66-H66)&gt;0,F66-(I66-G66-H66),0))</f>
        <v>86041.666666667108</v>
      </c>
      <c r="G67" s="9">
        <f t="shared" si="59"/>
        <v>968.07482876712822</v>
      </c>
      <c r="H67" s="29">
        <f t="shared" si="60"/>
        <v>0</v>
      </c>
      <c r="I67" s="29">
        <f t="shared" si="61"/>
        <v>2426.4081621004616</v>
      </c>
      <c r="J67" s="9">
        <f t="shared" ref="J67:J77" si="79">IF(data2=1,IF((J66-sumproplat2)&gt;1,J66-sumproplat2,0),IF(J66-(sumproplat2-K66-L66)&gt;0,J66-(M66-K66-L66),0))</f>
        <v>68541.666666667166</v>
      </c>
      <c r="K67" s="9">
        <f t="shared" si="62"/>
        <v>771.17825342466324</v>
      </c>
      <c r="L67" s="29">
        <f t="shared" si="63"/>
        <v>0</v>
      </c>
      <c r="M67" s="29">
        <f t="shared" si="64"/>
        <v>2229.5115867579966</v>
      </c>
      <c r="N67" s="9">
        <f t="shared" ref="N67:N77" si="80">IF(data2=1,IF((N66-sumproplat2)&gt;1,N66-sumproplat2,0),IF(N66-(sumproplat2-O66-P66)&gt;0,N66-(Q66-O66-P66),0))</f>
        <v>51041.666666667152</v>
      </c>
      <c r="O67" s="9">
        <f t="shared" si="65"/>
        <v>574.28167808219723</v>
      </c>
      <c r="P67" s="29">
        <f t="shared" si="66"/>
        <v>0</v>
      </c>
      <c r="Q67" s="29">
        <f t="shared" si="67"/>
        <v>2032.6150114155305</v>
      </c>
      <c r="R67" s="9">
        <f t="shared" ref="R67:R77" si="81">IF(data2=1,IF((R66-sumproplat2)&gt;1,R66-sumproplat2,0),IF(R66-(sumproplat2-S66-T66)&gt;0,R66-(U66-S66-T66),0))</f>
        <v>33541.666666667123</v>
      </c>
      <c r="S67" s="9">
        <f t="shared" si="68"/>
        <v>377.38510273973117</v>
      </c>
      <c r="T67" s="29">
        <f t="shared" si="69"/>
        <v>0</v>
      </c>
      <c r="U67" s="29">
        <f t="shared" si="70"/>
        <v>1835.7184360730644</v>
      </c>
      <c r="V67" s="9">
        <f t="shared" ref="V67:V77" si="82">IF(data2=1,IF((V66-sumproplat2)&gt;1,V66-sumproplat2,0),IF(V66-(sumproplat2-W66-X66)&gt;0,V66-(Y66-W66-X66),0))</f>
        <v>16041.666666667135</v>
      </c>
      <c r="W67" s="9">
        <f t="shared" si="71"/>
        <v>180.48852739726556</v>
      </c>
      <c r="X67" s="29">
        <f t="shared" si="72"/>
        <v>0</v>
      </c>
      <c r="Y67" s="29">
        <f t="shared" si="73"/>
        <v>1638.8218607305989</v>
      </c>
      <c r="Z67" s="9">
        <f t="shared" ref="Z67:Z77" si="83">IF(data2=1,IF((Z66-sumproplat2)&gt;1,Z66-sumproplat2,0),IF(Z66-(sumproplat2-AA66-AB66)&gt;0,Z66-(AC66-AA66-AB66),0))</f>
        <v>0</v>
      </c>
      <c r="AA67" s="9">
        <f t="shared" si="74"/>
        <v>0</v>
      </c>
      <c r="AB67" s="29">
        <f t="shared" si="75"/>
        <v>0</v>
      </c>
      <c r="AC67" s="29">
        <f t="shared" si="76"/>
        <v>0</v>
      </c>
      <c r="AD67" s="13"/>
      <c r="AE67" s="13"/>
      <c r="AF67" s="13"/>
      <c r="AG67" s="13"/>
      <c r="AH67" s="13"/>
      <c r="AI67" s="13"/>
      <c r="AJ67" s="13"/>
      <c r="AK67" s="13"/>
      <c r="AL67" s="13"/>
      <c r="AM67" s="13"/>
      <c r="AN67" s="13"/>
      <c r="AO67" s="13"/>
      <c r="AP67" s="13"/>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row>
    <row r="68" spans="1:247" s="2" customFormat="1" ht="15" x14ac:dyDescent="0.25">
      <c r="A68" s="7" t="s">
        <v>21</v>
      </c>
      <c r="B68" s="9">
        <f t="shared" si="77"/>
        <v>102083.33333333372</v>
      </c>
      <c r="C68" s="9">
        <f t="shared" si="56"/>
        <v>1148.5633561643879</v>
      </c>
      <c r="D68" s="29">
        <f t="shared" si="57"/>
        <v>0</v>
      </c>
      <c r="E68" s="29">
        <f t="shared" si="58"/>
        <v>2606.8966894977211</v>
      </c>
      <c r="F68" s="9">
        <f t="shared" si="78"/>
        <v>84583.33333333378</v>
      </c>
      <c r="G68" s="9">
        <f t="shared" si="59"/>
        <v>951.66678082192277</v>
      </c>
      <c r="H68" s="29">
        <f t="shared" si="60"/>
        <v>0</v>
      </c>
      <c r="I68" s="29">
        <f t="shared" si="61"/>
        <v>2410.0001141552561</v>
      </c>
      <c r="J68" s="9">
        <f t="shared" si="79"/>
        <v>67083.333333333838</v>
      </c>
      <c r="K68" s="9">
        <f t="shared" si="62"/>
        <v>754.77020547945779</v>
      </c>
      <c r="L68" s="29">
        <f t="shared" si="63"/>
        <v>0</v>
      </c>
      <c r="M68" s="29">
        <f t="shared" si="64"/>
        <v>2213.1035388127912</v>
      </c>
      <c r="N68" s="9">
        <f t="shared" si="80"/>
        <v>49583.333333333816</v>
      </c>
      <c r="O68" s="9">
        <f t="shared" si="65"/>
        <v>557.87363013699178</v>
      </c>
      <c r="P68" s="29">
        <f t="shared" si="66"/>
        <v>0</v>
      </c>
      <c r="Q68" s="29">
        <f t="shared" si="67"/>
        <v>2016.206963470325</v>
      </c>
      <c r="R68" s="9">
        <f t="shared" si="81"/>
        <v>32083.333333333791</v>
      </c>
      <c r="S68" s="9">
        <f t="shared" si="68"/>
        <v>360.97705479452571</v>
      </c>
      <c r="T68" s="29">
        <f t="shared" si="69"/>
        <v>0</v>
      </c>
      <c r="U68" s="29">
        <f t="shared" si="70"/>
        <v>1819.3103881278589</v>
      </c>
      <c r="V68" s="9">
        <f t="shared" si="82"/>
        <v>14583.333333333801</v>
      </c>
      <c r="W68" s="9">
        <f t="shared" si="71"/>
        <v>164.08047945206005</v>
      </c>
      <c r="X68" s="29">
        <f t="shared" si="72"/>
        <v>0</v>
      </c>
      <c r="Y68" s="29">
        <f t="shared" si="73"/>
        <v>1622.4138127853932</v>
      </c>
      <c r="Z68" s="9">
        <f t="shared" si="83"/>
        <v>0</v>
      </c>
      <c r="AA68" s="9">
        <f t="shared" si="74"/>
        <v>0</v>
      </c>
      <c r="AB68" s="29">
        <f t="shared" si="75"/>
        <v>0</v>
      </c>
      <c r="AC68" s="29">
        <f t="shared" si="76"/>
        <v>0</v>
      </c>
      <c r="AD68" s="13"/>
      <c r="AE68" s="13"/>
      <c r="AF68" s="13"/>
      <c r="AG68" s="13"/>
      <c r="AH68" s="13"/>
      <c r="AI68" s="13"/>
      <c r="AJ68" s="13"/>
      <c r="AK68" s="13"/>
      <c r="AL68" s="13"/>
      <c r="AM68" s="13"/>
      <c r="AN68" s="13"/>
      <c r="AO68" s="13"/>
      <c r="AP68" s="13"/>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row>
    <row r="69" spans="1:247" s="2" customFormat="1" ht="15" x14ac:dyDescent="0.25">
      <c r="A69" s="7" t="s">
        <v>53</v>
      </c>
      <c r="B69" s="9">
        <f t="shared" si="77"/>
        <v>100625.00000000039</v>
      </c>
      <c r="C69" s="9">
        <f t="shared" si="56"/>
        <v>1132.1553082191826</v>
      </c>
      <c r="D69" s="29">
        <f t="shared" si="57"/>
        <v>0</v>
      </c>
      <c r="E69" s="29">
        <f t="shared" si="58"/>
        <v>2590.4886415525161</v>
      </c>
      <c r="F69" s="9">
        <f t="shared" si="78"/>
        <v>83125.000000000451</v>
      </c>
      <c r="G69" s="9">
        <f t="shared" si="59"/>
        <v>935.25873287671743</v>
      </c>
      <c r="H69" s="29">
        <f t="shared" si="60"/>
        <v>0</v>
      </c>
      <c r="I69" s="29">
        <f t="shared" si="61"/>
        <v>2393.5920662100507</v>
      </c>
      <c r="J69" s="9">
        <f t="shared" si="79"/>
        <v>65625.000000000509</v>
      </c>
      <c r="K69" s="9">
        <f t="shared" si="62"/>
        <v>738.36215753425233</v>
      </c>
      <c r="L69" s="29">
        <f t="shared" si="63"/>
        <v>0</v>
      </c>
      <c r="M69" s="29">
        <f t="shared" si="64"/>
        <v>2196.6954908675857</v>
      </c>
      <c r="N69" s="9">
        <f t="shared" si="80"/>
        <v>48125.00000000048</v>
      </c>
      <c r="O69" s="9">
        <f t="shared" si="65"/>
        <v>541.46558219178621</v>
      </c>
      <c r="P69" s="29">
        <f t="shared" si="66"/>
        <v>0</v>
      </c>
      <c r="Q69" s="29">
        <f t="shared" si="67"/>
        <v>1999.7989155251194</v>
      </c>
      <c r="R69" s="9">
        <f t="shared" si="81"/>
        <v>30625.000000000458</v>
      </c>
      <c r="S69" s="9">
        <f t="shared" si="68"/>
        <v>344.56900684932026</v>
      </c>
      <c r="T69" s="29">
        <f t="shared" si="69"/>
        <v>0</v>
      </c>
      <c r="U69" s="29">
        <f t="shared" si="70"/>
        <v>1802.9023401826535</v>
      </c>
      <c r="V69" s="9">
        <f t="shared" si="82"/>
        <v>13125.000000000467</v>
      </c>
      <c r="W69" s="9">
        <f t="shared" si="71"/>
        <v>147.67243150685459</v>
      </c>
      <c r="X69" s="29">
        <f t="shared" si="72"/>
        <v>0</v>
      </c>
      <c r="Y69" s="29">
        <f t="shared" si="73"/>
        <v>1606.0057648401878</v>
      </c>
      <c r="Z69" s="9">
        <f t="shared" si="83"/>
        <v>0</v>
      </c>
      <c r="AA69" s="9">
        <f t="shared" si="74"/>
        <v>0</v>
      </c>
      <c r="AB69" s="29">
        <f t="shared" si="75"/>
        <v>0</v>
      </c>
      <c r="AC69" s="29">
        <f t="shared" si="76"/>
        <v>0</v>
      </c>
      <c r="AD69" s="13"/>
      <c r="AE69" s="13"/>
      <c r="AF69" s="13"/>
      <c r="AG69" s="13"/>
      <c r="AH69" s="13"/>
      <c r="AI69" s="13"/>
      <c r="AJ69" s="13"/>
      <c r="AK69" s="13"/>
      <c r="AL69" s="13"/>
      <c r="AM69" s="13"/>
      <c r="AN69" s="13"/>
      <c r="AO69" s="13"/>
      <c r="AP69" s="13"/>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row>
    <row r="70" spans="1:247" s="2" customFormat="1" ht="15" x14ac:dyDescent="0.25">
      <c r="A70" s="7" t="s">
        <v>54</v>
      </c>
      <c r="B70" s="9">
        <f t="shared" si="77"/>
        <v>99166.666666667064</v>
      </c>
      <c r="C70" s="9">
        <f t="shared" si="56"/>
        <v>1115.747260273977</v>
      </c>
      <c r="D70" s="29">
        <f t="shared" si="57"/>
        <v>0</v>
      </c>
      <c r="E70" s="29">
        <f t="shared" si="58"/>
        <v>2574.0805936073102</v>
      </c>
      <c r="F70" s="9">
        <f t="shared" si="78"/>
        <v>81666.666666667123</v>
      </c>
      <c r="G70" s="9">
        <f t="shared" si="59"/>
        <v>918.85068493151198</v>
      </c>
      <c r="H70" s="29">
        <f t="shared" si="60"/>
        <v>0</v>
      </c>
      <c r="I70" s="29">
        <f t="shared" si="61"/>
        <v>2377.1840182648452</v>
      </c>
      <c r="J70" s="9">
        <f t="shared" si="79"/>
        <v>64166.666666667174</v>
      </c>
      <c r="K70" s="9">
        <f t="shared" si="62"/>
        <v>721.95410958904677</v>
      </c>
      <c r="L70" s="29">
        <f t="shared" si="63"/>
        <v>0</v>
      </c>
      <c r="M70" s="29">
        <f t="shared" si="64"/>
        <v>2180.2874429223803</v>
      </c>
      <c r="N70" s="9">
        <f t="shared" si="80"/>
        <v>46666.666666667144</v>
      </c>
      <c r="O70" s="9">
        <f t="shared" si="65"/>
        <v>525.05753424658076</v>
      </c>
      <c r="P70" s="29">
        <f t="shared" si="66"/>
        <v>0</v>
      </c>
      <c r="Q70" s="29">
        <f t="shared" si="67"/>
        <v>1983.3908675799139</v>
      </c>
      <c r="R70" s="9">
        <f t="shared" si="81"/>
        <v>29166.666666667126</v>
      </c>
      <c r="S70" s="9">
        <f t="shared" si="68"/>
        <v>328.16095890411475</v>
      </c>
      <c r="T70" s="29">
        <f t="shared" si="69"/>
        <v>0</v>
      </c>
      <c r="U70" s="29">
        <f t="shared" si="70"/>
        <v>1786.494292237448</v>
      </c>
      <c r="V70" s="9">
        <f t="shared" si="82"/>
        <v>11666.666666667134</v>
      </c>
      <c r="W70" s="9">
        <f t="shared" si="71"/>
        <v>131.26438356164908</v>
      </c>
      <c r="X70" s="29">
        <f t="shared" si="72"/>
        <v>0</v>
      </c>
      <c r="Y70" s="29">
        <f t="shared" si="73"/>
        <v>1589.5977168949823</v>
      </c>
      <c r="Z70" s="9">
        <f t="shared" si="83"/>
        <v>0</v>
      </c>
      <c r="AA70" s="9">
        <f t="shared" si="74"/>
        <v>0</v>
      </c>
      <c r="AB70" s="29">
        <f t="shared" si="75"/>
        <v>0</v>
      </c>
      <c r="AC70" s="29">
        <f t="shared" si="76"/>
        <v>0</v>
      </c>
      <c r="AD70" s="13"/>
      <c r="AE70" s="13"/>
      <c r="AF70" s="13"/>
      <c r="AG70" s="13"/>
      <c r="AH70" s="13"/>
      <c r="AI70" s="13"/>
      <c r="AJ70" s="13"/>
      <c r="AK70" s="13"/>
      <c r="AL70" s="13"/>
      <c r="AM70" s="13"/>
      <c r="AN70" s="13"/>
      <c r="AO70" s="13"/>
      <c r="AP70" s="13"/>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row>
    <row r="71" spans="1:247" s="2" customFormat="1" ht="15" x14ac:dyDescent="0.25">
      <c r="A71" s="7" t="s">
        <v>55</v>
      </c>
      <c r="B71" s="9">
        <f t="shared" si="77"/>
        <v>97708.333333333736</v>
      </c>
      <c r="C71" s="9">
        <f t="shared" si="56"/>
        <v>1099.3392123287717</v>
      </c>
      <c r="D71" s="29">
        <f t="shared" si="57"/>
        <v>0</v>
      </c>
      <c r="E71" s="29">
        <f t="shared" si="58"/>
        <v>2557.6725456621052</v>
      </c>
      <c r="F71" s="9">
        <f t="shared" si="78"/>
        <v>80208.333333333794</v>
      </c>
      <c r="G71" s="9">
        <f t="shared" si="59"/>
        <v>902.44263698630652</v>
      </c>
      <c r="H71" s="29">
        <f t="shared" si="60"/>
        <v>0</v>
      </c>
      <c r="I71" s="29">
        <f t="shared" si="61"/>
        <v>2360.7759703196398</v>
      </c>
      <c r="J71" s="9">
        <f t="shared" si="79"/>
        <v>62708.333333333838</v>
      </c>
      <c r="K71" s="9">
        <f t="shared" si="62"/>
        <v>705.54606164384131</v>
      </c>
      <c r="L71" s="29">
        <f t="shared" si="63"/>
        <v>0</v>
      </c>
      <c r="M71" s="29">
        <f t="shared" si="64"/>
        <v>2163.8793949771743</v>
      </c>
      <c r="N71" s="9">
        <f t="shared" si="80"/>
        <v>45208.333333333809</v>
      </c>
      <c r="O71" s="9">
        <f t="shared" si="65"/>
        <v>508.64948630137519</v>
      </c>
      <c r="P71" s="29">
        <f t="shared" si="66"/>
        <v>0</v>
      </c>
      <c r="Q71" s="29">
        <f t="shared" si="67"/>
        <v>1966.9828196347084</v>
      </c>
      <c r="R71" s="9">
        <f t="shared" si="81"/>
        <v>27708.333333333794</v>
      </c>
      <c r="S71" s="9">
        <f t="shared" si="68"/>
        <v>311.7529109589093</v>
      </c>
      <c r="T71" s="29">
        <f t="shared" si="69"/>
        <v>0</v>
      </c>
      <c r="U71" s="29">
        <f t="shared" si="70"/>
        <v>1770.0862442922426</v>
      </c>
      <c r="V71" s="9">
        <f t="shared" si="82"/>
        <v>10208.3333333338</v>
      </c>
      <c r="W71" s="9">
        <f t="shared" si="71"/>
        <v>114.85633561644362</v>
      </c>
      <c r="X71" s="29">
        <f t="shared" si="72"/>
        <v>0</v>
      </c>
      <c r="Y71" s="29">
        <f t="shared" si="73"/>
        <v>1573.1896689497769</v>
      </c>
      <c r="Z71" s="9">
        <f t="shared" si="83"/>
        <v>0</v>
      </c>
      <c r="AA71" s="9">
        <f t="shared" si="74"/>
        <v>0</v>
      </c>
      <c r="AB71" s="29">
        <f t="shared" si="75"/>
        <v>0</v>
      </c>
      <c r="AC71" s="29">
        <f t="shared" si="76"/>
        <v>0</v>
      </c>
      <c r="AD71" s="13"/>
      <c r="AE71" s="13"/>
      <c r="AF71" s="13"/>
      <c r="AG71" s="13"/>
      <c r="AH71" s="13"/>
      <c r="AI71" s="13"/>
      <c r="AJ71" s="13"/>
      <c r="AK71" s="13"/>
      <c r="AL71" s="13"/>
      <c r="AM71" s="13"/>
      <c r="AN71" s="13"/>
      <c r="AO71" s="13"/>
      <c r="AP71" s="13"/>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row>
    <row r="72" spans="1:247" s="2" customFormat="1" ht="15" x14ac:dyDescent="0.25">
      <c r="A72" s="7" t="s">
        <v>56</v>
      </c>
      <c r="B72" s="9">
        <f t="shared" si="77"/>
        <v>96250.000000000407</v>
      </c>
      <c r="C72" s="9">
        <f t="shared" si="56"/>
        <v>1082.9311643835661</v>
      </c>
      <c r="D72" s="29">
        <f t="shared" si="57"/>
        <v>0</v>
      </c>
      <c r="E72" s="29">
        <f t="shared" si="58"/>
        <v>2541.2644977168993</v>
      </c>
      <c r="F72" s="9">
        <f t="shared" si="78"/>
        <v>78750.000000000466</v>
      </c>
      <c r="G72" s="9">
        <f t="shared" si="59"/>
        <v>886.03458904110107</v>
      </c>
      <c r="H72" s="29">
        <f t="shared" si="60"/>
        <v>0</v>
      </c>
      <c r="I72" s="29">
        <f t="shared" si="61"/>
        <v>2344.3679223744343</v>
      </c>
      <c r="J72" s="9">
        <f t="shared" si="79"/>
        <v>61250.000000000502</v>
      </c>
      <c r="K72" s="9">
        <f t="shared" si="62"/>
        <v>689.13801369863575</v>
      </c>
      <c r="L72" s="29">
        <f t="shared" si="63"/>
        <v>0</v>
      </c>
      <c r="M72" s="29">
        <f t="shared" si="64"/>
        <v>2147.4713470319689</v>
      </c>
      <c r="N72" s="9">
        <f t="shared" si="80"/>
        <v>43750.000000000473</v>
      </c>
      <c r="O72" s="9">
        <f t="shared" si="65"/>
        <v>492.24143835616974</v>
      </c>
      <c r="P72" s="29">
        <f t="shared" si="66"/>
        <v>0</v>
      </c>
      <c r="Q72" s="29">
        <f t="shared" si="67"/>
        <v>1950.574771689503</v>
      </c>
      <c r="R72" s="9">
        <f t="shared" si="81"/>
        <v>26250.000000000462</v>
      </c>
      <c r="S72" s="9">
        <f t="shared" si="68"/>
        <v>295.34486301370384</v>
      </c>
      <c r="T72" s="29">
        <f t="shared" si="69"/>
        <v>0</v>
      </c>
      <c r="U72" s="29">
        <f t="shared" si="70"/>
        <v>1753.6781963470371</v>
      </c>
      <c r="V72" s="9">
        <f t="shared" si="82"/>
        <v>8750.0000000004657</v>
      </c>
      <c r="W72" s="9">
        <f t="shared" si="71"/>
        <v>98.44828767123812</v>
      </c>
      <c r="X72" s="29">
        <f t="shared" si="72"/>
        <v>0</v>
      </c>
      <c r="Y72" s="29">
        <f t="shared" si="73"/>
        <v>1556.7816210045714</v>
      </c>
      <c r="Z72" s="9">
        <f t="shared" si="83"/>
        <v>0</v>
      </c>
      <c r="AA72" s="9">
        <f t="shared" si="74"/>
        <v>0</v>
      </c>
      <c r="AB72" s="29">
        <f t="shared" si="75"/>
        <v>0</v>
      </c>
      <c r="AC72" s="29">
        <f t="shared" si="76"/>
        <v>0</v>
      </c>
      <c r="AD72" s="13"/>
      <c r="AE72" s="13"/>
      <c r="AF72" s="13"/>
      <c r="AG72" s="13"/>
      <c r="AH72" s="13"/>
      <c r="AI72" s="13"/>
      <c r="AJ72" s="13"/>
      <c r="AK72" s="13"/>
      <c r="AL72" s="13"/>
      <c r="AM72" s="13"/>
      <c r="AN72" s="13"/>
      <c r="AO72" s="13"/>
      <c r="AP72" s="13"/>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row>
    <row r="73" spans="1:247" s="2" customFormat="1" ht="15" x14ac:dyDescent="0.25">
      <c r="A73" s="7" t="s">
        <v>57</v>
      </c>
      <c r="B73" s="9">
        <f t="shared" si="77"/>
        <v>94791.666666667079</v>
      </c>
      <c r="C73" s="9">
        <f t="shared" si="56"/>
        <v>1066.5231164383608</v>
      </c>
      <c r="D73" s="29">
        <f t="shared" si="57"/>
        <v>0</v>
      </c>
      <c r="E73" s="29">
        <f t="shared" si="58"/>
        <v>2524.8564497716943</v>
      </c>
      <c r="F73" s="9">
        <f t="shared" si="78"/>
        <v>77291.666666667137</v>
      </c>
      <c r="G73" s="9">
        <f t="shared" si="59"/>
        <v>869.62654109589573</v>
      </c>
      <c r="H73" s="29">
        <f t="shared" si="60"/>
        <v>0</v>
      </c>
      <c r="I73" s="29">
        <f t="shared" si="61"/>
        <v>2327.9598744292289</v>
      </c>
      <c r="J73" s="9">
        <f t="shared" si="79"/>
        <v>59791.666666667166</v>
      </c>
      <c r="K73" s="9">
        <f t="shared" si="62"/>
        <v>672.72996575343029</v>
      </c>
      <c r="L73" s="29">
        <f t="shared" si="63"/>
        <v>0</v>
      </c>
      <c r="M73" s="29">
        <f t="shared" si="64"/>
        <v>2131.0632990867634</v>
      </c>
      <c r="N73" s="9">
        <f t="shared" si="80"/>
        <v>42291.666666667137</v>
      </c>
      <c r="O73" s="9">
        <f t="shared" si="65"/>
        <v>475.83339041096423</v>
      </c>
      <c r="P73" s="29">
        <f t="shared" si="66"/>
        <v>0</v>
      </c>
      <c r="Q73" s="29">
        <f t="shared" si="67"/>
        <v>1934.1667237442975</v>
      </c>
      <c r="R73" s="9">
        <f t="shared" si="81"/>
        <v>24791.66666666713</v>
      </c>
      <c r="S73" s="9">
        <f t="shared" si="68"/>
        <v>278.93681506849839</v>
      </c>
      <c r="T73" s="29">
        <f t="shared" si="69"/>
        <v>0</v>
      </c>
      <c r="U73" s="29">
        <f t="shared" si="70"/>
        <v>1737.2701484018316</v>
      </c>
      <c r="V73" s="9">
        <f t="shared" si="82"/>
        <v>7291.6666666671326</v>
      </c>
      <c r="W73" s="9">
        <f t="shared" si="71"/>
        <v>82.040239726032652</v>
      </c>
      <c r="X73" s="29">
        <f t="shared" si="72"/>
        <v>0</v>
      </c>
      <c r="Y73" s="29">
        <f t="shared" si="73"/>
        <v>1540.373573059366</v>
      </c>
      <c r="Z73" s="9">
        <f t="shared" si="83"/>
        <v>0</v>
      </c>
      <c r="AA73" s="9">
        <f t="shared" si="74"/>
        <v>0</v>
      </c>
      <c r="AB73" s="29">
        <f t="shared" si="75"/>
        <v>0</v>
      </c>
      <c r="AC73" s="29">
        <f t="shared" si="76"/>
        <v>0</v>
      </c>
      <c r="AD73" s="13"/>
      <c r="AE73" s="13"/>
      <c r="AF73" s="13"/>
      <c r="AG73" s="13"/>
      <c r="AH73" s="13"/>
      <c r="AI73" s="13"/>
      <c r="AJ73" s="13"/>
      <c r="AK73" s="13"/>
      <c r="AL73" s="13"/>
      <c r="AM73" s="13"/>
      <c r="AN73" s="13"/>
      <c r="AO73" s="13"/>
      <c r="AP73" s="1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row>
    <row r="74" spans="1:247" s="2" customFormat="1" ht="15" x14ac:dyDescent="0.25">
      <c r="A74" s="7" t="s">
        <v>58</v>
      </c>
      <c r="B74" s="9">
        <f t="shared" si="77"/>
        <v>93333.33333333375</v>
      </c>
      <c r="C74" s="9">
        <f t="shared" si="56"/>
        <v>1050.1150684931554</v>
      </c>
      <c r="D74" s="29">
        <f t="shared" si="57"/>
        <v>0</v>
      </c>
      <c r="E74" s="29">
        <f t="shared" si="58"/>
        <v>2508.4484018264884</v>
      </c>
      <c r="F74" s="9">
        <f t="shared" si="78"/>
        <v>75833.333333333809</v>
      </c>
      <c r="G74" s="9">
        <f t="shared" si="59"/>
        <v>853.21849315069039</v>
      </c>
      <c r="H74" s="29">
        <f t="shared" si="60"/>
        <v>0</v>
      </c>
      <c r="I74" s="29">
        <f t="shared" si="61"/>
        <v>2311.5518264840239</v>
      </c>
      <c r="J74" s="9">
        <f t="shared" si="79"/>
        <v>58333.333333333831</v>
      </c>
      <c r="K74" s="9">
        <f t="shared" si="62"/>
        <v>656.32191780822473</v>
      </c>
      <c r="L74" s="29">
        <f t="shared" si="63"/>
        <v>0</v>
      </c>
      <c r="M74" s="29">
        <f t="shared" si="64"/>
        <v>2114.655251141558</v>
      </c>
      <c r="N74" s="9">
        <f t="shared" si="80"/>
        <v>40833.333333333801</v>
      </c>
      <c r="O74" s="9">
        <f t="shared" si="65"/>
        <v>459.42534246575872</v>
      </c>
      <c r="P74" s="29">
        <f t="shared" si="66"/>
        <v>0</v>
      </c>
      <c r="Q74" s="29">
        <f t="shared" si="67"/>
        <v>1917.7586757990921</v>
      </c>
      <c r="R74" s="9">
        <f t="shared" si="81"/>
        <v>23333.333333333798</v>
      </c>
      <c r="S74" s="9">
        <f t="shared" si="68"/>
        <v>262.52876712329294</v>
      </c>
      <c r="T74" s="29">
        <f t="shared" si="69"/>
        <v>0</v>
      </c>
      <c r="U74" s="29">
        <f t="shared" si="70"/>
        <v>1720.8621004566262</v>
      </c>
      <c r="V74" s="9">
        <f t="shared" si="82"/>
        <v>5833.3333333337996</v>
      </c>
      <c r="W74" s="9">
        <f t="shared" si="71"/>
        <v>65.632191780827156</v>
      </c>
      <c r="X74" s="29">
        <f t="shared" si="72"/>
        <v>0</v>
      </c>
      <c r="Y74" s="29">
        <f t="shared" si="73"/>
        <v>1523.9655251141603</v>
      </c>
      <c r="Z74" s="9">
        <f t="shared" si="83"/>
        <v>0</v>
      </c>
      <c r="AA74" s="9">
        <f t="shared" si="74"/>
        <v>0</v>
      </c>
      <c r="AB74" s="29">
        <f t="shared" si="75"/>
        <v>0</v>
      </c>
      <c r="AC74" s="29">
        <f t="shared" si="76"/>
        <v>0</v>
      </c>
      <c r="AD74" s="13"/>
      <c r="AE74" s="13"/>
      <c r="AF74" s="13"/>
      <c r="AG74" s="13"/>
      <c r="AH74" s="13"/>
      <c r="AI74" s="13"/>
      <c r="AJ74" s="13"/>
      <c r="AK74" s="13"/>
      <c r="AL74" s="13"/>
      <c r="AM74" s="13"/>
      <c r="AN74" s="13"/>
      <c r="AO74" s="13"/>
      <c r="AP74" s="13"/>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row>
    <row r="75" spans="1:247" s="2" customFormat="1" ht="15" x14ac:dyDescent="0.25">
      <c r="A75" s="7" t="s">
        <v>59</v>
      </c>
      <c r="B75" s="9">
        <f t="shared" si="77"/>
        <v>91875.000000000422</v>
      </c>
      <c r="C75" s="9">
        <f t="shared" si="56"/>
        <v>1033.7070205479499</v>
      </c>
      <c r="D75" s="29">
        <f t="shared" si="57"/>
        <v>0</v>
      </c>
      <c r="E75" s="29">
        <f t="shared" si="58"/>
        <v>2492.0403538812834</v>
      </c>
      <c r="F75" s="9">
        <f t="shared" si="78"/>
        <v>74375.00000000048</v>
      </c>
      <c r="G75" s="9">
        <f t="shared" si="59"/>
        <v>836.81044520548494</v>
      </c>
      <c r="H75" s="29">
        <f t="shared" si="60"/>
        <v>0</v>
      </c>
      <c r="I75" s="29">
        <f t="shared" si="61"/>
        <v>2295.143778538818</v>
      </c>
      <c r="J75" s="9">
        <f t="shared" si="79"/>
        <v>56875.000000000495</v>
      </c>
      <c r="K75" s="9">
        <f t="shared" si="62"/>
        <v>639.91386986301927</v>
      </c>
      <c r="L75" s="29">
        <f t="shared" si="63"/>
        <v>0</v>
      </c>
      <c r="M75" s="29">
        <f t="shared" si="64"/>
        <v>2098.2472031963525</v>
      </c>
      <c r="N75" s="9">
        <f t="shared" si="80"/>
        <v>39375.000000000466</v>
      </c>
      <c r="O75" s="9">
        <f t="shared" si="65"/>
        <v>443.01729452055321</v>
      </c>
      <c r="P75" s="29">
        <f t="shared" si="66"/>
        <v>0</v>
      </c>
      <c r="Q75" s="29">
        <f t="shared" si="67"/>
        <v>1901.3506278538864</v>
      </c>
      <c r="R75" s="9">
        <f t="shared" si="81"/>
        <v>21875.000000000466</v>
      </c>
      <c r="S75" s="9">
        <f t="shared" si="68"/>
        <v>246.12071917808743</v>
      </c>
      <c r="T75" s="29">
        <f t="shared" si="69"/>
        <v>0</v>
      </c>
      <c r="U75" s="29">
        <f t="shared" si="70"/>
        <v>1704.4540525114207</v>
      </c>
      <c r="V75" s="9">
        <f t="shared" si="82"/>
        <v>4375.0000000004666</v>
      </c>
      <c r="W75" s="9">
        <f t="shared" si="71"/>
        <v>49.224143835621689</v>
      </c>
      <c r="X75" s="29">
        <f t="shared" si="72"/>
        <v>0</v>
      </c>
      <c r="Y75" s="29">
        <f t="shared" si="73"/>
        <v>1507.5574771689548</v>
      </c>
      <c r="Z75" s="9">
        <f t="shared" si="83"/>
        <v>0</v>
      </c>
      <c r="AA75" s="9">
        <f t="shared" si="74"/>
        <v>0</v>
      </c>
      <c r="AB75" s="29">
        <f t="shared" si="75"/>
        <v>0</v>
      </c>
      <c r="AC75" s="29">
        <f t="shared" si="76"/>
        <v>0</v>
      </c>
      <c r="AD75" s="13"/>
      <c r="AE75" s="13"/>
      <c r="AF75" s="13"/>
      <c r="AG75" s="13"/>
      <c r="AH75" s="13"/>
      <c r="AI75" s="13"/>
      <c r="AJ75" s="13"/>
      <c r="AK75" s="13"/>
      <c r="AL75" s="13"/>
      <c r="AM75" s="13"/>
      <c r="AN75" s="13"/>
      <c r="AO75" s="13"/>
      <c r="AP75" s="13"/>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row>
    <row r="76" spans="1:247" s="2" customFormat="1" ht="15" x14ac:dyDescent="0.25">
      <c r="A76" s="7" t="s">
        <v>60</v>
      </c>
      <c r="B76" s="9">
        <f t="shared" si="77"/>
        <v>90416.666666667094</v>
      </c>
      <c r="C76" s="9">
        <f t="shared" si="56"/>
        <v>1017.2989726027446</v>
      </c>
      <c r="D76" s="29">
        <f t="shared" si="57"/>
        <v>0</v>
      </c>
      <c r="E76" s="29">
        <f t="shared" si="58"/>
        <v>2475.632305936078</v>
      </c>
      <c r="F76" s="9">
        <f t="shared" si="78"/>
        <v>72916.666666667152</v>
      </c>
      <c r="G76" s="9">
        <f t="shared" si="59"/>
        <v>820.40239726027949</v>
      </c>
      <c r="H76" s="29">
        <f t="shared" si="60"/>
        <v>0</v>
      </c>
      <c r="I76" s="29">
        <f t="shared" si="61"/>
        <v>2278.735730593613</v>
      </c>
      <c r="J76" s="9">
        <f t="shared" si="79"/>
        <v>55416.666666667159</v>
      </c>
      <c r="K76" s="9">
        <f t="shared" si="62"/>
        <v>623.50582191781382</v>
      </c>
      <c r="L76" s="29">
        <f t="shared" si="63"/>
        <v>0</v>
      </c>
      <c r="M76" s="29">
        <f t="shared" si="64"/>
        <v>2081.8391552511471</v>
      </c>
      <c r="N76" s="9">
        <f t="shared" si="80"/>
        <v>37916.66666666713</v>
      </c>
      <c r="O76" s="9">
        <f t="shared" si="65"/>
        <v>426.6092465753477</v>
      </c>
      <c r="P76" s="29">
        <f t="shared" si="66"/>
        <v>0</v>
      </c>
      <c r="Q76" s="29">
        <f t="shared" si="67"/>
        <v>1884.942579908681</v>
      </c>
      <c r="R76" s="9">
        <f t="shared" si="81"/>
        <v>20416.666666667134</v>
      </c>
      <c r="S76" s="9">
        <f t="shared" si="68"/>
        <v>229.71267123288197</v>
      </c>
      <c r="T76" s="29">
        <f t="shared" si="69"/>
        <v>0</v>
      </c>
      <c r="U76" s="29">
        <f t="shared" si="70"/>
        <v>1688.0460045662153</v>
      </c>
      <c r="V76" s="9">
        <f t="shared" si="82"/>
        <v>2916.6666666671335</v>
      </c>
      <c r="W76" s="9">
        <f t="shared" si="71"/>
        <v>32.816095890416214</v>
      </c>
      <c r="X76" s="29">
        <f t="shared" si="72"/>
        <v>0</v>
      </c>
      <c r="Y76" s="29">
        <f t="shared" si="73"/>
        <v>1491.1494292237494</v>
      </c>
      <c r="Z76" s="9">
        <f t="shared" si="83"/>
        <v>0</v>
      </c>
      <c r="AA76" s="9">
        <f t="shared" si="74"/>
        <v>0</v>
      </c>
      <c r="AB76" s="29">
        <f t="shared" si="75"/>
        <v>0</v>
      </c>
      <c r="AC76" s="29">
        <f t="shared" si="76"/>
        <v>0</v>
      </c>
      <c r="AD76" s="13"/>
      <c r="AE76" s="13"/>
      <c r="AF76" s="13"/>
      <c r="AG76" s="13"/>
      <c r="AH76" s="13"/>
      <c r="AI76" s="13"/>
      <c r="AJ76" s="13"/>
      <c r="AK76" s="13"/>
      <c r="AL76" s="13"/>
      <c r="AM76" s="13"/>
      <c r="AN76" s="13"/>
      <c r="AO76" s="13"/>
      <c r="AP76" s="13"/>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row>
    <row r="77" spans="1:247" s="2" customFormat="1" ht="15" x14ac:dyDescent="0.25">
      <c r="A77" s="7" t="s">
        <v>61</v>
      </c>
      <c r="B77" s="9">
        <f t="shared" si="77"/>
        <v>88958.333333333765</v>
      </c>
      <c r="C77" s="9">
        <f t="shared" si="56"/>
        <v>1000.890924657539</v>
      </c>
      <c r="D77" s="29">
        <f t="shared" si="57"/>
        <v>0</v>
      </c>
      <c r="E77" s="29">
        <f t="shared" si="58"/>
        <v>2459.2242579908725</v>
      </c>
      <c r="F77" s="9">
        <f t="shared" si="78"/>
        <v>71458.333333333823</v>
      </c>
      <c r="G77" s="9">
        <f t="shared" si="59"/>
        <v>803.99434931507403</v>
      </c>
      <c r="H77" s="29">
        <f t="shared" si="60"/>
        <v>0</v>
      </c>
      <c r="I77" s="29">
        <f t="shared" si="61"/>
        <v>2262.3276826484071</v>
      </c>
      <c r="J77" s="9">
        <f t="shared" si="79"/>
        <v>53958.333333333823</v>
      </c>
      <c r="K77" s="9">
        <f t="shared" si="62"/>
        <v>607.09777397260837</v>
      </c>
      <c r="L77" s="29">
        <f t="shared" si="63"/>
        <v>0</v>
      </c>
      <c r="M77" s="29">
        <f t="shared" si="64"/>
        <v>2065.4311073059416</v>
      </c>
      <c r="N77" s="9">
        <f t="shared" si="80"/>
        <v>36458.333333333794</v>
      </c>
      <c r="O77" s="9">
        <f t="shared" si="65"/>
        <v>410.20119863014213</v>
      </c>
      <c r="P77" s="29">
        <f t="shared" si="66"/>
        <v>0</v>
      </c>
      <c r="Q77" s="29">
        <f t="shared" si="67"/>
        <v>1868.5345319634753</v>
      </c>
      <c r="R77" s="9">
        <f t="shared" si="81"/>
        <v>18958.333333333801</v>
      </c>
      <c r="S77" s="9">
        <f t="shared" si="68"/>
        <v>213.30462328767649</v>
      </c>
      <c r="T77" s="29">
        <f t="shared" si="69"/>
        <v>0</v>
      </c>
      <c r="U77" s="29">
        <f t="shared" si="70"/>
        <v>1671.6379566210098</v>
      </c>
      <c r="V77" s="9">
        <f t="shared" si="82"/>
        <v>1458.3333333338003</v>
      </c>
      <c r="W77" s="9">
        <f t="shared" si="71"/>
        <v>16.408047945210736</v>
      </c>
      <c r="X77" s="29">
        <f t="shared" si="72"/>
        <v>3430</v>
      </c>
      <c r="Y77" s="29">
        <f t="shared" si="73"/>
        <v>4904.7413812785444</v>
      </c>
      <c r="Z77" s="9">
        <f t="shared" si="83"/>
        <v>0</v>
      </c>
      <c r="AA77" s="9">
        <f t="shared" si="74"/>
        <v>0</v>
      </c>
      <c r="AB77" s="29">
        <f t="shared" si="75"/>
        <v>0</v>
      </c>
      <c r="AC77" s="29">
        <f t="shared" si="76"/>
        <v>0</v>
      </c>
      <c r="AD77" s="13"/>
      <c r="AE77" s="13"/>
      <c r="AF77" s="13"/>
      <c r="AG77" s="13"/>
      <c r="AH77" s="13"/>
      <c r="AI77" s="13"/>
      <c r="AJ77" s="13"/>
      <c r="AK77" s="13"/>
      <c r="AL77" s="13"/>
      <c r="AM77" s="13"/>
      <c r="AN77" s="13"/>
      <c r="AO77" s="13"/>
      <c r="AP77" s="13"/>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47" s="2" customFormat="1" ht="15.75" thickBot="1" x14ac:dyDescent="0.3">
      <c r="A78" s="30" t="s">
        <v>23</v>
      </c>
      <c r="B78" s="11"/>
      <c r="C78" s="12">
        <f>SUM(C66:C77)</f>
        <v>13093.622260274027</v>
      </c>
      <c r="D78" s="31">
        <f>SUM(D66:D77)</f>
        <v>2340.0000000000032</v>
      </c>
      <c r="E78" s="31">
        <f>SUM(E66:E77)</f>
        <v>32933.622260274031</v>
      </c>
      <c r="F78" s="11"/>
      <c r="G78" s="12">
        <f>SUM(G66:G77)</f>
        <v>10730.863356164446</v>
      </c>
      <c r="H78" s="31">
        <f>SUM(H66:H77)</f>
        <v>2200.0000000000036</v>
      </c>
      <c r="I78" s="31">
        <f>SUM(I66:I77)</f>
        <v>30430.863356164446</v>
      </c>
      <c r="J78" s="11"/>
      <c r="K78" s="12">
        <f>SUM(K66:K77)</f>
        <v>8368.1044520548603</v>
      </c>
      <c r="L78" s="31">
        <f>SUM(L66:L77)</f>
        <v>2060.0000000000041</v>
      </c>
      <c r="M78" s="31">
        <f>SUM(M66:M77)</f>
        <v>27928.10445205486</v>
      </c>
      <c r="N78" s="11"/>
      <c r="O78" s="12">
        <f>SUM(O66:O77)</f>
        <v>6005.3455479452696</v>
      </c>
      <c r="P78" s="31">
        <f>SUM(P66:P77)</f>
        <v>1920.0000000000039</v>
      </c>
      <c r="Q78" s="31">
        <f>SUM(Q66:Q77)</f>
        <v>25425.345547945275</v>
      </c>
      <c r="R78" s="11"/>
      <c r="S78" s="12">
        <f>SUM(S66:S77)</f>
        <v>3642.5866438356779</v>
      </c>
      <c r="T78" s="31">
        <f>SUM(T66:T77)</f>
        <v>1780.0000000000036</v>
      </c>
      <c r="U78" s="31">
        <f>SUM(U66:U77)</f>
        <v>22922.586643835679</v>
      </c>
      <c r="V78" s="11"/>
      <c r="W78" s="12">
        <f>SUM(W66:W77)</f>
        <v>1279.8277397260902</v>
      </c>
      <c r="X78" s="31">
        <f>SUM(X66:X77)</f>
        <v>5070.0000000000036</v>
      </c>
      <c r="Y78" s="31">
        <f>SUM(Y66:Y77)</f>
        <v>23849.82773972609</v>
      </c>
      <c r="Z78" s="11"/>
      <c r="AA78" s="12">
        <f>SUM(AA66:AA77)</f>
        <v>0</v>
      </c>
      <c r="AB78" s="31">
        <f>SUM(AB66:AB77)</f>
        <v>0</v>
      </c>
      <c r="AC78" s="31">
        <f>SUM(AC66:AC77)</f>
        <v>0</v>
      </c>
      <c r="AD78" s="13"/>
      <c r="AE78" s="13"/>
      <c r="AF78" s="13"/>
      <c r="AG78" s="13"/>
      <c r="AH78" s="13"/>
      <c r="AI78" s="13"/>
      <c r="AJ78" s="13"/>
      <c r="AK78" s="13"/>
      <c r="AL78" s="13"/>
      <c r="AM78" s="13"/>
      <c r="AN78" s="13"/>
      <c r="AO78" s="13"/>
      <c r="AP78" s="13"/>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47" s="2" customFormat="1" ht="15" x14ac:dyDescent="0.2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13"/>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47" s="2" customFormat="1" ht="42.75" customHeight="1" x14ac:dyDescent="0.25">
      <c r="A80" s="119" t="s">
        <v>102</v>
      </c>
      <c r="B80" s="119"/>
      <c r="C80" s="119"/>
      <c r="D80" s="119"/>
      <c r="E80" s="119"/>
      <c r="F80" s="119"/>
      <c r="G80" s="119"/>
      <c r="H80" s="119"/>
      <c r="I80" s="119"/>
      <c r="J80" s="119"/>
      <c r="K80" s="45">
        <f>K81+K82</f>
        <v>557180.74657534412</v>
      </c>
      <c r="L80" s="46"/>
      <c r="M80" s="46"/>
      <c r="N80" s="46"/>
      <c r="O80" s="46"/>
      <c r="P80" s="46"/>
      <c r="Q80" s="46"/>
      <c r="R80" s="46"/>
      <c r="S80" s="46"/>
      <c r="T80" s="46"/>
      <c r="U80" s="46"/>
      <c r="V80" s="46"/>
      <c r="W80" s="46"/>
      <c r="X80" s="46"/>
      <c r="Y80" s="46"/>
      <c r="Z80" s="46"/>
      <c r="AA80" s="46"/>
      <c r="AB80" s="46"/>
      <c r="AC80" s="46"/>
      <c r="AD80" s="13"/>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row>
    <row r="81" spans="1:247" s="2" customFormat="1" ht="30.75" customHeight="1" x14ac:dyDescent="0.25">
      <c r="A81" s="119" t="s">
        <v>103</v>
      </c>
      <c r="B81" s="119"/>
      <c r="C81" s="119"/>
      <c r="D81" s="119"/>
      <c r="E81" s="119"/>
      <c r="F81" s="119"/>
      <c r="G81" s="119"/>
      <c r="H81" s="119"/>
      <c r="I81" s="119"/>
      <c r="J81" s="119"/>
      <c r="K81" s="45">
        <f>C48+G48+K48+O48+S48+W48+AA48+C63+G63+K63+O63+S63+W63+AA63+C78+G78+K78+O78+S78+W78+AA78+$J$18*sumkred2+$J$19+$J$20*sumkred2</f>
        <v>478020.74657534406</v>
      </c>
      <c r="L81" s="46"/>
      <c r="M81" s="46"/>
      <c r="N81" s="46"/>
      <c r="O81" s="46"/>
      <c r="P81" s="46"/>
      <c r="Q81" s="46"/>
      <c r="R81" s="46"/>
      <c r="S81" s="46"/>
      <c r="T81" s="46"/>
      <c r="U81" s="46"/>
      <c r="V81" s="46"/>
      <c r="W81" s="46"/>
      <c r="X81" s="46"/>
      <c r="Y81" s="46"/>
      <c r="Z81" s="46"/>
      <c r="AA81" s="46"/>
      <c r="AB81" s="46"/>
      <c r="AC81" s="46"/>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row>
    <row r="82" spans="1:247" s="2" customFormat="1" ht="30.75" customHeight="1" x14ac:dyDescent="0.25">
      <c r="A82" s="119" t="s">
        <v>104</v>
      </c>
      <c r="B82" s="119"/>
      <c r="C82" s="119"/>
      <c r="D82" s="119"/>
      <c r="E82" s="119"/>
      <c r="F82" s="119"/>
      <c r="G82" s="119"/>
      <c r="H82" s="119"/>
      <c r="I82" s="119"/>
      <c r="J82" s="119"/>
      <c r="K82" s="45">
        <f>D48+H48+L48+P48+T48+X48+AB48+D63+H63+L63+P63+T63+X63+AB63+D78+H78+L78+P78+T78+X78+AB78-($J$18*sumkred2+$J$19+$J$20*sumkred2)</f>
        <v>79160.000000000058</v>
      </c>
      <c r="L82" s="46"/>
      <c r="M82" s="46"/>
      <c r="N82" s="46"/>
      <c r="O82" s="46"/>
      <c r="P82" s="46"/>
      <c r="Q82" s="46"/>
      <c r="R82" s="46"/>
      <c r="S82" s="46"/>
      <c r="T82" s="46"/>
      <c r="U82" s="46"/>
      <c r="V82" s="46"/>
      <c r="W82" s="46"/>
      <c r="X82" s="46"/>
      <c r="Y82" s="46"/>
      <c r="Z82" s="46"/>
      <c r="AA82" s="46"/>
      <c r="AB82" s="46"/>
      <c r="AC82" s="46"/>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row>
    <row r="83" spans="1:247" s="2" customFormat="1" ht="29.25" customHeight="1" x14ac:dyDescent="0.25">
      <c r="A83" s="119" t="s">
        <v>5</v>
      </c>
      <c r="B83" s="119"/>
      <c r="C83" s="119"/>
      <c r="D83" s="119"/>
      <c r="E83" s="119"/>
      <c r="F83" s="119"/>
      <c r="G83" s="119"/>
      <c r="H83" s="119"/>
      <c r="I83" s="119"/>
      <c r="J83" s="119"/>
      <c r="K83" s="45">
        <f>E48+I48+M48+Q48+U48+Y48+AC48+E63+I63+M63+Q63+U63+Y63+AC63+E78+I78+M78+Q78+U78+Y78+AC78</f>
        <v>907180.74657534377</v>
      </c>
      <c r="L83" s="46"/>
      <c r="M83" s="46"/>
      <c r="N83" s="46"/>
      <c r="O83" s="46"/>
      <c r="P83" s="46"/>
      <c r="Q83" s="46"/>
      <c r="R83" s="46"/>
      <c r="S83" s="46"/>
      <c r="T83" s="46"/>
      <c r="U83" s="46"/>
      <c r="V83" s="46"/>
      <c r="W83" s="46"/>
      <c r="X83" s="46"/>
      <c r="Y83" s="46"/>
      <c r="Z83" s="46"/>
      <c r="AA83" s="46"/>
      <c r="AB83" s="46"/>
      <c r="AC83" s="46"/>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row>
    <row r="84" spans="1:247" s="2" customFormat="1" ht="25.5" customHeight="1" x14ac:dyDescent="0.25">
      <c r="A84" s="174" t="s">
        <v>82</v>
      </c>
      <c r="B84" s="174"/>
      <c r="C84" s="174"/>
      <c r="D84" s="174"/>
      <c r="E84" s="174"/>
      <c r="F84" s="174"/>
      <c r="G84" s="174"/>
      <c r="H84" s="174"/>
      <c r="I84" s="174"/>
      <c r="J84" s="174"/>
      <c r="K84" s="64">
        <f ca="1">XIRR(C94:C334,B94:B334)</f>
        <v>0.17616747021675111</v>
      </c>
      <c r="L84" s="46"/>
      <c r="M84" s="46"/>
      <c r="N84" s="46"/>
      <c r="O84" s="46"/>
      <c r="P84" s="46"/>
      <c r="Q84" s="46"/>
      <c r="R84" s="46"/>
      <c r="S84" s="46"/>
      <c r="T84" s="46"/>
      <c r="U84" s="46"/>
      <c r="V84" s="46"/>
      <c r="W84" s="46"/>
      <c r="X84" s="46"/>
      <c r="Y84" s="46"/>
      <c r="Z84" s="46"/>
      <c r="AA84" s="46"/>
      <c r="AB84" s="46"/>
      <c r="AC84" s="46"/>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row>
    <row r="85" spans="1:247" s="2" customFormat="1" ht="45.75" customHeight="1" x14ac:dyDescent="0.25">
      <c r="A85" s="119" t="s">
        <v>83</v>
      </c>
      <c r="B85" s="119"/>
      <c r="C85" s="119"/>
      <c r="D85" s="119"/>
      <c r="E85" s="119"/>
      <c r="F85" s="119"/>
      <c r="G85" s="119"/>
      <c r="H85" s="119"/>
      <c r="I85" s="119"/>
      <c r="J85" s="119"/>
      <c r="K85" s="119"/>
      <c r="L85" s="175"/>
      <c r="M85" s="175"/>
      <c r="N85" s="175"/>
      <c r="O85" s="46"/>
      <c r="P85" s="46"/>
      <c r="Q85" s="46"/>
      <c r="R85" s="46"/>
      <c r="S85" s="46"/>
      <c r="T85" s="46"/>
      <c r="U85" s="46"/>
      <c r="V85" s="46"/>
      <c r="W85" s="46"/>
      <c r="X85" s="46"/>
      <c r="Y85" s="46"/>
      <c r="Z85" s="46"/>
      <c r="AA85" s="46"/>
      <c r="AB85" s="46"/>
      <c r="AC85" s="46"/>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2" customFormat="1" ht="54" customHeight="1" x14ac:dyDescent="0.25">
      <c r="A86" s="119" t="s">
        <v>84</v>
      </c>
      <c r="B86" s="119"/>
      <c r="C86" s="119"/>
      <c r="D86" s="119"/>
      <c r="E86" s="119"/>
      <c r="F86" s="119"/>
      <c r="G86" s="119"/>
      <c r="H86" s="119"/>
      <c r="I86" s="119"/>
      <c r="J86" s="119"/>
      <c r="K86" s="119"/>
      <c r="L86" s="119"/>
      <c r="M86" s="119"/>
      <c r="N86" s="119"/>
      <c r="O86" s="46"/>
      <c r="P86" s="46"/>
      <c r="Q86" s="46"/>
      <c r="R86" s="46"/>
      <c r="S86" s="46"/>
      <c r="T86" s="46"/>
      <c r="U86" s="46"/>
      <c r="V86" s="46"/>
      <c r="W86" s="46"/>
      <c r="X86" s="46"/>
      <c r="Y86" s="46"/>
      <c r="Z86" s="46"/>
      <c r="AA86" s="46"/>
      <c r="AB86" s="46"/>
      <c r="AC86" s="4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s="2" customFormat="1" ht="39.75" customHeight="1" x14ac:dyDescent="0.25">
      <c r="A87" s="119" t="s">
        <v>85</v>
      </c>
      <c r="B87" s="119"/>
      <c r="C87" s="119"/>
      <c r="D87" s="119"/>
      <c r="E87" s="119"/>
      <c r="F87" s="119"/>
      <c r="G87" s="119"/>
      <c r="H87" s="119"/>
      <c r="I87" s="119"/>
      <c r="J87" s="119"/>
      <c r="K87" s="119"/>
      <c r="L87" s="119"/>
      <c r="M87" s="119"/>
      <c r="N87" s="119"/>
      <c r="O87" s="46"/>
      <c r="P87" s="46"/>
      <c r="Q87" s="46"/>
      <c r="R87" s="46"/>
      <c r="S87" s="46"/>
      <c r="T87" s="46"/>
      <c r="U87" s="46"/>
      <c r="V87" s="46"/>
      <c r="W87" s="46"/>
      <c r="X87" s="46"/>
      <c r="Y87" s="46"/>
      <c r="Z87" s="46"/>
      <c r="AA87" s="46"/>
      <c r="AB87" s="46"/>
      <c r="AC87" s="46"/>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s="2" customFormat="1" ht="15" customHeight="1" x14ac:dyDescent="0.2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s="2" customFormat="1" ht="33.75" customHeight="1" x14ac:dyDescent="0.25">
      <c r="A89" s="115" t="s">
        <v>9</v>
      </c>
      <c r="B89" s="115"/>
      <c r="C89" s="176">
        <f ca="1">TODAY()</f>
        <v>44526</v>
      </c>
      <c r="D89" s="176"/>
      <c r="E89" s="176"/>
      <c r="F89" s="176"/>
      <c r="G89" s="46"/>
      <c r="H89" s="46"/>
      <c r="I89" s="46"/>
      <c r="J89" s="46"/>
      <c r="K89" s="46"/>
      <c r="L89" s="46"/>
      <c r="M89" s="46"/>
      <c r="N89" s="46"/>
      <c r="O89" s="46"/>
      <c r="P89" s="46"/>
      <c r="Q89" s="46"/>
      <c r="R89" s="46"/>
      <c r="S89" s="46"/>
      <c r="T89" s="46"/>
      <c r="U89" s="46"/>
      <c r="V89" s="46"/>
      <c r="W89" s="46"/>
      <c r="X89" s="46"/>
      <c r="Y89" s="46"/>
      <c r="Z89" s="46"/>
      <c r="AA89" s="46"/>
      <c r="AB89" s="46"/>
      <c r="AC89" s="46"/>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15" x14ac:dyDescent="0.2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row>
    <row r="91" spans="1:247" s="2" customFormat="1" ht="30" customHeight="1" x14ac:dyDescent="0.25">
      <c r="A91" s="113" t="s">
        <v>10</v>
      </c>
      <c r="B91" s="113"/>
      <c r="C91" s="114"/>
      <c r="D91" s="114"/>
      <c r="E91" s="114"/>
      <c r="F91" s="114"/>
      <c r="G91" s="46"/>
      <c r="H91" s="46"/>
      <c r="I91" s="46"/>
      <c r="J91" s="46"/>
      <c r="K91" s="46"/>
      <c r="L91" s="46"/>
      <c r="M91" s="46"/>
      <c r="N91" s="46"/>
      <c r="O91" s="46"/>
      <c r="P91" s="46"/>
      <c r="Q91" s="46"/>
      <c r="R91" s="46"/>
      <c r="S91" s="46"/>
      <c r="T91" s="46"/>
      <c r="U91" s="46"/>
      <c r="V91" s="46"/>
      <c r="W91" s="46"/>
      <c r="X91" s="46"/>
      <c r="Y91" s="46"/>
      <c r="Z91" s="46"/>
      <c r="AA91" s="46"/>
      <c r="AB91" s="46"/>
      <c r="AC91" s="46"/>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s="2" customFormat="1" ht="15.75" customHeight="1" x14ac:dyDescent="0.25">
      <c r="A92" s="113"/>
      <c r="B92" s="113"/>
      <c r="C92" s="115" t="s">
        <v>49</v>
      </c>
      <c r="D92" s="115"/>
      <c r="E92" s="115"/>
      <c r="F92" s="115"/>
      <c r="G92" s="46"/>
      <c r="H92" s="46"/>
      <c r="I92" s="46"/>
      <c r="J92" s="46"/>
      <c r="K92" s="46"/>
      <c r="L92" s="46"/>
      <c r="M92" s="46"/>
      <c r="N92" s="46"/>
      <c r="O92" s="46"/>
      <c r="P92" s="46"/>
      <c r="Q92" s="46"/>
      <c r="R92" s="46"/>
      <c r="S92" s="46"/>
      <c r="T92" s="46"/>
      <c r="U92" s="46"/>
      <c r="V92" s="46"/>
      <c r="W92" s="46"/>
      <c r="X92" s="46"/>
      <c r="Y92" s="46"/>
      <c r="Z92" s="46"/>
      <c r="AA92" s="46"/>
      <c r="AB92" s="46"/>
      <c r="AC92" s="46"/>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4" spans="1:247" s="2" customFormat="1" ht="15" hidden="1" x14ac:dyDescent="0.25">
      <c r="B94" s="41">
        <f ca="1">TODAY()</f>
        <v>44526</v>
      </c>
      <c r="C94" s="24">
        <f>-sumkred2+D36</f>
        <v>-325870</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s="2" customFormat="1" ht="15" hidden="1" x14ac:dyDescent="0.25">
      <c r="A95" s="4">
        <v>1</v>
      </c>
      <c r="B95" s="42">
        <f ca="1">EDATE(B94,1)</f>
        <v>44556</v>
      </c>
      <c r="C95" s="43">
        <f>E36-D36</f>
        <v>5396.2648401826482</v>
      </c>
      <c r="D95" s="24"/>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7" s="2" customFormat="1" ht="15" hidden="1" x14ac:dyDescent="0.25">
      <c r="A96" s="4">
        <v>2</v>
      </c>
      <c r="B96" s="42">
        <f ca="1">EDATE(B95,1)</f>
        <v>44587</v>
      </c>
      <c r="C96" s="43">
        <f t="shared" ref="C96:C106" si="84">E37</f>
        <v>5379.8567922374432</v>
      </c>
      <c r="D96" s="24"/>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s="2" customFormat="1" ht="15" hidden="1" x14ac:dyDescent="0.25">
      <c r="A97" s="4">
        <v>3</v>
      </c>
      <c r="B97" s="42">
        <f t="shared" ref="B97:B160" ca="1" si="85">EDATE(B96,1)</f>
        <v>44618</v>
      </c>
      <c r="C97" s="43">
        <f t="shared" si="84"/>
        <v>5363.4487442922382</v>
      </c>
      <c r="D97" s="24"/>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s="2" customFormat="1" ht="15" hidden="1" x14ac:dyDescent="0.25">
      <c r="A98" s="4">
        <v>4</v>
      </c>
      <c r="B98" s="42">
        <f t="shared" ca="1" si="85"/>
        <v>44646</v>
      </c>
      <c r="C98" s="43">
        <f t="shared" si="84"/>
        <v>5347.0406963470323</v>
      </c>
      <c r="D98" s="24"/>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s="2" customFormat="1" ht="15" hidden="1" x14ac:dyDescent="0.25">
      <c r="A99" s="4">
        <v>5</v>
      </c>
      <c r="B99" s="42">
        <f t="shared" ca="1" si="85"/>
        <v>44677</v>
      </c>
      <c r="C99" s="43">
        <f t="shared" si="84"/>
        <v>5330.6326484018273</v>
      </c>
      <c r="D99" s="24"/>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s="2" customFormat="1" ht="15" hidden="1" x14ac:dyDescent="0.25">
      <c r="A100" s="4">
        <v>6</v>
      </c>
      <c r="B100" s="42">
        <f t="shared" ca="1" si="85"/>
        <v>44707</v>
      </c>
      <c r="C100" s="43">
        <f t="shared" si="84"/>
        <v>5314.2246004566223</v>
      </c>
      <c r="D100" s="24"/>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s="2" customFormat="1" ht="15" hidden="1" x14ac:dyDescent="0.25">
      <c r="A101" s="4">
        <v>7</v>
      </c>
      <c r="B101" s="42">
        <f t="shared" ca="1" si="85"/>
        <v>44738</v>
      </c>
      <c r="C101" s="43">
        <f t="shared" si="84"/>
        <v>5297.8165525114173</v>
      </c>
      <c r="D101" s="2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s="2" customFormat="1" ht="15" hidden="1" x14ac:dyDescent="0.25">
      <c r="A102" s="4">
        <v>8</v>
      </c>
      <c r="B102" s="42">
        <f t="shared" ca="1" si="85"/>
        <v>44768</v>
      </c>
      <c r="C102" s="43">
        <f t="shared" si="84"/>
        <v>5281.4085045662114</v>
      </c>
      <c r="D102" s="24"/>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s="2" customFormat="1" ht="15" hidden="1" x14ac:dyDescent="0.25">
      <c r="A103" s="4">
        <v>9</v>
      </c>
      <c r="B103" s="42">
        <f t="shared" ca="1" si="85"/>
        <v>44799</v>
      </c>
      <c r="C103" s="43">
        <f t="shared" si="84"/>
        <v>5265.0004566210064</v>
      </c>
      <c r="D103" s="24"/>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s="2" customFormat="1" ht="15" hidden="1" x14ac:dyDescent="0.25">
      <c r="A104" s="4">
        <v>10</v>
      </c>
      <c r="B104" s="42">
        <f t="shared" ca="1" si="85"/>
        <v>44830</v>
      </c>
      <c r="C104" s="43">
        <f t="shared" si="84"/>
        <v>5248.5924086758014</v>
      </c>
      <c r="D104" s="2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s="2" customFormat="1" ht="15" hidden="1" x14ac:dyDescent="0.25">
      <c r="A105" s="4">
        <v>11</v>
      </c>
      <c r="B105" s="42">
        <f t="shared" ca="1" si="85"/>
        <v>44860</v>
      </c>
      <c r="C105" s="43">
        <f t="shared" si="84"/>
        <v>5232.1843607305955</v>
      </c>
      <c r="D105" s="24"/>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s="2" customFormat="1" ht="15" hidden="1" x14ac:dyDescent="0.25">
      <c r="A106" s="4">
        <v>12</v>
      </c>
      <c r="B106" s="42">
        <f t="shared" ca="1" si="85"/>
        <v>44891</v>
      </c>
      <c r="C106" s="43">
        <f t="shared" si="84"/>
        <v>5215.7763127853905</v>
      </c>
      <c r="D106" s="24"/>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s="2" customFormat="1" ht="15" hidden="1" x14ac:dyDescent="0.25">
      <c r="A107" s="2">
        <v>13</v>
      </c>
      <c r="B107" s="41">
        <f t="shared" ca="1" si="85"/>
        <v>44921</v>
      </c>
      <c r="C107" s="24">
        <f t="shared" ref="C107:C118" si="86">I36</f>
        <v>9359.3682648401882</v>
      </c>
      <c r="D107" s="24"/>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s="2" customFormat="1" ht="15" hidden="1" x14ac:dyDescent="0.25">
      <c r="A108" s="2">
        <v>14</v>
      </c>
      <c r="B108" s="41">
        <f t="shared" ca="1" si="85"/>
        <v>44952</v>
      </c>
      <c r="C108" s="24">
        <f t="shared" si="86"/>
        <v>5182.9602168949805</v>
      </c>
      <c r="D108" s="24"/>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s="2" customFormat="1" ht="15" hidden="1" x14ac:dyDescent="0.25">
      <c r="A109" s="2">
        <v>15</v>
      </c>
      <c r="B109" s="41">
        <f t="shared" ca="1" si="85"/>
        <v>44983</v>
      </c>
      <c r="C109" s="24">
        <f t="shared" si="86"/>
        <v>5166.5521689497746</v>
      </c>
      <c r="D109" s="24"/>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s="2" customFormat="1" ht="15" hidden="1" x14ac:dyDescent="0.25">
      <c r="A110" s="2">
        <v>16</v>
      </c>
      <c r="B110" s="41">
        <f t="shared" ca="1" si="85"/>
        <v>45011</v>
      </c>
      <c r="C110" s="24">
        <f t="shared" si="86"/>
        <v>5150.1441210045696</v>
      </c>
      <c r="D110" s="24"/>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s="2" customFormat="1" ht="15" hidden="1" x14ac:dyDescent="0.25">
      <c r="A111" s="2">
        <v>17</v>
      </c>
      <c r="B111" s="41">
        <f t="shared" ca="1" si="85"/>
        <v>45042</v>
      </c>
      <c r="C111" s="24">
        <f t="shared" si="86"/>
        <v>5133.7360730593637</v>
      </c>
      <c r="D111" s="24"/>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s="2" customFormat="1" ht="15" hidden="1" x14ac:dyDescent="0.25">
      <c r="A112" s="2">
        <v>18</v>
      </c>
      <c r="B112" s="41">
        <f t="shared" ca="1" si="85"/>
        <v>45072</v>
      </c>
      <c r="C112" s="24">
        <f t="shared" si="86"/>
        <v>5117.3280251141596</v>
      </c>
      <c r="D112" s="24"/>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s="2" customFormat="1" ht="15" hidden="1" x14ac:dyDescent="0.25">
      <c r="A113" s="2">
        <v>19</v>
      </c>
      <c r="B113" s="41">
        <f t="shared" ca="1" si="85"/>
        <v>45103</v>
      </c>
      <c r="C113" s="24">
        <f t="shared" si="86"/>
        <v>5100.9199771689537</v>
      </c>
      <c r="D113" s="24"/>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s="2" customFormat="1" ht="15" hidden="1" x14ac:dyDescent="0.25">
      <c r="A114" s="2">
        <v>20</v>
      </c>
      <c r="B114" s="41">
        <f t="shared" ca="1" si="85"/>
        <v>45133</v>
      </c>
      <c r="C114" s="24">
        <f t="shared" si="86"/>
        <v>5084.5119292237487</v>
      </c>
      <c r="D114" s="2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s="2" customFormat="1" ht="15" hidden="1" x14ac:dyDescent="0.25">
      <c r="A115" s="2">
        <v>21</v>
      </c>
      <c r="B115" s="41">
        <f t="shared" ca="1" si="85"/>
        <v>45164</v>
      </c>
      <c r="C115" s="24">
        <f t="shared" si="86"/>
        <v>5068.1038812785428</v>
      </c>
      <c r="D115" s="2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s="2" customFormat="1" ht="15" hidden="1" x14ac:dyDescent="0.25">
      <c r="A116" s="2">
        <v>22</v>
      </c>
      <c r="B116" s="41">
        <f t="shared" ca="1" si="85"/>
        <v>45195</v>
      </c>
      <c r="C116" s="24">
        <f t="shared" si="86"/>
        <v>5051.6958333333378</v>
      </c>
      <c r="D116" s="24"/>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s="2" customFormat="1" ht="15" hidden="1" x14ac:dyDescent="0.25">
      <c r="A117" s="2">
        <v>23</v>
      </c>
      <c r="B117" s="41">
        <f t="shared" ca="1" si="85"/>
        <v>45225</v>
      </c>
      <c r="C117" s="24">
        <f t="shared" si="86"/>
        <v>5035.2877853881328</v>
      </c>
      <c r="D117" s="24"/>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s="2" customFormat="1" ht="15" hidden="1" x14ac:dyDescent="0.25">
      <c r="A118" s="2">
        <v>24</v>
      </c>
      <c r="B118" s="41">
        <f t="shared" ca="1" si="85"/>
        <v>45256</v>
      </c>
      <c r="C118" s="24">
        <f t="shared" si="86"/>
        <v>5018.8797374429278</v>
      </c>
      <c r="D118" s="24"/>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s="2" customFormat="1" ht="15" hidden="1" x14ac:dyDescent="0.25">
      <c r="A119" s="2">
        <v>25</v>
      </c>
      <c r="B119" s="41">
        <f t="shared" ca="1" si="85"/>
        <v>45286</v>
      </c>
      <c r="C119" s="24">
        <f t="shared" ref="C119:C130" si="87">M36</f>
        <v>9022.4716894977264</v>
      </c>
      <c r="D119" s="24"/>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s="2" customFormat="1" ht="15" hidden="1" x14ac:dyDescent="0.25">
      <c r="A120" s="2">
        <v>26</v>
      </c>
      <c r="B120" s="41">
        <f t="shared" ca="1" si="85"/>
        <v>45317</v>
      </c>
      <c r="C120" s="24">
        <f t="shared" si="87"/>
        <v>4986.0636415525169</v>
      </c>
      <c r="D120" s="24"/>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s="2" customFormat="1" ht="15" hidden="1" x14ac:dyDescent="0.25">
      <c r="A121" s="2">
        <v>27</v>
      </c>
      <c r="B121" s="41">
        <f t="shared" ca="1" si="85"/>
        <v>45348</v>
      </c>
      <c r="C121" s="24">
        <f t="shared" si="87"/>
        <v>4969.6555936073119</v>
      </c>
      <c r="D121" s="24"/>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s="2" customFormat="1" ht="15" hidden="1" x14ac:dyDescent="0.25">
      <c r="A122" s="2">
        <v>28</v>
      </c>
      <c r="B122" s="41">
        <f t="shared" ca="1" si="85"/>
        <v>45377</v>
      </c>
      <c r="C122" s="24">
        <f t="shared" si="87"/>
        <v>4953.2475456621059</v>
      </c>
      <c r="D122" s="24"/>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s="2" customFormat="1" ht="15" hidden="1" x14ac:dyDescent="0.25">
      <c r="A123" s="2">
        <v>29</v>
      </c>
      <c r="B123" s="41">
        <f t="shared" ca="1" si="85"/>
        <v>45408</v>
      </c>
      <c r="C123" s="24">
        <f t="shared" si="87"/>
        <v>4936.839497716901</v>
      </c>
      <c r="D123" s="24"/>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s="2" customFormat="1" ht="15" hidden="1" x14ac:dyDescent="0.25">
      <c r="A124" s="2">
        <v>30</v>
      </c>
      <c r="B124" s="41">
        <f t="shared" ca="1" si="85"/>
        <v>45438</v>
      </c>
      <c r="C124" s="24">
        <f t="shared" si="87"/>
        <v>4920.431449771696</v>
      </c>
      <c r="D124" s="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s="2" customFormat="1" ht="15" hidden="1" x14ac:dyDescent="0.25">
      <c r="A125" s="2">
        <v>31</v>
      </c>
      <c r="B125" s="41">
        <f t="shared" ca="1" si="85"/>
        <v>45469</v>
      </c>
      <c r="C125" s="24">
        <f t="shared" si="87"/>
        <v>4904.023401826491</v>
      </c>
      <c r="D125" s="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s="2" customFormat="1" ht="15" hidden="1" x14ac:dyDescent="0.25">
      <c r="A126" s="2">
        <v>32</v>
      </c>
      <c r="B126" s="41">
        <f t="shared" ca="1" si="85"/>
        <v>45499</v>
      </c>
      <c r="C126" s="24">
        <f t="shared" si="87"/>
        <v>4887.615353881285</v>
      </c>
      <c r="D126" s="24"/>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s="2" customFormat="1" ht="15" hidden="1" x14ac:dyDescent="0.25">
      <c r="A127" s="2">
        <v>33</v>
      </c>
      <c r="B127" s="41">
        <f t="shared" ca="1" si="85"/>
        <v>45530</v>
      </c>
      <c r="C127" s="24">
        <f t="shared" si="87"/>
        <v>4871.20730593608</v>
      </c>
      <c r="D127" s="24"/>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s="2" customFormat="1" ht="15" hidden="1" x14ac:dyDescent="0.25">
      <c r="A128" s="2">
        <v>34</v>
      </c>
      <c r="B128" s="41">
        <f t="shared" ca="1" si="85"/>
        <v>45561</v>
      </c>
      <c r="C128" s="24">
        <f t="shared" si="87"/>
        <v>4854.799257990875</v>
      </c>
      <c r="D128" s="24"/>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s="2" customFormat="1" ht="15" hidden="1" x14ac:dyDescent="0.25">
      <c r="A129" s="2">
        <v>35</v>
      </c>
      <c r="B129" s="41">
        <f t="shared" ca="1" si="85"/>
        <v>45591</v>
      </c>
      <c r="C129" s="24">
        <f t="shared" si="87"/>
        <v>4838.3912100456701</v>
      </c>
      <c r="D129" s="24"/>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s="2" customFormat="1" ht="15" hidden="1" x14ac:dyDescent="0.25">
      <c r="A130" s="2">
        <v>36</v>
      </c>
      <c r="B130" s="41">
        <f t="shared" ca="1" si="85"/>
        <v>45622</v>
      </c>
      <c r="C130" s="24">
        <f t="shared" si="87"/>
        <v>4821.9831621004641</v>
      </c>
      <c r="D130" s="24"/>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s="2" customFormat="1" ht="15" hidden="1" x14ac:dyDescent="0.25">
      <c r="A131" s="2">
        <v>37</v>
      </c>
      <c r="B131" s="41">
        <f t="shared" ca="1" si="85"/>
        <v>45652</v>
      </c>
      <c r="C131" s="24">
        <f t="shared" ref="C131:C142" si="88">Q36</f>
        <v>8685.5751141552646</v>
      </c>
      <c r="D131" s="24"/>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s="2" customFormat="1" ht="15" hidden="1" x14ac:dyDescent="0.25">
      <c r="A132" s="2">
        <v>38</v>
      </c>
      <c r="B132" s="41">
        <f t="shared" ca="1" si="85"/>
        <v>45683</v>
      </c>
      <c r="C132" s="24">
        <f t="shared" si="88"/>
        <v>4789.1670662100532</v>
      </c>
      <c r="D132" s="24"/>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s="2" customFormat="1" ht="15" hidden="1" x14ac:dyDescent="0.25">
      <c r="A133" s="2">
        <v>39</v>
      </c>
      <c r="B133" s="41">
        <f t="shared" ca="1" si="85"/>
        <v>45714</v>
      </c>
      <c r="C133" s="24">
        <f t="shared" si="88"/>
        <v>4772.7590182648482</v>
      </c>
      <c r="D133" s="24"/>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s="2" customFormat="1" ht="15" hidden="1" x14ac:dyDescent="0.25">
      <c r="A134" s="2">
        <v>40</v>
      </c>
      <c r="B134" s="41">
        <f t="shared" ca="1" si="85"/>
        <v>45742</v>
      </c>
      <c r="C134" s="24">
        <f t="shared" si="88"/>
        <v>4756.3509703196432</v>
      </c>
      <c r="D134" s="2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s="2" customFormat="1" ht="15" hidden="1" x14ac:dyDescent="0.25">
      <c r="A135" s="2">
        <v>41</v>
      </c>
      <c r="B135" s="41">
        <f t="shared" ca="1" si="85"/>
        <v>45773</v>
      </c>
      <c r="C135" s="24">
        <f t="shared" si="88"/>
        <v>4739.9429223744382</v>
      </c>
      <c r="D135" s="2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s="2" customFormat="1" ht="15" hidden="1" x14ac:dyDescent="0.25">
      <c r="A136" s="2">
        <v>42</v>
      </c>
      <c r="B136" s="41">
        <f t="shared" ca="1" si="85"/>
        <v>45803</v>
      </c>
      <c r="C136" s="24">
        <f t="shared" si="88"/>
        <v>4723.5348744292323</v>
      </c>
      <c r="D136" s="24"/>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s="2" customFormat="1" ht="15" hidden="1" x14ac:dyDescent="0.25">
      <c r="A137" s="2">
        <v>43</v>
      </c>
      <c r="B137" s="41">
        <f t="shared" ca="1" si="85"/>
        <v>45834</v>
      </c>
      <c r="C137" s="24">
        <f t="shared" si="88"/>
        <v>4707.1268264840273</v>
      </c>
      <c r="D137" s="24"/>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s="2" customFormat="1" ht="15" hidden="1" x14ac:dyDescent="0.25">
      <c r="A138" s="2">
        <v>44</v>
      </c>
      <c r="B138" s="41">
        <f t="shared" ca="1" si="85"/>
        <v>45864</v>
      </c>
      <c r="C138" s="24">
        <f t="shared" si="88"/>
        <v>4690.7187785388223</v>
      </c>
      <c r="D138" s="24"/>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s="2" customFormat="1" ht="15" hidden="1" x14ac:dyDescent="0.25">
      <c r="A139" s="2">
        <v>45</v>
      </c>
      <c r="B139" s="41">
        <f t="shared" ca="1" si="85"/>
        <v>45895</v>
      </c>
      <c r="C139" s="24">
        <f t="shared" si="88"/>
        <v>4674.3107305936164</v>
      </c>
      <c r="D139" s="24"/>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s="2" customFormat="1" ht="15" hidden="1" x14ac:dyDescent="0.25">
      <c r="A140" s="2">
        <v>46</v>
      </c>
      <c r="B140" s="41">
        <f t="shared" ca="1" si="85"/>
        <v>45926</v>
      </c>
      <c r="C140" s="24">
        <f t="shared" si="88"/>
        <v>4657.9026826484114</v>
      </c>
      <c r="D140" s="24"/>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s="2" customFormat="1" ht="15" hidden="1" x14ac:dyDescent="0.25">
      <c r="A141" s="2">
        <v>47</v>
      </c>
      <c r="B141" s="41">
        <f t="shared" ca="1" si="85"/>
        <v>45956</v>
      </c>
      <c r="C141" s="24">
        <f t="shared" si="88"/>
        <v>4641.4946347032064</v>
      </c>
      <c r="D141" s="24"/>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s="2" customFormat="1" ht="15" hidden="1" x14ac:dyDescent="0.25">
      <c r="A142" s="2">
        <v>48</v>
      </c>
      <c r="B142" s="41">
        <f t="shared" ca="1" si="85"/>
        <v>45987</v>
      </c>
      <c r="C142" s="24">
        <f t="shared" si="88"/>
        <v>4625.0865867580014</v>
      </c>
      <c r="D142" s="24"/>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s="2" customFormat="1" ht="15" hidden="1" x14ac:dyDescent="0.25">
      <c r="A143" s="2">
        <v>49</v>
      </c>
      <c r="B143" s="41">
        <f t="shared" ca="1" si="85"/>
        <v>46017</v>
      </c>
      <c r="C143" s="24">
        <f t="shared" ref="C143:C154" si="89">U36</f>
        <v>8348.6785388128028</v>
      </c>
      <c r="D143" s="24"/>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246" s="2" customFormat="1" ht="15" hidden="1" x14ac:dyDescent="0.25">
      <c r="A144" s="2">
        <v>50</v>
      </c>
      <c r="B144" s="41">
        <f t="shared" ca="1" si="85"/>
        <v>46048</v>
      </c>
      <c r="C144" s="24">
        <f t="shared" si="89"/>
        <v>4592.2704908675905</v>
      </c>
      <c r="D144" s="2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row>
    <row r="145" spans="1:246" s="2" customFormat="1" ht="15" hidden="1" x14ac:dyDescent="0.25">
      <c r="A145" s="2">
        <v>51</v>
      </c>
      <c r="B145" s="41">
        <f t="shared" ca="1" si="85"/>
        <v>46079</v>
      </c>
      <c r="C145" s="24">
        <f t="shared" si="89"/>
        <v>4575.8624429223855</v>
      </c>
      <c r="D145" s="2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s="2" customFormat="1" ht="15" hidden="1" x14ac:dyDescent="0.25">
      <c r="A146" s="2">
        <v>52</v>
      </c>
      <c r="B146" s="41">
        <f t="shared" ca="1" si="85"/>
        <v>46107</v>
      </c>
      <c r="C146" s="24">
        <f t="shared" si="89"/>
        <v>4559.4543949771805</v>
      </c>
      <c r="D146" s="24"/>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s="2" customFormat="1" ht="15" hidden="1" x14ac:dyDescent="0.25">
      <c r="A147" s="2">
        <v>53</v>
      </c>
      <c r="B147" s="41">
        <f t="shared" ca="1" si="85"/>
        <v>46138</v>
      </c>
      <c r="C147" s="24">
        <f t="shared" si="89"/>
        <v>4543.0463470319746</v>
      </c>
      <c r="D147" s="24"/>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s="2" customFormat="1" ht="15" hidden="1" x14ac:dyDescent="0.25">
      <c r="A148" s="2">
        <v>54</v>
      </c>
      <c r="B148" s="41">
        <f t="shared" ca="1" si="85"/>
        <v>46168</v>
      </c>
      <c r="C148" s="24">
        <f t="shared" si="89"/>
        <v>4526.6382990867696</v>
      </c>
      <c r="D148" s="24"/>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s="2" customFormat="1" ht="15" hidden="1" x14ac:dyDescent="0.25">
      <c r="A149" s="2">
        <v>55</v>
      </c>
      <c r="B149" s="41">
        <f t="shared" ca="1" si="85"/>
        <v>46199</v>
      </c>
      <c r="C149" s="24">
        <f t="shared" si="89"/>
        <v>4510.2302511415646</v>
      </c>
      <c r="D149" s="24"/>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s="2" customFormat="1" ht="15" hidden="1" x14ac:dyDescent="0.25">
      <c r="A150" s="2">
        <v>56</v>
      </c>
      <c r="B150" s="41">
        <f t="shared" ca="1" si="85"/>
        <v>46229</v>
      </c>
      <c r="C150" s="24">
        <f t="shared" si="89"/>
        <v>4493.8222031963587</v>
      </c>
      <c r="D150" s="24"/>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s="2" customFormat="1" ht="15" hidden="1" x14ac:dyDescent="0.25">
      <c r="A151" s="2">
        <v>57</v>
      </c>
      <c r="B151" s="41">
        <f t="shared" ca="1" si="85"/>
        <v>46260</v>
      </c>
      <c r="C151" s="24">
        <f t="shared" si="89"/>
        <v>4477.4141552511537</v>
      </c>
      <c r="D151" s="24"/>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246" s="2" customFormat="1" ht="15" hidden="1" x14ac:dyDescent="0.25">
      <c r="A152" s="2">
        <v>58</v>
      </c>
      <c r="B152" s="41">
        <f t="shared" ca="1" si="85"/>
        <v>46291</v>
      </c>
      <c r="C152" s="24">
        <f t="shared" si="89"/>
        <v>4461.0061073059487</v>
      </c>
      <c r="D152" s="24"/>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row>
    <row r="153" spans="1:246" s="2" customFormat="1" ht="15" hidden="1" x14ac:dyDescent="0.25">
      <c r="A153" s="2">
        <v>59</v>
      </c>
      <c r="B153" s="41">
        <f t="shared" ca="1" si="85"/>
        <v>46321</v>
      </c>
      <c r="C153" s="24">
        <f t="shared" si="89"/>
        <v>4444.5980593607437</v>
      </c>
      <c r="D153" s="24"/>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row>
    <row r="154" spans="1:246" s="2" customFormat="1" ht="15" hidden="1" x14ac:dyDescent="0.25">
      <c r="A154" s="2">
        <v>60</v>
      </c>
      <c r="B154" s="41">
        <f t="shared" ca="1" si="85"/>
        <v>46352</v>
      </c>
      <c r="C154" s="24">
        <f t="shared" si="89"/>
        <v>4428.1900114155378</v>
      </c>
      <c r="D154" s="2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s="2" customFormat="1" ht="15" hidden="1" x14ac:dyDescent="0.25">
      <c r="A155" s="2">
        <v>61</v>
      </c>
      <c r="B155" s="41">
        <f t="shared" ca="1" si="85"/>
        <v>46382</v>
      </c>
      <c r="C155" s="24">
        <f t="shared" ref="C155:C166" si="90">Y36</f>
        <v>8011.7819634703419</v>
      </c>
      <c r="D155" s="2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s="2" customFormat="1" ht="15" hidden="1" x14ac:dyDescent="0.25">
      <c r="A156" s="2">
        <v>62</v>
      </c>
      <c r="B156" s="41">
        <f t="shared" ca="1" si="85"/>
        <v>46413</v>
      </c>
      <c r="C156" s="24">
        <f t="shared" si="90"/>
        <v>4395.3739155251269</v>
      </c>
      <c r="D156" s="24"/>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s="2" customFormat="1" ht="15" hidden="1" x14ac:dyDescent="0.25">
      <c r="A157" s="2">
        <v>63</v>
      </c>
      <c r="B157" s="41">
        <f t="shared" ca="1" si="85"/>
        <v>46444</v>
      </c>
      <c r="C157" s="24">
        <f t="shared" si="90"/>
        <v>4378.9658675799219</v>
      </c>
      <c r="D157" s="24"/>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s="2" customFormat="1" ht="15" hidden="1" x14ac:dyDescent="0.25">
      <c r="A158" s="2">
        <v>64</v>
      </c>
      <c r="B158" s="41">
        <f t="shared" ca="1" si="85"/>
        <v>46472</v>
      </c>
      <c r="C158" s="24">
        <f t="shared" si="90"/>
        <v>4362.557819634716</v>
      </c>
      <c r="D158" s="24"/>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s="2" customFormat="1" ht="15" hidden="1" x14ac:dyDescent="0.25">
      <c r="A159" s="2">
        <v>65</v>
      </c>
      <c r="B159" s="41">
        <f t="shared" ca="1" si="85"/>
        <v>46503</v>
      </c>
      <c r="C159" s="24">
        <f t="shared" si="90"/>
        <v>4346.1497716895101</v>
      </c>
      <c r="D159" s="24"/>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s="2" customFormat="1" ht="15" hidden="1" x14ac:dyDescent="0.25">
      <c r="A160" s="2">
        <v>66</v>
      </c>
      <c r="B160" s="41">
        <f t="shared" ca="1" si="85"/>
        <v>46533</v>
      </c>
      <c r="C160" s="24">
        <f t="shared" si="90"/>
        <v>4329.7417237443042</v>
      </c>
      <c r="D160" s="24"/>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s="2" customFormat="1" ht="15" hidden="1" x14ac:dyDescent="0.25">
      <c r="A161" s="2">
        <v>67</v>
      </c>
      <c r="B161" s="41">
        <f t="shared" ref="B161:B224" ca="1" si="91">EDATE(B160,1)</f>
        <v>46564</v>
      </c>
      <c r="C161" s="24">
        <f t="shared" si="90"/>
        <v>4313.3336757990992</v>
      </c>
      <c r="D161" s="24"/>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s="2" customFormat="1" ht="15" hidden="1" x14ac:dyDescent="0.25">
      <c r="A162" s="2">
        <v>68</v>
      </c>
      <c r="B162" s="41">
        <f t="shared" ca="1" si="91"/>
        <v>46594</v>
      </c>
      <c r="C162" s="24">
        <f t="shared" si="90"/>
        <v>4296.9256278538933</v>
      </c>
      <c r="D162" s="24"/>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s="2" customFormat="1" ht="15" hidden="1" x14ac:dyDescent="0.25">
      <c r="A163" s="2">
        <v>69</v>
      </c>
      <c r="B163" s="41">
        <f t="shared" ca="1" si="91"/>
        <v>46625</v>
      </c>
      <c r="C163" s="24">
        <f t="shared" si="90"/>
        <v>4280.5175799086883</v>
      </c>
      <c r="D163" s="24"/>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s="2" customFormat="1" ht="15" hidden="1" x14ac:dyDescent="0.25">
      <c r="A164" s="2">
        <v>70</v>
      </c>
      <c r="B164" s="41">
        <f t="shared" ca="1" si="91"/>
        <v>46656</v>
      </c>
      <c r="C164" s="24">
        <f t="shared" si="90"/>
        <v>4264.1095319634824</v>
      </c>
      <c r="D164" s="2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s="2" customFormat="1" ht="15" hidden="1" x14ac:dyDescent="0.25">
      <c r="A165" s="2">
        <v>71</v>
      </c>
      <c r="B165" s="41">
        <f t="shared" ca="1" si="91"/>
        <v>46686</v>
      </c>
      <c r="C165" s="24">
        <f t="shared" si="90"/>
        <v>4247.7014840182765</v>
      </c>
      <c r="D165" s="2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s="2" customFormat="1" ht="15" hidden="1" x14ac:dyDescent="0.25">
      <c r="A166" s="2">
        <v>72</v>
      </c>
      <c r="B166" s="41">
        <f t="shared" ca="1" si="91"/>
        <v>46717</v>
      </c>
      <c r="C166" s="24">
        <f t="shared" si="90"/>
        <v>4231.2934360730715</v>
      </c>
      <c r="D166" s="24"/>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s="2" customFormat="1" ht="15" hidden="1" x14ac:dyDescent="0.25">
      <c r="A167" s="2">
        <v>73</v>
      </c>
      <c r="B167" s="41">
        <f t="shared" ca="1" si="91"/>
        <v>46747</v>
      </c>
      <c r="C167" s="24">
        <f t="shared" ref="C167:C178" si="92">AC36</f>
        <v>7674.8853881278728</v>
      </c>
      <c r="D167" s="24"/>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s="2" customFormat="1" ht="15" hidden="1" x14ac:dyDescent="0.25">
      <c r="A168" s="2">
        <v>74</v>
      </c>
      <c r="B168" s="41">
        <f t="shared" ca="1" si="91"/>
        <v>46778</v>
      </c>
      <c r="C168" s="24">
        <f t="shared" si="92"/>
        <v>4198.4773401826606</v>
      </c>
      <c r="D168" s="24"/>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s="2" customFormat="1" ht="15" hidden="1" x14ac:dyDescent="0.25">
      <c r="A169" s="2">
        <v>75</v>
      </c>
      <c r="B169" s="41">
        <f t="shared" ca="1" si="91"/>
        <v>46809</v>
      </c>
      <c r="C169" s="24">
        <f t="shared" si="92"/>
        <v>4182.0692922374546</v>
      </c>
      <c r="D169" s="24"/>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s="2" customFormat="1" ht="15" hidden="1" x14ac:dyDescent="0.25">
      <c r="A170" s="2">
        <v>76</v>
      </c>
      <c r="B170" s="41">
        <f t="shared" ca="1" si="91"/>
        <v>46838</v>
      </c>
      <c r="C170" s="24">
        <f t="shared" si="92"/>
        <v>4165.6612442922487</v>
      </c>
      <c r="D170" s="24"/>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s="2" customFormat="1" ht="15" hidden="1" x14ac:dyDescent="0.25">
      <c r="A171" s="2">
        <v>77</v>
      </c>
      <c r="B171" s="41">
        <f t="shared" ca="1" si="91"/>
        <v>46869</v>
      </c>
      <c r="C171" s="24">
        <f t="shared" si="92"/>
        <v>4149.2531963470437</v>
      </c>
      <c r="D171" s="24"/>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s="2" customFormat="1" ht="15" hidden="1" x14ac:dyDescent="0.25">
      <c r="A172" s="2">
        <v>78</v>
      </c>
      <c r="B172" s="41">
        <f t="shared" ca="1" si="91"/>
        <v>46899</v>
      </c>
      <c r="C172" s="24">
        <f t="shared" si="92"/>
        <v>4132.8451484018378</v>
      </c>
      <c r="D172" s="24"/>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s="2" customFormat="1" ht="15" hidden="1" x14ac:dyDescent="0.25">
      <c r="A173" s="2">
        <v>79</v>
      </c>
      <c r="B173" s="41">
        <f t="shared" ca="1" si="91"/>
        <v>46930</v>
      </c>
      <c r="C173" s="24">
        <f t="shared" si="92"/>
        <v>4116.4371004566319</v>
      </c>
      <c r="D173" s="24"/>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s="2" customFormat="1" ht="15" hidden="1" x14ac:dyDescent="0.25">
      <c r="A174" s="2">
        <v>80</v>
      </c>
      <c r="B174" s="41">
        <f t="shared" ca="1" si="91"/>
        <v>46960</v>
      </c>
      <c r="C174" s="24">
        <f t="shared" si="92"/>
        <v>4100.029052511426</v>
      </c>
      <c r="D174" s="2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s="2" customFormat="1" ht="15" hidden="1" x14ac:dyDescent="0.25">
      <c r="A175" s="2">
        <v>81</v>
      </c>
      <c r="B175" s="41">
        <f t="shared" ca="1" si="91"/>
        <v>46991</v>
      </c>
      <c r="C175" s="24">
        <f t="shared" si="92"/>
        <v>4083.621004566221</v>
      </c>
      <c r="D175" s="2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s="2" customFormat="1" ht="15" hidden="1" x14ac:dyDescent="0.25">
      <c r="A176" s="2">
        <v>82</v>
      </c>
      <c r="B176" s="41">
        <f t="shared" ca="1" si="91"/>
        <v>47022</v>
      </c>
      <c r="C176" s="24">
        <f t="shared" si="92"/>
        <v>4067.2129566210151</v>
      </c>
      <c r="D176" s="24"/>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246" s="2" customFormat="1" ht="15" hidden="1" x14ac:dyDescent="0.25">
      <c r="A177" s="2">
        <v>83</v>
      </c>
      <c r="B177" s="41">
        <f t="shared" ca="1" si="91"/>
        <v>47052</v>
      </c>
      <c r="C177" s="24">
        <f t="shared" si="92"/>
        <v>4050.8049086758101</v>
      </c>
      <c r="D177" s="24"/>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row>
    <row r="178" spans="1:246" s="2" customFormat="1" ht="15" hidden="1" x14ac:dyDescent="0.25">
      <c r="A178" s="2">
        <v>84</v>
      </c>
      <c r="B178" s="41">
        <f t="shared" ca="1" si="91"/>
        <v>47083</v>
      </c>
      <c r="C178" s="24">
        <f t="shared" si="92"/>
        <v>4034.3968607306042</v>
      </c>
      <c r="D178" s="24"/>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row>
    <row r="179" spans="1:246" s="2" customFormat="1" ht="15" hidden="1" x14ac:dyDescent="0.25">
      <c r="A179" s="2">
        <v>85</v>
      </c>
      <c r="B179" s="41">
        <f t="shared" ca="1" si="91"/>
        <v>47113</v>
      </c>
      <c r="C179" s="24">
        <f t="shared" ref="C179:C190" si="93">E51</f>
        <v>7337.9888127854056</v>
      </c>
      <c r="D179" s="24"/>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row>
    <row r="180" spans="1:246" s="2" customFormat="1" ht="15" hidden="1" x14ac:dyDescent="0.25">
      <c r="A180" s="2">
        <v>86</v>
      </c>
      <c r="B180" s="41">
        <f t="shared" ca="1" si="91"/>
        <v>47144</v>
      </c>
      <c r="C180" s="24">
        <f t="shared" si="93"/>
        <v>4001.5807648401933</v>
      </c>
      <c r="D180" s="24"/>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row>
    <row r="181" spans="1:246" s="2" customFormat="1" ht="15" hidden="1" x14ac:dyDescent="0.25">
      <c r="A181" s="2">
        <v>87</v>
      </c>
      <c r="B181" s="41">
        <f t="shared" ca="1" si="91"/>
        <v>47175</v>
      </c>
      <c r="C181" s="24">
        <f t="shared" si="93"/>
        <v>3985.1727168949874</v>
      </c>
      <c r="D181" s="24"/>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row>
    <row r="182" spans="1:246" s="2" customFormat="1" ht="15" hidden="1" x14ac:dyDescent="0.25">
      <c r="A182" s="2">
        <v>88</v>
      </c>
      <c r="B182" s="41">
        <f t="shared" ca="1" si="91"/>
        <v>47203</v>
      </c>
      <c r="C182" s="24">
        <f t="shared" si="93"/>
        <v>3968.7646689497824</v>
      </c>
      <c r="D182" s="24"/>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row>
    <row r="183" spans="1:246" s="2" customFormat="1" ht="15" hidden="1" x14ac:dyDescent="0.25">
      <c r="A183" s="2">
        <v>89</v>
      </c>
      <c r="B183" s="41">
        <f t="shared" ca="1" si="91"/>
        <v>47234</v>
      </c>
      <c r="C183" s="24">
        <f t="shared" si="93"/>
        <v>3952.3566210045765</v>
      </c>
      <c r="D183" s="24"/>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row>
    <row r="184" spans="1:246" s="2" customFormat="1" ht="15" hidden="1" x14ac:dyDescent="0.25">
      <c r="A184" s="2">
        <v>90</v>
      </c>
      <c r="B184" s="41">
        <f t="shared" ca="1" si="91"/>
        <v>47264</v>
      </c>
      <c r="C184" s="24">
        <f t="shared" si="93"/>
        <v>3935.9485730593706</v>
      </c>
      <c r="D184" s="2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row>
    <row r="185" spans="1:246" s="2" customFormat="1" ht="15" hidden="1" x14ac:dyDescent="0.25">
      <c r="A185" s="2">
        <v>91</v>
      </c>
      <c r="B185" s="41">
        <f t="shared" ca="1" si="91"/>
        <v>47295</v>
      </c>
      <c r="C185" s="24">
        <f t="shared" si="93"/>
        <v>3919.5405251141647</v>
      </c>
      <c r="D185" s="2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row>
    <row r="186" spans="1:246" s="2" customFormat="1" ht="15" hidden="1" x14ac:dyDescent="0.25">
      <c r="A186" s="2">
        <v>92</v>
      </c>
      <c r="B186" s="41">
        <f t="shared" ca="1" si="91"/>
        <v>47325</v>
      </c>
      <c r="C186" s="24">
        <f t="shared" si="93"/>
        <v>3903.1324771689597</v>
      </c>
      <c r="D186" s="24"/>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row>
    <row r="187" spans="1:246" s="2" customFormat="1" ht="15" hidden="1" x14ac:dyDescent="0.25">
      <c r="A187" s="2">
        <v>93</v>
      </c>
      <c r="B187" s="41">
        <f t="shared" ca="1" si="91"/>
        <v>47356</v>
      </c>
      <c r="C187" s="24">
        <f t="shared" si="93"/>
        <v>3886.7244292237538</v>
      </c>
      <c r="D187" s="24"/>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row>
    <row r="188" spans="1:246" s="2" customFormat="1" ht="15" hidden="1" x14ac:dyDescent="0.25">
      <c r="A188" s="2">
        <v>94</v>
      </c>
      <c r="B188" s="41">
        <f t="shared" ca="1" si="91"/>
        <v>47387</v>
      </c>
      <c r="C188" s="24">
        <f t="shared" si="93"/>
        <v>3870.3163812785479</v>
      </c>
      <c r="D188" s="24"/>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row>
    <row r="189" spans="1:246" s="2" customFormat="1" ht="15" hidden="1" x14ac:dyDescent="0.25">
      <c r="A189" s="2">
        <v>95</v>
      </c>
      <c r="B189" s="41">
        <f t="shared" ca="1" si="91"/>
        <v>47417</v>
      </c>
      <c r="C189" s="24">
        <f t="shared" si="93"/>
        <v>3853.9083333333429</v>
      </c>
      <c r="D189" s="24"/>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row>
    <row r="190" spans="1:246" s="2" customFormat="1" ht="15" hidden="1" x14ac:dyDescent="0.25">
      <c r="A190" s="2">
        <v>96</v>
      </c>
      <c r="B190" s="41">
        <f t="shared" ca="1" si="91"/>
        <v>47448</v>
      </c>
      <c r="C190" s="24">
        <f t="shared" si="93"/>
        <v>3837.5002853881369</v>
      </c>
      <c r="D190" s="24"/>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row>
    <row r="191" spans="1:246" s="2" customFormat="1" ht="15" hidden="1" x14ac:dyDescent="0.25">
      <c r="A191" s="2">
        <v>97</v>
      </c>
      <c r="B191" s="41">
        <f t="shared" ca="1" si="91"/>
        <v>47478</v>
      </c>
      <c r="C191" s="24">
        <f t="shared" ref="C191:C202" si="94">I51</f>
        <v>7001.0922374429374</v>
      </c>
      <c r="D191" s="24"/>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row>
    <row r="192" spans="1:246" s="2" customFormat="1" ht="15" hidden="1" x14ac:dyDescent="0.25">
      <c r="A192" s="2">
        <v>98</v>
      </c>
      <c r="B192" s="41">
        <f t="shared" ca="1" si="91"/>
        <v>47509</v>
      </c>
      <c r="C192" s="24">
        <f t="shared" si="94"/>
        <v>3804.684189497726</v>
      </c>
      <c r="D192" s="24"/>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row>
    <row r="193" spans="1:246" s="2" customFormat="1" ht="15" hidden="1" x14ac:dyDescent="0.25">
      <c r="A193" s="2">
        <v>99</v>
      </c>
      <c r="B193" s="41">
        <f t="shared" ca="1" si="91"/>
        <v>47540</v>
      </c>
      <c r="C193" s="24">
        <f t="shared" si="94"/>
        <v>3788.2761415525201</v>
      </c>
      <c r="D193" s="24"/>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row>
    <row r="194" spans="1:246" s="2" customFormat="1" ht="15" hidden="1" x14ac:dyDescent="0.25">
      <c r="A194" s="2">
        <v>100</v>
      </c>
      <c r="B194" s="41">
        <f t="shared" ca="1" si="91"/>
        <v>47568</v>
      </c>
      <c r="C194" s="24">
        <f t="shared" si="94"/>
        <v>3771.8680936073151</v>
      </c>
      <c r="D194" s="2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row>
    <row r="195" spans="1:246" s="2" customFormat="1" ht="15" hidden="1" x14ac:dyDescent="0.25">
      <c r="A195" s="2">
        <v>101</v>
      </c>
      <c r="B195" s="41">
        <f t="shared" ca="1" si="91"/>
        <v>47599</v>
      </c>
      <c r="C195" s="24">
        <f t="shared" si="94"/>
        <v>3755.4600456621092</v>
      </c>
      <c r="D195" s="2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row>
    <row r="196" spans="1:246" s="2" customFormat="1" ht="15" hidden="1" x14ac:dyDescent="0.25">
      <c r="A196" s="2">
        <v>102</v>
      </c>
      <c r="B196" s="41">
        <f t="shared" ca="1" si="91"/>
        <v>47629</v>
      </c>
      <c r="C196" s="24">
        <f t="shared" si="94"/>
        <v>3739.0519977169042</v>
      </c>
      <c r="D196" s="24"/>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row>
    <row r="197" spans="1:246" s="2" customFormat="1" ht="15" hidden="1" x14ac:dyDescent="0.25">
      <c r="A197" s="2">
        <v>103</v>
      </c>
      <c r="B197" s="41">
        <f t="shared" ca="1" si="91"/>
        <v>47660</v>
      </c>
      <c r="C197" s="24">
        <f t="shared" si="94"/>
        <v>3722.6439497716983</v>
      </c>
      <c r="D197" s="24"/>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row>
    <row r="198" spans="1:246" s="2" customFormat="1" ht="15" hidden="1" x14ac:dyDescent="0.25">
      <c r="A198" s="2">
        <v>104</v>
      </c>
      <c r="B198" s="41">
        <f t="shared" ca="1" si="91"/>
        <v>47690</v>
      </c>
      <c r="C198" s="24">
        <f t="shared" si="94"/>
        <v>3706.2359018264924</v>
      </c>
      <c r="D198" s="24"/>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row>
    <row r="199" spans="1:246" s="2" customFormat="1" ht="15" hidden="1" x14ac:dyDescent="0.25">
      <c r="A199" s="2">
        <v>105</v>
      </c>
      <c r="B199" s="41">
        <f t="shared" ca="1" si="91"/>
        <v>47721</v>
      </c>
      <c r="C199" s="24">
        <f t="shared" si="94"/>
        <v>3689.8278538812865</v>
      </c>
      <c r="D199" s="24"/>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row>
    <row r="200" spans="1:246" s="2" customFormat="1" ht="15" hidden="1" x14ac:dyDescent="0.25">
      <c r="A200" s="2">
        <v>106</v>
      </c>
      <c r="B200" s="41">
        <f t="shared" ca="1" si="91"/>
        <v>47752</v>
      </c>
      <c r="C200" s="24">
        <f t="shared" si="94"/>
        <v>3673.4198059360815</v>
      </c>
      <c r="D200" s="24"/>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row>
    <row r="201" spans="1:246" s="2" customFormat="1" ht="15" hidden="1" x14ac:dyDescent="0.25">
      <c r="A201" s="2">
        <v>107</v>
      </c>
      <c r="B201" s="41">
        <f t="shared" ca="1" si="91"/>
        <v>47782</v>
      </c>
      <c r="C201" s="24">
        <f t="shared" si="94"/>
        <v>3657.0117579908756</v>
      </c>
      <c r="D201" s="24"/>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row>
    <row r="202" spans="1:246" s="2" customFormat="1" ht="15" hidden="1" x14ac:dyDescent="0.25">
      <c r="A202" s="2">
        <v>108</v>
      </c>
      <c r="B202" s="41">
        <f t="shared" ca="1" si="91"/>
        <v>47813</v>
      </c>
      <c r="C202" s="24">
        <f t="shared" si="94"/>
        <v>3640.6037100456697</v>
      </c>
      <c r="D202" s="24"/>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row>
    <row r="203" spans="1:246" s="2" customFormat="1" ht="15" hidden="1" x14ac:dyDescent="0.25">
      <c r="A203" s="2">
        <v>109</v>
      </c>
      <c r="B203" s="41">
        <f t="shared" ca="1" si="91"/>
        <v>47843</v>
      </c>
      <c r="C203" s="24">
        <f t="shared" ref="C203:C214" si="95">M51</f>
        <v>6664.1956621004692</v>
      </c>
      <c r="D203" s="24"/>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row>
    <row r="204" spans="1:246" s="2" customFormat="1" ht="15" hidden="1" x14ac:dyDescent="0.25">
      <c r="A204" s="2">
        <v>110</v>
      </c>
      <c r="B204" s="41">
        <f t="shared" ca="1" si="91"/>
        <v>47874</v>
      </c>
      <c r="C204" s="24">
        <f t="shared" si="95"/>
        <v>3607.7876141552588</v>
      </c>
      <c r="D204" s="2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row>
    <row r="205" spans="1:246" s="2" customFormat="1" ht="15" hidden="1" x14ac:dyDescent="0.25">
      <c r="A205" s="2">
        <v>111</v>
      </c>
      <c r="B205" s="41">
        <f t="shared" ca="1" si="91"/>
        <v>47905</v>
      </c>
      <c r="C205" s="24">
        <f t="shared" si="95"/>
        <v>3591.3795662100529</v>
      </c>
      <c r="D205" s="2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row>
    <row r="206" spans="1:246" s="2" customFormat="1" ht="15" hidden="1" x14ac:dyDescent="0.25">
      <c r="A206" s="2">
        <v>112</v>
      </c>
      <c r="B206" s="41">
        <f t="shared" ca="1" si="91"/>
        <v>47933</v>
      </c>
      <c r="C206" s="24">
        <f t="shared" si="95"/>
        <v>3574.9715182648479</v>
      </c>
      <c r="D206" s="24"/>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row>
    <row r="207" spans="1:246" s="2" customFormat="1" ht="15" hidden="1" x14ac:dyDescent="0.25">
      <c r="A207" s="2">
        <v>113</v>
      </c>
      <c r="B207" s="41">
        <f t="shared" ca="1" si="91"/>
        <v>47964</v>
      </c>
      <c r="C207" s="24">
        <f t="shared" si="95"/>
        <v>3558.563470319642</v>
      </c>
      <c r="D207" s="24"/>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row>
    <row r="208" spans="1:246" s="2" customFormat="1" ht="15" hidden="1" x14ac:dyDescent="0.25">
      <c r="A208" s="2">
        <v>114</v>
      </c>
      <c r="B208" s="41">
        <f t="shared" ca="1" si="91"/>
        <v>47994</v>
      </c>
      <c r="C208" s="24">
        <f t="shared" si="95"/>
        <v>3542.155422374437</v>
      </c>
      <c r="D208" s="24"/>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row>
    <row r="209" spans="1:246" s="2" customFormat="1" ht="15" hidden="1" x14ac:dyDescent="0.25">
      <c r="A209" s="2">
        <v>115</v>
      </c>
      <c r="B209" s="41">
        <f t="shared" ca="1" si="91"/>
        <v>48025</v>
      </c>
      <c r="C209" s="24">
        <f t="shared" si="95"/>
        <v>3525.7473744292311</v>
      </c>
      <c r="D209" s="24"/>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row>
    <row r="210" spans="1:246" s="2" customFormat="1" ht="15" hidden="1" x14ac:dyDescent="0.25">
      <c r="A210" s="2">
        <v>116</v>
      </c>
      <c r="B210" s="41">
        <f t="shared" ca="1" si="91"/>
        <v>48055</v>
      </c>
      <c r="C210" s="24">
        <f t="shared" si="95"/>
        <v>3509.3393264840252</v>
      </c>
      <c r="D210" s="24"/>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row>
    <row r="211" spans="1:246" s="2" customFormat="1" ht="15" hidden="1" x14ac:dyDescent="0.25">
      <c r="A211" s="2">
        <v>117</v>
      </c>
      <c r="B211" s="41">
        <f t="shared" ca="1" si="91"/>
        <v>48086</v>
      </c>
      <c r="C211" s="24">
        <f t="shared" si="95"/>
        <v>3492.9312785388202</v>
      </c>
      <c r="D211" s="24"/>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row>
    <row r="212" spans="1:246" s="2" customFormat="1" ht="15" hidden="1" x14ac:dyDescent="0.25">
      <c r="A212" s="2">
        <v>118</v>
      </c>
      <c r="B212" s="41">
        <f t="shared" ca="1" si="91"/>
        <v>48117</v>
      </c>
      <c r="C212" s="24">
        <f t="shared" si="95"/>
        <v>3476.5232305936142</v>
      </c>
      <c r="D212" s="24"/>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row>
    <row r="213" spans="1:246" s="2" customFormat="1" ht="15" hidden="1" x14ac:dyDescent="0.25">
      <c r="A213" s="2">
        <v>119</v>
      </c>
      <c r="B213" s="41">
        <f t="shared" ca="1" si="91"/>
        <v>48147</v>
      </c>
      <c r="C213" s="24">
        <f t="shared" si="95"/>
        <v>3460.1151826484088</v>
      </c>
      <c r="D213" s="24"/>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row>
    <row r="214" spans="1:246" s="2" customFormat="1" ht="15" hidden="1" x14ac:dyDescent="0.25">
      <c r="A214" s="2">
        <v>120</v>
      </c>
      <c r="B214" s="41">
        <f t="shared" ca="1" si="91"/>
        <v>48178</v>
      </c>
      <c r="C214" s="24">
        <f t="shared" si="95"/>
        <v>3443.7071347032029</v>
      </c>
      <c r="D214" s="2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row>
    <row r="215" spans="1:246" s="2" customFormat="1" ht="15" hidden="1" x14ac:dyDescent="0.25">
      <c r="A215" s="2">
        <v>121</v>
      </c>
      <c r="B215" s="41">
        <f t="shared" ca="1" si="91"/>
        <v>48208</v>
      </c>
      <c r="C215" s="29">
        <f t="shared" ref="C215:C226" si="96">Q51</f>
        <v>6327.299086758002</v>
      </c>
      <c r="D215" s="2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row>
    <row r="216" spans="1:246" s="2" customFormat="1" ht="15" hidden="1" x14ac:dyDescent="0.25">
      <c r="A216" s="2">
        <v>122</v>
      </c>
      <c r="B216" s="41">
        <f t="shared" ca="1" si="91"/>
        <v>48239</v>
      </c>
      <c r="C216" s="29">
        <f t="shared" si="96"/>
        <v>3410.8910388127915</v>
      </c>
      <c r="D216" s="24"/>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row>
    <row r="217" spans="1:246" s="2" customFormat="1" ht="15" hidden="1" x14ac:dyDescent="0.25">
      <c r="A217" s="2">
        <v>123</v>
      </c>
      <c r="B217" s="41">
        <f t="shared" ca="1" si="91"/>
        <v>48270</v>
      </c>
      <c r="C217" s="29">
        <f t="shared" si="96"/>
        <v>3394.4829908675865</v>
      </c>
      <c r="D217" s="24"/>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row>
    <row r="218" spans="1:246" s="2" customFormat="1" ht="15" hidden="1" x14ac:dyDescent="0.25">
      <c r="A218" s="2">
        <v>124</v>
      </c>
      <c r="B218" s="41">
        <f t="shared" ca="1" si="91"/>
        <v>48299</v>
      </c>
      <c r="C218" s="29">
        <f t="shared" si="96"/>
        <v>3378.0749429223806</v>
      </c>
      <c r="D218" s="24"/>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row>
    <row r="219" spans="1:246" s="2" customFormat="1" ht="15" hidden="1" x14ac:dyDescent="0.25">
      <c r="A219" s="2">
        <v>125</v>
      </c>
      <c r="B219" s="41">
        <f t="shared" ca="1" si="91"/>
        <v>48330</v>
      </c>
      <c r="C219" s="29">
        <f t="shared" si="96"/>
        <v>3361.6668949771747</v>
      </c>
      <c r="D219" s="24"/>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row>
    <row r="220" spans="1:246" s="2" customFormat="1" ht="15" hidden="1" x14ac:dyDescent="0.25">
      <c r="A220" s="2">
        <v>126</v>
      </c>
      <c r="B220" s="41">
        <f t="shared" ca="1" si="91"/>
        <v>48360</v>
      </c>
      <c r="C220" s="29">
        <f t="shared" si="96"/>
        <v>3345.2588470319697</v>
      </c>
      <c r="D220" s="24"/>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row>
    <row r="221" spans="1:246" s="2" customFormat="1" ht="15" hidden="1" x14ac:dyDescent="0.25">
      <c r="A221" s="2">
        <v>127</v>
      </c>
      <c r="B221" s="41">
        <f t="shared" ca="1" si="91"/>
        <v>48391</v>
      </c>
      <c r="C221" s="29">
        <f t="shared" si="96"/>
        <v>3328.8507990867638</v>
      </c>
      <c r="D221" s="24"/>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row>
    <row r="222" spans="1:246" s="2" customFormat="1" ht="15" hidden="1" x14ac:dyDescent="0.25">
      <c r="A222" s="2">
        <v>128</v>
      </c>
      <c r="B222" s="41">
        <f t="shared" ca="1" si="91"/>
        <v>48421</v>
      </c>
      <c r="C222" s="29">
        <f t="shared" si="96"/>
        <v>3312.4427511415583</v>
      </c>
      <c r="D222" s="24"/>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row>
    <row r="223" spans="1:246" s="2" customFormat="1" ht="15" hidden="1" x14ac:dyDescent="0.25">
      <c r="A223" s="2">
        <v>129</v>
      </c>
      <c r="B223" s="41">
        <f t="shared" ca="1" si="91"/>
        <v>48452</v>
      </c>
      <c r="C223" s="29">
        <f t="shared" si="96"/>
        <v>3296.0347031963529</v>
      </c>
      <c r="D223" s="24"/>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row>
    <row r="224" spans="1:246" s="2" customFormat="1" ht="15" hidden="1" x14ac:dyDescent="0.25">
      <c r="A224" s="2">
        <v>130</v>
      </c>
      <c r="B224" s="41">
        <f t="shared" ca="1" si="91"/>
        <v>48483</v>
      </c>
      <c r="C224" s="29">
        <f t="shared" si="96"/>
        <v>3279.626655251147</v>
      </c>
      <c r="D224" s="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row>
    <row r="225" spans="1:246" s="2" customFormat="1" ht="15" hidden="1" x14ac:dyDescent="0.25">
      <c r="A225" s="2">
        <v>131</v>
      </c>
      <c r="B225" s="41">
        <f t="shared" ref="B225:B288" ca="1" si="97">EDATE(B224,1)</f>
        <v>48513</v>
      </c>
      <c r="C225" s="29">
        <f t="shared" si="96"/>
        <v>3263.2186073059415</v>
      </c>
      <c r="D225" s="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row>
    <row r="226" spans="1:246" s="2" customFormat="1" ht="15" hidden="1" x14ac:dyDescent="0.25">
      <c r="A226" s="2">
        <v>132</v>
      </c>
      <c r="B226" s="41">
        <f t="shared" ca="1" si="97"/>
        <v>48544</v>
      </c>
      <c r="C226" s="29">
        <f t="shared" si="96"/>
        <v>3246.8105593607361</v>
      </c>
      <c r="D226" s="24"/>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row>
    <row r="227" spans="1:246" s="2" customFormat="1" ht="15" hidden="1" x14ac:dyDescent="0.25">
      <c r="A227" s="2">
        <v>133</v>
      </c>
      <c r="B227" s="41">
        <f t="shared" ca="1" si="97"/>
        <v>48574</v>
      </c>
      <c r="C227" s="29">
        <f t="shared" ref="C227:C238" si="98">U51</f>
        <v>5990.4025114155338</v>
      </c>
      <c r="D227" s="24"/>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row>
    <row r="228" spans="1:246" s="2" customFormat="1" ht="15" hidden="1" x14ac:dyDescent="0.25">
      <c r="A228" s="2">
        <v>134</v>
      </c>
      <c r="B228" s="41">
        <f t="shared" ca="1" si="97"/>
        <v>48605</v>
      </c>
      <c r="C228" s="29">
        <f t="shared" si="98"/>
        <v>3213.9944634703247</v>
      </c>
      <c r="D228" s="24"/>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row>
    <row r="229" spans="1:246" s="2" customFormat="1" ht="15" hidden="1" x14ac:dyDescent="0.25">
      <c r="A229" s="2">
        <v>135</v>
      </c>
      <c r="B229" s="41">
        <f t="shared" ca="1" si="97"/>
        <v>48636</v>
      </c>
      <c r="C229" s="29">
        <f t="shared" si="98"/>
        <v>3197.5864155251193</v>
      </c>
      <c r="D229" s="24"/>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row>
    <row r="230" spans="1:246" s="2" customFormat="1" ht="15" hidden="1" x14ac:dyDescent="0.25">
      <c r="A230" s="2">
        <v>136</v>
      </c>
      <c r="B230" s="41">
        <f t="shared" ca="1" si="97"/>
        <v>48664</v>
      </c>
      <c r="C230" s="29">
        <f t="shared" si="98"/>
        <v>3181.1783675799134</v>
      </c>
      <c r="D230" s="24"/>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row>
    <row r="231" spans="1:246" s="2" customFormat="1" ht="15" hidden="1" x14ac:dyDescent="0.25">
      <c r="A231" s="2">
        <v>137</v>
      </c>
      <c r="B231" s="41">
        <f t="shared" ca="1" si="97"/>
        <v>48695</v>
      </c>
      <c r="C231" s="29">
        <f t="shared" si="98"/>
        <v>3164.7703196347079</v>
      </c>
      <c r="D231" s="24"/>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row>
    <row r="232" spans="1:246" s="2" customFormat="1" ht="15" hidden="1" x14ac:dyDescent="0.25">
      <c r="A232" s="2">
        <v>138</v>
      </c>
      <c r="B232" s="41">
        <f t="shared" ca="1" si="97"/>
        <v>48725</v>
      </c>
      <c r="C232" s="29">
        <f t="shared" si="98"/>
        <v>3148.3622716895024</v>
      </c>
      <c r="D232" s="24"/>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row>
    <row r="233" spans="1:246" s="2" customFormat="1" ht="15" hidden="1" x14ac:dyDescent="0.25">
      <c r="A233" s="2">
        <v>139</v>
      </c>
      <c r="B233" s="41">
        <f t="shared" ca="1" si="97"/>
        <v>48756</v>
      </c>
      <c r="C233" s="29">
        <f t="shared" si="98"/>
        <v>3131.9542237442965</v>
      </c>
      <c r="D233" s="24"/>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row>
    <row r="234" spans="1:246" s="2" customFormat="1" ht="15" hidden="1" x14ac:dyDescent="0.25">
      <c r="A234" s="2">
        <v>140</v>
      </c>
      <c r="B234" s="41">
        <f t="shared" ca="1" si="97"/>
        <v>48786</v>
      </c>
      <c r="C234" s="29">
        <f t="shared" si="98"/>
        <v>3115.5461757990915</v>
      </c>
      <c r="D234" s="2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row>
    <row r="235" spans="1:246" s="2" customFormat="1" ht="15" hidden="1" x14ac:dyDescent="0.25">
      <c r="A235" s="2">
        <v>141</v>
      </c>
      <c r="B235" s="41">
        <f t="shared" ca="1" si="97"/>
        <v>48817</v>
      </c>
      <c r="C235" s="29">
        <f t="shared" si="98"/>
        <v>3099.1381278538856</v>
      </c>
      <c r="D235" s="2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row>
    <row r="236" spans="1:246" s="2" customFormat="1" ht="15" hidden="1" x14ac:dyDescent="0.25">
      <c r="A236" s="2">
        <v>142</v>
      </c>
      <c r="B236" s="41">
        <f t="shared" ca="1" si="97"/>
        <v>48848</v>
      </c>
      <c r="C236" s="29">
        <f t="shared" si="98"/>
        <v>3082.7300799086802</v>
      </c>
      <c r="D236" s="24"/>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row>
    <row r="237" spans="1:246" s="2" customFormat="1" ht="15" hidden="1" x14ac:dyDescent="0.25">
      <c r="A237" s="2">
        <v>143</v>
      </c>
      <c r="B237" s="41">
        <f t="shared" ca="1" si="97"/>
        <v>48878</v>
      </c>
      <c r="C237" s="29">
        <f t="shared" si="98"/>
        <v>3066.3220319634743</v>
      </c>
      <c r="D237" s="24"/>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row>
    <row r="238" spans="1:246" s="2" customFormat="1" ht="15" hidden="1" x14ac:dyDescent="0.25">
      <c r="A238" s="2">
        <v>144</v>
      </c>
      <c r="B238" s="41">
        <f t="shared" ca="1" si="97"/>
        <v>48909</v>
      </c>
      <c r="C238" s="29">
        <f t="shared" si="98"/>
        <v>3049.9139840182688</v>
      </c>
      <c r="D238" s="24"/>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row>
    <row r="239" spans="1:246" s="2" customFormat="1" ht="15" hidden="1" x14ac:dyDescent="0.25">
      <c r="A239" s="2">
        <v>145</v>
      </c>
      <c r="B239" s="41">
        <f t="shared" ca="1" si="97"/>
        <v>48939</v>
      </c>
      <c r="C239" s="29">
        <f t="shared" ref="C239:C250" si="99">Y51</f>
        <v>5653.5059360730656</v>
      </c>
      <c r="D239" s="24"/>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row>
    <row r="240" spans="1:246" s="2" customFormat="1" ht="15" hidden="1" x14ac:dyDescent="0.25">
      <c r="A240" s="2">
        <v>146</v>
      </c>
      <c r="B240" s="41">
        <f t="shared" ca="1" si="97"/>
        <v>48970</v>
      </c>
      <c r="C240" s="29">
        <f t="shared" si="99"/>
        <v>3017.0978881278579</v>
      </c>
      <c r="D240" s="24"/>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row>
    <row r="241" spans="1:246" s="2" customFormat="1" ht="15" hidden="1" x14ac:dyDescent="0.25">
      <c r="A241" s="2">
        <v>147</v>
      </c>
      <c r="B241" s="41">
        <f t="shared" ca="1" si="97"/>
        <v>49001</v>
      </c>
      <c r="C241" s="29">
        <f t="shared" si="99"/>
        <v>3000.689840182652</v>
      </c>
      <c r="D241" s="24"/>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row>
    <row r="242" spans="1:246" s="2" customFormat="1" ht="15" hidden="1" x14ac:dyDescent="0.25">
      <c r="A242" s="2">
        <v>148</v>
      </c>
      <c r="B242" s="41">
        <f t="shared" ca="1" si="97"/>
        <v>49029</v>
      </c>
      <c r="C242" s="29">
        <f t="shared" si="99"/>
        <v>2984.2817922374466</v>
      </c>
      <c r="D242" s="24"/>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row>
    <row r="243" spans="1:246" s="2" customFormat="1" ht="15" hidden="1" x14ac:dyDescent="0.25">
      <c r="A243" s="2">
        <v>149</v>
      </c>
      <c r="B243" s="41">
        <f t="shared" ca="1" si="97"/>
        <v>49060</v>
      </c>
      <c r="C243" s="29">
        <f t="shared" si="99"/>
        <v>2967.8737442922411</v>
      </c>
      <c r="D243" s="24"/>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row>
    <row r="244" spans="1:246" s="2" customFormat="1" ht="15" hidden="1" x14ac:dyDescent="0.25">
      <c r="A244" s="2">
        <v>150</v>
      </c>
      <c r="B244" s="41">
        <f t="shared" ca="1" si="97"/>
        <v>49090</v>
      </c>
      <c r="C244" s="29">
        <f t="shared" si="99"/>
        <v>2951.4656963470352</v>
      </c>
      <c r="D244" s="2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row>
    <row r="245" spans="1:246" s="2" customFormat="1" ht="15" hidden="1" x14ac:dyDescent="0.25">
      <c r="A245" s="2">
        <v>151</v>
      </c>
      <c r="B245" s="41">
        <f t="shared" ca="1" si="97"/>
        <v>49121</v>
      </c>
      <c r="C245" s="29">
        <f t="shared" si="99"/>
        <v>2935.0576484018297</v>
      </c>
      <c r="D245" s="2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row>
    <row r="246" spans="1:246" s="2" customFormat="1" ht="15" hidden="1" x14ac:dyDescent="0.25">
      <c r="A246" s="2">
        <v>152</v>
      </c>
      <c r="B246" s="41">
        <f t="shared" ca="1" si="97"/>
        <v>49151</v>
      </c>
      <c r="C246" s="29">
        <f t="shared" si="99"/>
        <v>2918.6496004566243</v>
      </c>
      <c r="D246" s="24"/>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row>
    <row r="247" spans="1:246" s="2" customFormat="1" ht="15" hidden="1" x14ac:dyDescent="0.25">
      <c r="A247" s="2">
        <v>153</v>
      </c>
      <c r="B247" s="41">
        <f t="shared" ca="1" si="97"/>
        <v>49182</v>
      </c>
      <c r="C247" s="29">
        <f t="shared" si="99"/>
        <v>2902.2415525114188</v>
      </c>
      <c r="D247" s="24"/>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row>
    <row r="248" spans="1:246" s="2" customFormat="1" ht="15" hidden="1" x14ac:dyDescent="0.25">
      <c r="A248" s="2">
        <v>154</v>
      </c>
      <c r="B248" s="41">
        <f t="shared" ca="1" si="97"/>
        <v>49213</v>
      </c>
      <c r="C248" s="29">
        <f t="shared" si="99"/>
        <v>2885.8335045662134</v>
      </c>
      <c r="D248" s="24"/>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row>
    <row r="249" spans="1:246" s="2" customFormat="1" ht="15" hidden="1" x14ac:dyDescent="0.25">
      <c r="A249" s="2">
        <v>155</v>
      </c>
      <c r="B249" s="41">
        <f t="shared" ca="1" si="97"/>
        <v>49243</v>
      </c>
      <c r="C249" s="29">
        <f t="shared" si="99"/>
        <v>2869.4254566210084</v>
      </c>
      <c r="D249" s="24"/>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row>
    <row r="250" spans="1:246" s="2" customFormat="1" ht="15" hidden="1" x14ac:dyDescent="0.25">
      <c r="A250" s="2">
        <v>156</v>
      </c>
      <c r="B250" s="41">
        <f t="shared" ca="1" si="97"/>
        <v>49274</v>
      </c>
      <c r="C250" s="29">
        <f t="shared" si="99"/>
        <v>2853.0174086758025</v>
      </c>
      <c r="D250" s="24"/>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row>
    <row r="251" spans="1:246" s="2" customFormat="1" ht="15" hidden="1" x14ac:dyDescent="0.25">
      <c r="A251" s="2">
        <v>157</v>
      </c>
      <c r="B251" s="41">
        <f t="shared" ca="1" si="97"/>
        <v>49304</v>
      </c>
      <c r="C251" s="29">
        <f t="shared" ref="C251:C262" si="100">AC51</f>
        <v>5316.6093607306002</v>
      </c>
      <c r="D251" s="24"/>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row>
    <row r="252" spans="1:246" s="2" customFormat="1" ht="15" hidden="1" x14ac:dyDescent="0.25">
      <c r="A252" s="2">
        <v>158</v>
      </c>
      <c r="B252" s="41">
        <f t="shared" ca="1" si="97"/>
        <v>49335</v>
      </c>
      <c r="C252" s="29">
        <f t="shared" si="100"/>
        <v>2820.2013127853916</v>
      </c>
      <c r="D252" s="24"/>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row>
    <row r="253" spans="1:246" s="2" customFormat="1" ht="15" hidden="1" x14ac:dyDescent="0.25">
      <c r="A253" s="2">
        <v>159</v>
      </c>
      <c r="B253" s="41">
        <f t="shared" ca="1" si="97"/>
        <v>49366</v>
      </c>
      <c r="C253" s="29">
        <f t="shared" si="100"/>
        <v>2803.7932648401866</v>
      </c>
      <c r="D253" s="24"/>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row>
    <row r="254" spans="1:246" s="2" customFormat="1" ht="15" hidden="1" x14ac:dyDescent="0.25">
      <c r="A254" s="2">
        <v>160</v>
      </c>
      <c r="B254" s="41">
        <f t="shared" ca="1" si="97"/>
        <v>49394</v>
      </c>
      <c r="C254" s="29">
        <f t="shared" si="100"/>
        <v>2787.3852168949811</v>
      </c>
      <c r="D254" s="2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row>
    <row r="255" spans="1:246" s="2" customFormat="1" ht="15" hidden="1" x14ac:dyDescent="0.25">
      <c r="A255" s="2">
        <v>161</v>
      </c>
      <c r="B255" s="41">
        <f t="shared" ca="1" si="97"/>
        <v>49425</v>
      </c>
      <c r="C255" s="29">
        <f t="shared" si="100"/>
        <v>2770.9771689497757</v>
      </c>
      <c r="D255" s="2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row>
    <row r="256" spans="1:246" s="2" customFormat="1" ht="15" hidden="1" x14ac:dyDescent="0.25">
      <c r="A256" s="2">
        <v>162</v>
      </c>
      <c r="B256" s="41">
        <f t="shared" ca="1" si="97"/>
        <v>49455</v>
      </c>
      <c r="C256" s="29">
        <f t="shared" si="100"/>
        <v>2754.5691210045702</v>
      </c>
      <c r="D256" s="24"/>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row>
    <row r="257" spans="1:246" s="2" customFormat="1" ht="15" hidden="1" x14ac:dyDescent="0.25">
      <c r="A257" s="2">
        <v>163</v>
      </c>
      <c r="B257" s="41">
        <f t="shared" ca="1" si="97"/>
        <v>49486</v>
      </c>
      <c r="C257" s="29">
        <f t="shared" si="100"/>
        <v>2738.1610730593648</v>
      </c>
      <c r="D257" s="24"/>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row>
    <row r="258" spans="1:246" s="2" customFormat="1" ht="15" hidden="1" x14ac:dyDescent="0.25">
      <c r="A258" s="2">
        <v>164</v>
      </c>
      <c r="B258" s="41">
        <f t="shared" ca="1" si="97"/>
        <v>49516</v>
      </c>
      <c r="C258" s="29">
        <f t="shared" si="100"/>
        <v>2721.7530251141593</v>
      </c>
      <c r="D258" s="24"/>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row>
    <row r="259" spans="1:246" s="2" customFormat="1" ht="15" hidden="1" x14ac:dyDescent="0.25">
      <c r="A259" s="2">
        <v>165</v>
      </c>
      <c r="B259" s="41">
        <f t="shared" ca="1" si="97"/>
        <v>49547</v>
      </c>
      <c r="C259" s="29">
        <f t="shared" si="100"/>
        <v>2705.3449771689538</v>
      </c>
      <c r="D259" s="24"/>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row>
    <row r="260" spans="1:246" s="2" customFormat="1" ht="15" hidden="1" x14ac:dyDescent="0.25">
      <c r="A260" s="2">
        <v>166</v>
      </c>
      <c r="B260" s="41">
        <f t="shared" ca="1" si="97"/>
        <v>49578</v>
      </c>
      <c r="C260" s="29">
        <f t="shared" si="100"/>
        <v>2688.9369292237484</v>
      </c>
      <c r="D260" s="24"/>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row>
    <row r="261" spans="1:246" s="2" customFormat="1" ht="15" hidden="1" x14ac:dyDescent="0.25">
      <c r="A261" s="2">
        <v>167</v>
      </c>
      <c r="B261" s="41">
        <f t="shared" ca="1" si="97"/>
        <v>49608</v>
      </c>
      <c r="C261" s="29">
        <f t="shared" si="100"/>
        <v>2672.5288812785429</v>
      </c>
      <c r="D261" s="24"/>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row>
    <row r="262" spans="1:246" s="2" customFormat="1" ht="15" hidden="1" x14ac:dyDescent="0.25">
      <c r="A262" s="2">
        <v>168</v>
      </c>
      <c r="B262" s="41">
        <f t="shared" ca="1" si="97"/>
        <v>49639</v>
      </c>
      <c r="C262" s="29">
        <f t="shared" si="100"/>
        <v>2656.1208333333375</v>
      </c>
      <c r="D262" s="24"/>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row>
    <row r="263" spans="1:246" s="2" customFormat="1" ht="15" hidden="1" x14ac:dyDescent="0.25">
      <c r="A263" s="2">
        <v>169</v>
      </c>
      <c r="B263" s="41">
        <f t="shared" ca="1" si="97"/>
        <v>49669</v>
      </c>
      <c r="C263" s="29">
        <f t="shared" ref="C263:C274" si="101">E66</f>
        <v>4979.7127853881348</v>
      </c>
      <c r="D263" s="24"/>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row>
    <row r="264" spans="1:246" s="2" customFormat="1" ht="15" hidden="1" x14ac:dyDescent="0.25">
      <c r="A264" s="2">
        <v>170</v>
      </c>
      <c r="B264" s="41">
        <f t="shared" ca="1" si="97"/>
        <v>49700</v>
      </c>
      <c r="C264" s="29">
        <f t="shared" si="101"/>
        <v>2623.3047374429266</v>
      </c>
      <c r="D264" s="2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row>
    <row r="265" spans="1:246" s="2" customFormat="1" ht="15" hidden="1" x14ac:dyDescent="0.25">
      <c r="A265" s="2">
        <v>171</v>
      </c>
      <c r="B265" s="41">
        <f t="shared" ca="1" si="97"/>
        <v>49731</v>
      </c>
      <c r="C265" s="29">
        <f t="shared" si="101"/>
        <v>2606.8966894977211</v>
      </c>
      <c r="D265" s="2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row>
    <row r="266" spans="1:246" s="2" customFormat="1" ht="15" hidden="1" x14ac:dyDescent="0.25">
      <c r="A266" s="2">
        <v>172</v>
      </c>
      <c r="B266" s="41">
        <f t="shared" ca="1" si="97"/>
        <v>49760</v>
      </c>
      <c r="C266" s="29">
        <f t="shared" si="101"/>
        <v>2590.4886415525161</v>
      </c>
      <c r="D266" s="24"/>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row>
    <row r="267" spans="1:246" s="2" customFormat="1" ht="15" hidden="1" x14ac:dyDescent="0.25">
      <c r="A267" s="2">
        <v>173</v>
      </c>
      <c r="B267" s="41">
        <f t="shared" ca="1" si="97"/>
        <v>49791</v>
      </c>
      <c r="C267" s="29">
        <f t="shared" si="101"/>
        <v>2574.0805936073102</v>
      </c>
      <c r="D267" s="24"/>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row>
    <row r="268" spans="1:246" s="2" customFormat="1" ht="15" hidden="1" x14ac:dyDescent="0.25">
      <c r="A268" s="2">
        <v>174</v>
      </c>
      <c r="B268" s="41">
        <f t="shared" ca="1" si="97"/>
        <v>49821</v>
      </c>
      <c r="C268" s="29">
        <f t="shared" si="101"/>
        <v>2557.6725456621052</v>
      </c>
      <c r="D268" s="24"/>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row>
    <row r="269" spans="1:246" s="2" customFormat="1" ht="15" hidden="1" x14ac:dyDescent="0.25">
      <c r="A269" s="2">
        <v>175</v>
      </c>
      <c r="B269" s="41">
        <f t="shared" ca="1" si="97"/>
        <v>49852</v>
      </c>
      <c r="C269" s="29">
        <f t="shared" si="101"/>
        <v>2541.2644977168993</v>
      </c>
      <c r="D269" s="24"/>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row>
    <row r="270" spans="1:246" s="2" customFormat="1" ht="15" hidden="1" x14ac:dyDescent="0.25">
      <c r="A270" s="2">
        <v>176</v>
      </c>
      <c r="B270" s="41">
        <f t="shared" ca="1" si="97"/>
        <v>49882</v>
      </c>
      <c r="C270" s="29">
        <f t="shared" si="101"/>
        <v>2524.8564497716943</v>
      </c>
      <c r="D270" s="24"/>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row>
    <row r="271" spans="1:246" s="2" customFormat="1" ht="15" hidden="1" x14ac:dyDescent="0.25">
      <c r="A271" s="2">
        <v>177</v>
      </c>
      <c r="B271" s="41">
        <f t="shared" ca="1" si="97"/>
        <v>49913</v>
      </c>
      <c r="C271" s="29">
        <f t="shared" si="101"/>
        <v>2508.4484018264884</v>
      </c>
      <c r="D271" s="24"/>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row>
    <row r="272" spans="1:246" s="2" customFormat="1" ht="15" hidden="1" x14ac:dyDescent="0.25">
      <c r="A272" s="2">
        <v>178</v>
      </c>
      <c r="B272" s="41">
        <f t="shared" ca="1" si="97"/>
        <v>49944</v>
      </c>
      <c r="C272" s="29">
        <f t="shared" si="101"/>
        <v>2492.0403538812834</v>
      </c>
      <c r="D272" s="24"/>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row>
    <row r="273" spans="1:246" s="2" customFormat="1" ht="15" hidden="1" x14ac:dyDescent="0.25">
      <c r="A273" s="2">
        <v>179</v>
      </c>
      <c r="B273" s="41">
        <f t="shared" ca="1" si="97"/>
        <v>49974</v>
      </c>
      <c r="C273" s="29">
        <f t="shared" si="101"/>
        <v>2475.632305936078</v>
      </c>
      <c r="D273" s="24"/>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row>
    <row r="274" spans="1:246" s="2" customFormat="1" ht="15" hidden="1" x14ac:dyDescent="0.25">
      <c r="A274" s="2">
        <v>180</v>
      </c>
      <c r="B274" s="41">
        <f t="shared" ca="1" si="97"/>
        <v>50005</v>
      </c>
      <c r="C274" s="29">
        <f t="shared" si="101"/>
        <v>2459.2242579908725</v>
      </c>
      <c r="D274" s="2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row>
    <row r="275" spans="1:246" s="2" customFormat="1" ht="15" hidden="1" x14ac:dyDescent="0.25">
      <c r="A275" s="2">
        <v>181</v>
      </c>
      <c r="B275" s="41">
        <f t="shared" ca="1" si="97"/>
        <v>50035</v>
      </c>
      <c r="C275" s="29">
        <f t="shared" ref="C275:C286" si="102">I66</f>
        <v>4642.8162100456702</v>
      </c>
      <c r="D275" s="2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row>
    <row r="276" spans="1:246" s="2" customFormat="1" ht="15" hidden="1" x14ac:dyDescent="0.25">
      <c r="A276" s="2">
        <v>182</v>
      </c>
      <c r="B276" s="41">
        <f t="shared" ca="1" si="97"/>
        <v>50066</v>
      </c>
      <c r="C276" s="29">
        <f t="shared" si="102"/>
        <v>2426.4081621004616</v>
      </c>
      <c r="D276" s="24"/>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row>
    <row r="277" spans="1:246" s="2" customFormat="1" ht="15" hidden="1" x14ac:dyDescent="0.25">
      <c r="A277" s="2">
        <v>183</v>
      </c>
      <c r="B277" s="41">
        <f t="shared" ca="1" si="97"/>
        <v>50097</v>
      </c>
      <c r="C277" s="29">
        <f t="shared" si="102"/>
        <v>2410.0001141552561</v>
      </c>
      <c r="D277" s="24"/>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row>
    <row r="278" spans="1:246" s="2" customFormat="1" ht="15" hidden="1" x14ac:dyDescent="0.25">
      <c r="A278" s="2">
        <v>184</v>
      </c>
      <c r="B278" s="41">
        <f t="shared" ca="1" si="97"/>
        <v>50125</v>
      </c>
      <c r="C278" s="29">
        <f t="shared" si="102"/>
        <v>2393.5920662100507</v>
      </c>
      <c r="D278" s="24"/>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row>
    <row r="279" spans="1:246" s="2" customFormat="1" ht="15" hidden="1" x14ac:dyDescent="0.25">
      <c r="A279" s="2">
        <v>185</v>
      </c>
      <c r="B279" s="41">
        <f t="shared" ca="1" si="97"/>
        <v>50156</v>
      </c>
      <c r="C279" s="29">
        <f t="shared" si="102"/>
        <v>2377.1840182648452</v>
      </c>
      <c r="D279" s="24"/>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row>
    <row r="280" spans="1:246" s="2" customFormat="1" ht="15" hidden="1" x14ac:dyDescent="0.25">
      <c r="A280" s="2">
        <v>186</v>
      </c>
      <c r="B280" s="41">
        <f t="shared" ca="1" si="97"/>
        <v>50186</v>
      </c>
      <c r="C280" s="29">
        <f t="shared" si="102"/>
        <v>2360.7759703196398</v>
      </c>
      <c r="D280" s="24"/>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row>
    <row r="281" spans="1:246" s="2" customFormat="1" ht="15" hidden="1" x14ac:dyDescent="0.25">
      <c r="A281" s="2">
        <v>187</v>
      </c>
      <c r="B281" s="41">
        <f t="shared" ca="1" si="97"/>
        <v>50217</v>
      </c>
      <c r="C281" s="29">
        <f t="shared" si="102"/>
        <v>2344.3679223744343</v>
      </c>
      <c r="D281" s="24"/>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row>
    <row r="282" spans="1:246" s="2" customFormat="1" ht="15" hidden="1" x14ac:dyDescent="0.25">
      <c r="A282" s="2">
        <v>188</v>
      </c>
      <c r="B282" s="41">
        <f t="shared" ca="1" si="97"/>
        <v>50247</v>
      </c>
      <c r="C282" s="29">
        <f t="shared" si="102"/>
        <v>2327.9598744292289</v>
      </c>
      <c r="D282" s="24"/>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row>
    <row r="283" spans="1:246" s="2" customFormat="1" ht="15" hidden="1" x14ac:dyDescent="0.25">
      <c r="A283" s="2">
        <v>189</v>
      </c>
      <c r="B283" s="41">
        <f t="shared" ca="1" si="97"/>
        <v>50278</v>
      </c>
      <c r="C283" s="29">
        <f t="shared" si="102"/>
        <v>2311.5518264840239</v>
      </c>
      <c r="D283" s="24"/>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row>
    <row r="284" spans="1:246" s="2" customFormat="1" ht="15" hidden="1" x14ac:dyDescent="0.25">
      <c r="A284" s="2">
        <v>190</v>
      </c>
      <c r="B284" s="41">
        <f t="shared" ca="1" si="97"/>
        <v>50309</v>
      </c>
      <c r="C284" s="29">
        <f t="shared" si="102"/>
        <v>2295.143778538818</v>
      </c>
      <c r="D284" s="2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row>
    <row r="285" spans="1:246" s="2" customFormat="1" ht="15" hidden="1" x14ac:dyDescent="0.25">
      <c r="A285" s="2">
        <v>191</v>
      </c>
      <c r="B285" s="41">
        <f t="shared" ca="1" si="97"/>
        <v>50339</v>
      </c>
      <c r="C285" s="29">
        <f t="shared" si="102"/>
        <v>2278.735730593613</v>
      </c>
      <c r="D285" s="2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row>
    <row r="286" spans="1:246" s="2" customFormat="1" ht="15" hidden="1" x14ac:dyDescent="0.25">
      <c r="A286" s="2">
        <v>192</v>
      </c>
      <c r="B286" s="41">
        <f t="shared" ca="1" si="97"/>
        <v>50370</v>
      </c>
      <c r="C286" s="29">
        <f t="shared" si="102"/>
        <v>2262.3276826484071</v>
      </c>
      <c r="D286" s="24"/>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row>
    <row r="287" spans="1:246" s="2" customFormat="1" ht="15" hidden="1" x14ac:dyDescent="0.25">
      <c r="A287" s="2">
        <v>193</v>
      </c>
      <c r="B287" s="41">
        <f t="shared" ca="1" si="97"/>
        <v>50400</v>
      </c>
      <c r="C287" s="29">
        <f t="shared" ref="C287:C298" si="103">M66</f>
        <v>4305.9196347032057</v>
      </c>
      <c r="D287" s="24"/>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row>
    <row r="288" spans="1:246" s="2" customFormat="1" ht="15" hidden="1" x14ac:dyDescent="0.25">
      <c r="A288" s="2">
        <v>194</v>
      </c>
      <c r="B288" s="41">
        <f t="shared" ca="1" si="97"/>
        <v>50431</v>
      </c>
      <c r="C288" s="29">
        <f t="shared" si="103"/>
        <v>2229.5115867579966</v>
      </c>
      <c r="D288" s="24"/>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row>
    <row r="289" spans="1:246" s="2" customFormat="1" ht="15" hidden="1" x14ac:dyDescent="0.25">
      <c r="A289" s="2">
        <v>195</v>
      </c>
      <c r="B289" s="41">
        <f t="shared" ref="B289:B334" ca="1" si="104">EDATE(B288,1)</f>
        <v>50462</v>
      </c>
      <c r="C289" s="29">
        <f t="shared" si="103"/>
        <v>2213.1035388127912</v>
      </c>
      <c r="D289" s="24"/>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row>
    <row r="290" spans="1:246" s="2" customFormat="1" ht="15" hidden="1" x14ac:dyDescent="0.25">
      <c r="A290" s="2">
        <v>196</v>
      </c>
      <c r="B290" s="41">
        <f t="shared" ca="1" si="104"/>
        <v>50490</v>
      </c>
      <c r="C290" s="29">
        <f t="shared" si="103"/>
        <v>2196.6954908675857</v>
      </c>
      <c r="D290" s="24"/>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row>
    <row r="291" spans="1:246" s="2" customFormat="1" ht="15" hidden="1" x14ac:dyDescent="0.25">
      <c r="A291" s="2">
        <v>197</v>
      </c>
      <c r="B291" s="41">
        <f t="shared" ca="1" si="104"/>
        <v>50521</v>
      </c>
      <c r="C291" s="29">
        <f t="shared" si="103"/>
        <v>2180.2874429223803</v>
      </c>
      <c r="D291" s="24"/>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row>
    <row r="292" spans="1:246" s="2" customFormat="1" ht="15" hidden="1" x14ac:dyDescent="0.25">
      <c r="A292" s="2">
        <v>198</v>
      </c>
      <c r="B292" s="41">
        <f t="shared" ca="1" si="104"/>
        <v>50551</v>
      </c>
      <c r="C292" s="29">
        <f t="shared" si="103"/>
        <v>2163.8793949771743</v>
      </c>
      <c r="D292" s="24"/>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row>
    <row r="293" spans="1:246" s="2" customFormat="1" ht="15" hidden="1" x14ac:dyDescent="0.25">
      <c r="A293" s="2">
        <v>199</v>
      </c>
      <c r="B293" s="41">
        <f t="shared" ca="1" si="104"/>
        <v>50582</v>
      </c>
      <c r="C293" s="29">
        <f t="shared" si="103"/>
        <v>2147.4713470319689</v>
      </c>
      <c r="D293" s="24"/>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row>
    <row r="294" spans="1:246" s="2" customFormat="1" ht="15" hidden="1" x14ac:dyDescent="0.25">
      <c r="A294" s="2">
        <v>200</v>
      </c>
      <c r="B294" s="41">
        <f t="shared" ca="1" si="104"/>
        <v>50612</v>
      </c>
      <c r="C294" s="29">
        <f t="shared" si="103"/>
        <v>2131.0632990867634</v>
      </c>
      <c r="D294" s="2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row>
    <row r="295" spans="1:246" s="2" customFormat="1" ht="15" hidden="1" x14ac:dyDescent="0.25">
      <c r="A295" s="2">
        <v>201</v>
      </c>
      <c r="B295" s="41">
        <f t="shared" ca="1" si="104"/>
        <v>50643</v>
      </c>
      <c r="C295" s="29">
        <f t="shared" si="103"/>
        <v>2114.655251141558</v>
      </c>
      <c r="D295" s="2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row>
    <row r="296" spans="1:246" s="2" customFormat="1" ht="15" hidden="1" x14ac:dyDescent="0.25">
      <c r="A296" s="2">
        <v>202</v>
      </c>
      <c r="B296" s="41">
        <f t="shared" ca="1" si="104"/>
        <v>50674</v>
      </c>
      <c r="C296" s="29">
        <f t="shared" si="103"/>
        <v>2098.2472031963525</v>
      </c>
      <c r="D296" s="24"/>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row>
    <row r="297" spans="1:246" s="2" customFormat="1" ht="15" hidden="1" x14ac:dyDescent="0.25">
      <c r="A297" s="2">
        <v>203</v>
      </c>
      <c r="B297" s="41">
        <f t="shared" ca="1" si="104"/>
        <v>50704</v>
      </c>
      <c r="C297" s="29">
        <f t="shared" si="103"/>
        <v>2081.8391552511471</v>
      </c>
      <c r="D297" s="24"/>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row>
    <row r="298" spans="1:246" s="2" customFormat="1" ht="15" hidden="1" x14ac:dyDescent="0.25">
      <c r="A298" s="2">
        <v>204</v>
      </c>
      <c r="B298" s="41">
        <f t="shared" ca="1" si="104"/>
        <v>50735</v>
      </c>
      <c r="C298" s="29">
        <f t="shared" si="103"/>
        <v>2065.4311073059416</v>
      </c>
      <c r="D298" s="24"/>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row>
    <row r="299" spans="1:246" s="2" customFormat="1" ht="15" hidden="1" x14ac:dyDescent="0.25">
      <c r="A299" s="2">
        <v>205</v>
      </c>
      <c r="B299" s="41">
        <f t="shared" ca="1" si="104"/>
        <v>50765</v>
      </c>
      <c r="C299" s="29">
        <f t="shared" ref="C299:C310" si="105">Q66</f>
        <v>3969.0230593607403</v>
      </c>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row>
    <row r="300" spans="1:246" s="2" customFormat="1" ht="15" hidden="1" x14ac:dyDescent="0.25">
      <c r="A300" s="2">
        <v>206</v>
      </c>
      <c r="B300" s="41">
        <f t="shared" ca="1" si="104"/>
        <v>50796</v>
      </c>
      <c r="C300" s="29">
        <f t="shared" si="105"/>
        <v>2032.6150114155305</v>
      </c>
      <c r="D300" s="24"/>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row>
    <row r="301" spans="1:246" s="2" customFormat="1" ht="15" hidden="1" x14ac:dyDescent="0.25">
      <c r="A301" s="2">
        <v>207</v>
      </c>
      <c r="B301" s="41">
        <f t="shared" ca="1" si="104"/>
        <v>50827</v>
      </c>
      <c r="C301" s="29">
        <f t="shared" si="105"/>
        <v>2016.206963470325</v>
      </c>
      <c r="D301" s="24"/>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row>
    <row r="302" spans="1:246" s="2" customFormat="1" ht="15" hidden="1" x14ac:dyDescent="0.25">
      <c r="A302" s="2">
        <v>208</v>
      </c>
      <c r="B302" s="41">
        <f t="shared" ca="1" si="104"/>
        <v>50855</v>
      </c>
      <c r="C302" s="29">
        <f t="shared" si="105"/>
        <v>1999.7989155251194</v>
      </c>
      <c r="D302" s="24"/>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row>
    <row r="303" spans="1:246" s="2" customFormat="1" ht="15" hidden="1" x14ac:dyDescent="0.25">
      <c r="A303" s="2">
        <v>209</v>
      </c>
      <c r="B303" s="41">
        <f t="shared" ca="1" si="104"/>
        <v>50886</v>
      </c>
      <c r="C303" s="29">
        <f t="shared" si="105"/>
        <v>1983.3908675799139</v>
      </c>
      <c r="D303" s="24"/>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row>
    <row r="304" spans="1:246" s="2" customFormat="1" ht="15" hidden="1" x14ac:dyDescent="0.25">
      <c r="A304" s="2">
        <v>210</v>
      </c>
      <c r="B304" s="41">
        <f t="shared" ca="1" si="104"/>
        <v>50916</v>
      </c>
      <c r="C304" s="29">
        <f t="shared" si="105"/>
        <v>1966.9828196347084</v>
      </c>
      <c r="D304" s="2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row>
    <row r="305" spans="1:246" s="2" customFormat="1" ht="15" hidden="1" x14ac:dyDescent="0.25">
      <c r="A305" s="2">
        <v>211</v>
      </c>
      <c r="B305" s="41">
        <f t="shared" ca="1" si="104"/>
        <v>50947</v>
      </c>
      <c r="C305" s="29">
        <f t="shared" si="105"/>
        <v>1950.574771689503</v>
      </c>
      <c r="D305" s="24"/>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row>
    <row r="306" spans="1:246" s="2" customFormat="1" ht="15" hidden="1" x14ac:dyDescent="0.25">
      <c r="A306" s="2">
        <v>212</v>
      </c>
      <c r="B306" s="41">
        <f t="shared" ca="1" si="104"/>
        <v>50977</v>
      </c>
      <c r="C306" s="29">
        <f t="shared" si="105"/>
        <v>1934.1667237442975</v>
      </c>
      <c r="D306" s="24"/>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row>
    <row r="307" spans="1:246" s="2" customFormat="1" ht="15" hidden="1" x14ac:dyDescent="0.25">
      <c r="A307" s="2">
        <v>213</v>
      </c>
      <c r="B307" s="41">
        <f t="shared" ca="1" si="104"/>
        <v>51008</v>
      </c>
      <c r="C307" s="29">
        <f t="shared" si="105"/>
        <v>1917.7586757990921</v>
      </c>
      <c r="D307" s="24"/>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row>
    <row r="308" spans="1:246" s="2" customFormat="1" ht="15" hidden="1" x14ac:dyDescent="0.25">
      <c r="A308" s="2">
        <v>214</v>
      </c>
      <c r="B308" s="41">
        <f t="shared" ca="1" si="104"/>
        <v>51039</v>
      </c>
      <c r="C308" s="29">
        <f t="shared" si="105"/>
        <v>1901.3506278538864</v>
      </c>
      <c r="D308" s="24"/>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row>
    <row r="309" spans="1:246" s="2" customFormat="1" ht="15" hidden="1" x14ac:dyDescent="0.25">
      <c r="A309" s="2">
        <v>215</v>
      </c>
      <c r="B309" s="41">
        <f t="shared" ca="1" si="104"/>
        <v>51069</v>
      </c>
      <c r="C309" s="29">
        <f t="shared" si="105"/>
        <v>1884.942579908681</v>
      </c>
      <c r="D309" s="24"/>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row>
    <row r="310" spans="1:246" s="2" customFormat="1" ht="15" hidden="1" x14ac:dyDescent="0.25">
      <c r="A310" s="2">
        <v>216</v>
      </c>
      <c r="B310" s="41">
        <f t="shared" ca="1" si="104"/>
        <v>51100</v>
      </c>
      <c r="C310" s="29">
        <f t="shared" si="105"/>
        <v>1868.5345319634753</v>
      </c>
      <c r="D310" s="24"/>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row>
    <row r="311" spans="1:246" s="2" customFormat="1" ht="15" hidden="1" x14ac:dyDescent="0.25">
      <c r="A311" s="2">
        <v>217</v>
      </c>
      <c r="B311" s="41">
        <f t="shared" ca="1" si="104"/>
        <v>51130</v>
      </c>
      <c r="C311" s="24">
        <f t="shared" ref="C311:C322" si="106">U66</f>
        <v>3632.1264840182739</v>
      </c>
      <c r="D311" s="24"/>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row>
    <row r="312" spans="1:246" s="2" customFormat="1" ht="15" hidden="1" x14ac:dyDescent="0.25">
      <c r="A312" s="2">
        <v>218</v>
      </c>
      <c r="B312" s="41">
        <f t="shared" ca="1" si="104"/>
        <v>51161</v>
      </c>
      <c r="C312" s="24">
        <f t="shared" si="106"/>
        <v>1835.7184360730644</v>
      </c>
      <c r="D312" s="24"/>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row>
    <row r="313" spans="1:246" s="2" customFormat="1" ht="15" hidden="1" x14ac:dyDescent="0.25">
      <c r="A313" s="2">
        <v>219</v>
      </c>
      <c r="B313" s="41">
        <f t="shared" ca="1" si="104"/>
        <v>51192</v>
      </c>
      <c r="C313" s="24">
        <f t="shared" si="106"/>
        <v>1819.3103881278589</v>
      </c>
      <c r="D313" s="24"/>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row>
    <row r="314" spans="1:246" s="2" customFormat="1" ht="15" hidden="1" x14ac:dyDescent="0.25">
      <c r="A314" s="2">
        <v>220</v>
      </c>
      <c r="B314" s="41">
        <f t="shared" ca="1" si="104"/>
        <v>51221</v>
      </c>
      <c r="C314" s="24">
        <f t="shared" si="106"/>
        <v>1802.9023401826535</v>
      </c>
      <c r="D314" s="2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row>
    <row r="315" spans="1:246" s="2" customFormat="1" ht="15" hidden="1" x14ac:dyDescent="0.25">
      <c r="A315" s="2">
        <v>221</v>
      </c>
      <c r="B315" s="41">
        <f t="shared" ca="1" si="104"/>
        <v>51252</v>
      </c>
      <c r="C315" s="24">
        <f t="shared" si="106"/>
        <v>1786.494292237448</v>
      </c>
      <c r="D315" s="24"/>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row>
    <row r="316" spans="1:246" s="2" customFormat="1" ht="15" hidden="1" x14ac:dyDescent="0.25">
      <c r="A316" s="2">
        <v>222</v>
      </c>
      <c r="B316" s="41">
        <f t="shared" ca="1" si="104"/>
        <v>51282</v>
      </c>
      <c r="C316" s="24">
        <f t="shared" si="106"/>
        <v>1770.0862442922426</v>
      </c>
      <c r="D316" s="24"/>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row>
    <row r="317" spans="1:246" s="2" customFormat="1" ht="15" hidden="1" x14ac:dyDescent="0.25">
      <c r="A317" s="2">
        <v>223</v>
      </c>
      <c r="B317" s="41">
        <f t="shared" ca="1" si="104"/>
        <v>51313</v>
      </c>
      <c r="C317" s="24">
        <f t="shared" si="106"/>
        <v>1753.6781963470371</v>
      </c>
      <c r="D317" s="24"/>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row>
    <row r="318" spans="1:246" s="2" customFormat="1" ht="15" hidden="1" x14ac:dyDescent="0.25">
      <c r="A318" s="2">
        <v>224</v>
      </c>
      <c r="B318" s="41">
        <f t="shared" ca="1" si="104"/>
        <v>51343</v>
      </c>
      <c r="C318" s="24">
        <f t="shared" si="106"/>
        <v>1737.2701484018316</v>
      </c>
      <c r="D318" s="24"/>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row>
    <row r="319" spans="1:246" s="2" customFormat="1" ht="15" hidden="1" x14ac:dyDescent="0.25">
      <c r="A319" s="2">
        <v>225</v>
      </c>
      <c r="B319" s="41">
        <f t="shared" ca="1" si="104"/>
        <v>51374</v>
      </c>
      <c r="C319" s="24">
        <f t="shared" si="106"/>
        <v>1720.8621004566262</v>
      </c>
      <c r="D319" s="24"/>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row>
    <row r="320" spans="1:246" s="2" customFormat="1" ht="15" hidden="1" x14ac:dyDescent="0.25">
      <c r="A320" s="2">
        <v>226</v>
      </c>
      <c r="B320" s="41">
        <f t="shared" ca="1" si="104"/>
        <v>51405</v>
      </c>
      <c r="C320" s="24">
        <f t="shared" si="106"/>
        <v>1704.4540525114207</v>
      </c>
      <c r="D320" s="24"/>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row>
    <row r="321" spans="1:247" s="2" customFormat="1" ht="15" hidden="1" x14ac:dyDescent="0.25">
      <c r="A321" s="2">
        <v>227</v>
      </c>
      <c r="B321" s="41">
        <f t="shared" ca="1" si="104"/>
        <v>51435</v>
      </c>
      <c r="C321" s="24">
        <f t="shared" si="106"/>
        <v>1688.0460045662153</v>
      </c>
      <c r="D321" s="24"/>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row>
    <row r="322" spans="1:247" s="2" customFormat="1" ht="15" hidden="1" x14ac:dyDescent="0.25">
      <c r="A322" s="2">
        <v>228</v>
      </c>
      <c r="B322" s="41">
        <f t="shared" ca="1" si="104"/>
        <v>51466</v>
      </c>
      <c r="C322" s="24">
        <f t="shared" si="106"/>
        <v>1671.6379566210098</v>
      </c>
      <c r="D322" s="24"/>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row>
    <row r="323" spans="1:247" s="2" customFormat="1" ht="15" hidden="1" x14ac:dyDescent="0.25">
      <c r="A323" s="2">
        <v>229</v>
      </c>
      <c r="B323" s="41">
        <f t="shared" ca="1" si="104"/>
        <v>51496</v>
      </c>
      <c r="C323" s="24">
        <f t="shared" ref="C323:C334" si="107">Y66</f>
        <v>3295.229908675808</v>
      </c>
      <c r="D323" s="24"/>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row>
    <row r="324" spans="1:247" s="2" customFormat="1" ht="15" hidden="1" x14ac:dyDescent="0.25">
      <c r="A324" s="2">
        <v>230</v>
      </c>
      <c r="B324" s="41">
        <f t="shared" ca="1" si="104"/>
        <v>51527</v>
      </c>
      <c r="C324" s="24">
        <f t="shared" si="107"/>
        <v>1638.8218607305989</v>
      </c>
      <c r="D324" s="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row>
    <row r="325" spans="1:247" s="2" customFormat="1" ht="15" hidden="1" x14ac:dyDescent="0.25">
      <c r="A325" s="2">
        <v>231</v>
      </c>
      <c r="B325" s="41">
        <f t="shared" ca="1" si="104"/>
        <v>51558</v>
      </c>
      <c r="C325" s="24">
        <f t="shared" si="107"/>
        <v>1622.4138127853932</v>
      </c>
      <c r="D325" s="24"/>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row>
    <row r="326" spans="1:247" s="2" customFormat="1" ht="15" hidden="1" x14ac:dyDescent="0.25">
      <c r="A326" s="2">
        <v>232</v>
      </c>
      <c r="B326" s="41">
        <f t="shared" ca="1" si="104"/>
        <v>51586</v>
      </c>
      <c r="C326" s="24">
        <f t="shared" si="107"/>
        <v>1606.0057648401878</v>
      </c>
      <c r="D326" s="24"/>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row>
    <row r="327" spans="1:247" s="2" customFormat="1" ht="15" hidden="1" x14ac:dyDescent="0.25">
      <c r="A327" s="2">
        <v>233</v>
      </c>
      <c r="B327" s="41">
        <f t="shared" ca="1" si="104"/>
        <v>51617</v>
      </c>
      <c r="C327" s="24">
        <f t="shared" si="107"/>
        <v>1589.5977168949823</v>
      </c>
      <c r="D327" s="24"/>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row>
    <row r="328" spans="1:247" s="2" customFormat="1" ht="15" hidden="1" x14ac:dyDescent="0.25">
      <c r="A328" s="2">
        <v>234</v>
      </c>
      <c r="B328" s="41">
        <f t="shared" ca="1" si="104"/>
        <v>51647</v>
      </c>
      <c r="C328" s="24">
        <f t="shared" si="107"/>
        <v>1573.1896689497769</v>
      </c>
      <c r="D328" s="24"/>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row>
    <row r="329" spans="1:247" s="2" customFormat="1" ht="15" hidden="1" x14ac:dyDescent="0.25">
      <c r="A329" s="2">
        <v>235</v>
      </c>
      <c r="B329" s="41">
        <f t="shared" ca="1" si="104"/>
        <v>51678</v>
      </c>
      <c r="C329" s="24">
        <f t="shared" si="107"/>
        <v>1556.7816210045714</v>
      </c>
      <c r="D329" s="24"/>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row>
    <row r="330" spans="1:247" s="2" customFormat="1" ht="15" hidden="1" x14ac:dyDescent="0.25">
      <c r="A330" s="2">
        <v>236</v>
      </c>
      <c r="B330" s="41">
        <f t="shared" ca="1" si="104"/>
        <v>51708</v>
      </c>
      <c r="C330" s="24">
        <f t="shared" si="107"/>
        <v>1540.373573059366</v>
      </c>
      <c r="D330" s="24"/>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row>
    <row r="331" spans="1:247" s="2" customFormat="1" ht="15" hidden="1" x14ac:dyDescent="0.25">
      <c r="A331" s="2">
        <v>237</v>
      </c>
      <c r="B331" s="41">
        <f t="shared" ca="1" si="104"/>
        <v>51739</v>
      </c>
      <c r="C331" s="24">
        <f t="shared" si="107"/>
        <v>1523.9655251141603</v>
      </c>
      <c r="D331" s="24"/>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row>
    <row r="332" spans="1:247" s="2" customFormat="1" ht="15" hidden="1" x14ac:dyDescent="0.25">
      <c r="A332" s="2">
        <v>238</v>
      </c>
      <c r="B332" s="41">
        <f t="shared" ca="1" si="104"/>
        <v>51770</v>
      </c>
      <c r="C332" s="24">
        <f t="shared" si="107"/>
        <v>1507.5574771689548</v>
      </c>
      <c r="D332" s="24"/>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row>
    <row r="333" spans="1:247" s="2" customFormat="1" ht="15" hidden="1" x14ac:dyDescent="0.25">
      <c r="A333" s="2">
        <v>239</v>
      </c>
      <c r="B333" s="41">
        <f t="shared" ca="1" si="104"/>
        <v>51800</v>
      </c>
      <c r="C333" s="24">
        <f t="shared" si="107"/>
        <v>1491.1494292237494</v>
      </c>
      <c r="D333" s="24"/>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row>
    <row r="334" spans="1:247" s="2" customFormat="1" ht="15" hidden="1" x14ac:dyDescent="0.25">
      <c r="A334" s="2">
        <v>240</v>
      </c>
      <c r="B334" s="41">
        <f t="shared" ca="1" si="104"/>
        <v>51831</v>
      </c>
      <c r="C334" s="24">
        <f t="shared" si="107"/>
        <v>4904.7413812785444</v>
      </c>
      <c r="D334" s="2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row>
    <row r="335" spans="1:247" s="2" customFormat="1" ht="15" hidden="1" x14ac:dyDescent="0.2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row>
  </sheetData>
  <sheetProtection algorithmName="SHA-512" hashValue="pV2HgzmBF8qpACnIzCn9gHakLzIFN/d0S2VTD1xN+R/YyNW79GrZLHl96lKVjcP8AEUcvhcqV1X0LWl8fPB9EA==" saltValue="a+uRPSBroNIzjIEiaEpf5w==" spinCount="100000" sheet="1"/>
  <mergeCells count="95">
    <mergeCell ref="A83:J83"/>
    <mergeCell ref="A32:I32"/>
    <mergeCell ref="J32:K32"/>
    <mergeCell ref="A34:A35"/>
    <mergeCell ref="B34:E34"/>
    <mergeCell ref="A82:J82"/>
    <mergeCell ref="A64:A65"/>
    <mergeCell ref="B64:E64"/>
    <mergeCell ref="F64:H64"/>
    <mergeCell ref="J64:M64"/>
    <mergeCell ref="A80:J80"/>
    <mergeCell ref="A81:J81"/>
    <mergeCell ref="A49:A50"/>
    <mergeCell ref="B49:D49"/>
    <mergeCell ref="F49:I49"/>
    <mergeCell ref="J49:M49"/>
    <mergeCell ref="A91:B92"/>
    <mergeCell ref="C91:F91"/>
    <mergeCell ref="C92:F92"/>
    <mergeCell ref="A84:J84"/>
    <mergeCell ref="A85:N85"/>
    <mergeCell ref="A86:N86"/>
    <mergeCell ref="A87:N87"/>
    <mergeCell ref="A89:B89"/>
    <mergeCell ref="C89:F89"/>
    <mergeCell ref="J30:K30"/>
    <mergeCell ref="N64:Q64"/>
    <mergeCell ref="Z49:AC49"/>
    <mergeCell ref="R34:U34"/>
    <mergeCell ref="V64:Y64"/>
    <mergeCell ref="Z64:AC64"/>
    <mergeCell ref="R64:U64"/>
    <mergeCell ref="N34:Q34"/>
    <mergeCell ref="V34:Y34"/>
    <mergeCell ref="Z34:AC34"/>
    <mergeCell ref="N49:Q49"/>
    <mergeCell ref="R49:U49"/>
    <mergeCell ref="V49:Y49"/>
    <mergeCell ref="F34:I34"/>
    <mergeCell ref="J34:M34"/>
    <mergeCell ref="A24:I24"/>
    <mergeCell ref="J24:K24"/>
    <mergeCell ref="A31:I31"/>
    <mergeCell ref="J31:K31"/>
    <mergeCell ref="A25:I25"/>
    <mergeCell ref="J25:K25"/>
    <mergeCell ref="A26:I26"/>
    <mergeCell ref="J26:K26"/>
    <mergeCell ref="A27:I27"/>
    <mergeCell ref="J27:K27"/>
    <mergeCell ref="A28:I28"/>
    <mergeCell ref="J28:K28"/>
    <mergeCell ref="A29:I29"/>
    <mergeCell ref="A30:I30"/>
    <mergeCell ref="A19:I19"/>
    <mergeCell ref="J19:K19"/>
    <mergeCell ref="A20:I20"/>
    <mergeCell ref="J22:K22"/>
    <mergeCell ref="A23:I23"/>
    <mergeCell ref="J23:K23"/>
    <mergeCell ref="A21:I21"/>
    <mergeCell ref="J21:K21"/>
    <mergeCell ref="J20:K20"/>
    <mergeCell ref="A22:I22"/>
    <mergeCell ref="A17:K17"/>
    <mergeCell ref="A18:I18"/>
    <mergeCell ref="J18:K18"/>
    <mergeCell ref="A11:H11"/>
    <mergeCell ref="J11:K11"/>
    <mergeCell ref="A12:H12"/>
    <mergeCell ref="J12:K12"/>
    <mergeCell ref="A13:I13"/>
    <mergeCell ref="J13:K13"/>
    <mergeCell ref="A14:I14"/>
    <mergeCell ref="J14:K14"/>
    <mergeCell ref="A15:I15"/>
    <mergeCell ref="J15:K15"/>
    <mergeCell ref="A16:G16"/>
    <mergeCell ref="J16:K16"/>
    <mergeCell ref="A8:I8"/>
    <mergeCell ref="J8:K8"/>
    <mergeCell ref="A9:H9"/>
    <mergeCell ref="J9:K9"/>
    <mergeCell ref="A10:H10"/>
    <mergeCell ref="J10:K10"/>
    <mergeCell ref="A6:I6"/>
    <mergeCell ref="J6:K6"/>
    <mergeCell ref="A7:I7"/>
    <mergeCell ref="A1:K1"/>
    <mergeCell ref="A2:K2"/>
    <mergeCell ref="A3:K3"/>
    <mergeCell ref="A4:K4"/>
    <mergeCell ref="A5:I5"/>
    <mergeCell ref="J5:K5"/>
    <mergeCell ref="J7:K7"/>
  </mergeCells>
  <dataValidations count="2">
    <dataValidation type="list" allowBlank="1" showInputMessage="1" showErrorMessage="1" sqref="J20:K21">
      <formula1>$AD$6:$AD$8</formula1>
    </dataValidation>
    <dataValidation type="list" allowBlank="1" showInputMessage="1" showErrorMessage="1" sqref="A24:I24">
      <formula1>$AD$4:$AD$8</formula1>
    </dataValidation>
  </dataValidations>
  <pageMargins left="0.11811023622047245" right="0.11811023622047245" top="0.15748031496062992" bottom="0.15748031496062992" header="0" footer="0"/>
  <pageSetup paperSize="9" scale="35" orientation="landscape" r:id="rId1"/>
  <colBreaks count="1" manualBreakCount="1">
    <brk id="29" max="90"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locked="0" defaultSize="0" autoLine="0" autoPict="0">
                <anchor>
                  <from>
                    <xdr:col>9</xdr:col>
                    <xdr:colOff>9525</xdr:colOff>
                    <xdr:row>14</xdr:row>
                    <xdr:rowOff>9525</xdr:rowOff>
                  </from>
                  <to>
                    <xdr:col>11</xdr:col>
                    <xdr:colOff>0</xdr:colOff>
                    <xdr:row>14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21</vt:i4>
      </vt:variant>
    </vt:vector>
  </HeadingPairs>
  <TitlesOfParts>
    <vt:vector size="24" baseType="lpstr">
      <vt:lpstr>Додаток до Паспорту -інші цілі</vt:lpstr>
      <vt:lpstr>Додаток до Паспорту-на купівлю </vt:lpstr>
      <vt:lpstr>Калькулятор</vt:lpstr>
      <vt:lpstr>'Додаток до Паспорту -інші цілі'!avans</vt:lpstr>
      <vt:lpstr>'Додаток до Паспорту-на купівлю '!avans</vt:lpstr>
      <vt:lpstr>Калькулятор!avans2</vt:lpstr>
      <vt:lpstr>'Додаток до Паспорту -інші цілі'!data</vt:lpstr>
      <vt:lpstr>'Додаток до Паспорту-на купівлю '!data</vt:lpstr>
      <vt:lpstr>Калькулятор!data2</vt:lpstr>
      <vt:lpstr>'Додаток до Паспорту -інші цілі'!PROC</vt:lpstr>
      <vt:lpstr>'Додаток до Паспорту-на купівлю '!PROC</vt:lpstr>
      <vt:lpstr>Калькулятор!PROC2</vt:lpstr>
      <vt:lpstr>'Додаток до Паспорту -інші цілі'!strok</vt:lpstr>
      <vt:lpstr>'Додаток до Паспорту-на купівлю '!strok</vt:lpstr>
      <vt:lpstr>Калькулятор!strok2</vt:lpstr>
      <vt:lpstr>'Додаток до Паспорту -інші цілі'!sumkred</vt:lpstr>
      <vt:lpstr>'Додаток до Паспорту-на купівлю '!sumkred</vt:lpstr>
      <vt:lpstr>Калькулятор!sumkred2</vt:lpstr>
      <vt:lpstr>'Додаток до Паспорту -інші цілі'!sumproplat</vt:lpstr>
      <vt:lpstr>'Додаток до Паспорту-на купівлю '!sumproplat</vt:lpstr>
      <vt:lpstr>Калькулятор!sumproplat2</vt:lpstr>
      <vt:lpstr>'Додаток до Паспорту -інші цілі'!Область_печати</vt:lpstr>
      <vt:lpstr>'Додаток до Паспорту-на купівлю '!Область_печати</vt:lpstr>
      <vt:lpstr>Калькулятор!Область_печати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2020-09-10T13:04:01Z</cp:lastPrinted>
  <dcterms:created xsi:type="dcterms:W3CDTF">2007-05-30T09:57:41Z</dcterms:created>
  <dcterms:modified xsi:type="dcterms:W3CDTF">2021-11-26T07:36:53Z</dcterms:modified>
</cp:coreProperties>
</file>