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drawings/drawing2.xml" ContentType="application/vnd.openxmlformats-officedocument.drawing+xml"/>
  <Override PartName="/xl/ctrlProps/ctrlProp2.xml" ContentType="application/vnd.ms-excel.controlproperties+xml"/>
  <Override PartName="/xl/drawings/drawing3.xml" ContentType="application/vnd.openxmlformats-officedocument.drawing+xml"/>
  <Override PartName="/xl/ctrlProps/ctrlProp3.xml" ContentType="application/vnd.ms-excel.controlproperties+xml"/>
  <Override PartName="/xl/drawings/drawing4.xml" ContentType="application/vnd.openxmlformats-officedocument.drawing+xml"/>
  <Override PartName="/xl/ctrlProps/ctrlProp4.xml" ContentType="application/vnd.ms-excel.controlproperties+xml"/>
  <Override PartName="/xl/drawings/drawing5.xml" ContentType="application/vnd.openxmlformats-officedocument.drawing+xml"/>
  <Override PartName="/xl/ctrlProps/ctrlProp5.xml" ContentType="application/vnd.ms-excel.controlproperties+xml"/>
  <Override PartName="/xl/drawings/drawing6.xml" ContentType="application/vnd.openxmlformats-officedocument.drawing+xml"/>
  <Override PartName="/xl/ctrlProps/ctrlProp6.xml" ContentType="application/vnd.ms-excel.controlproperties+xml"/>
  <Override PartName="/xl/drawings/drawing7.xml" ContentType="application/vnd.openxmlformats-officedocument.drawing+xml"/>
  <Override PartName="/xl/ctrlProps/ctrlProp7.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ЭтаКнига"/>
  <mc:AlternateContent xmlns:mc="http://schemas.openxmlformats.org/markup-compatibility/2006">
    <mc:Choice Requires="x15">
      <x15ac:absPath xmlns:x15ac="http://schemas.microsoft.com/office/spreadsheetml/2010/11/ac" url="C:\Users\Sdomina\Desktop\NEW СОДы\"/>
    </mc:Choice>
  </mc:AlternateContent>
  <workbookProtection workbookAlgorithmName="SHA-512" workbookHashValue="VTb6SuIWFm8yT3Da6mPLRbhSdSDia5OWGXiF4Im/TXNfTWqy6V3LHtNiTjd9OtQrwkhUxk+dSuYWZ+oJzk1rsQ==" workbookSaltValue="Z7F6YfBf6Ta5fEtgZV+ZMA==" workbookSpinCount="100000" lockStructure="1"/>
  <bookViews>
    <workbookView xWindow="0" yWindow="0" windowWidth="19200" windowHeight="4890" tabRatio="787" firstSheet="1" activeTab="1"/>
  </bookViews>
  <sheets>
    <sheet name="Додаток до Паспорту_Варіант 1" sheetId="8" state="hidden" r:id="rId1"/>
    <sheet name="Калькулятор_первинний ринок" sheetId="14" r:id="rId2"/>
    <sheet name="Додаток до Паспорту_Варіант 2" sheetId="7" state="hidden" r:id="rId3"/>
    <sheet name="Додаток до Паспорту_Варіант 3" sheetId="9" state="hidden" r:id="rId4"/>
    <sheet name="Додаток до Паспорту_Варіант 4" sheetId="10" state="hidden" r:id="rId5"/>
    <sheet name="Додаток до Паспорту_Варіант 5" sheetId="11" state="hidden" r:id="rId6"/>
    <sheet name="Додаток до Паспорту_Варіант 6" sheetId="12" state="hidden" r:id="rId7"/>
  </sheets>
  <definedNames>
    <definedName name="_xlnm._FilterDatabase" localSheetId="0" hidden="1">'Додаток до Паспорту_Варіант 1'!$A$77:$AJ$77</definedName>
    <definedName name="_xlnm._FilterDatabase" localSheetId="2" hidden="1">'Додаток до Паспорту_Варіант 2'!$A$77:$AJ$77</definedName>
    <definedName name="_xlnm._FilterDatabase" localSheetId="3" hidden="1">'Додаток до Паспорту_Варіант 3'!$A$77:$AJ$77</definedName>
    <definedName name="_xlnm._FilterDatabase" localSheetId="4" hidden="1">'Додаток до Паспорту_Варіант 4'!$A$77:$AJ$77</definedName>
    <definedName name="_xlnm._FilterDatabase" localSheetId="5" hidden="1">'Додаток до Паспорту_Варіант 5'!$A$77:$AJ$77</definedName>
    <definedName name="_xlnm._FilterDatabase" localSheetId="6" hidden="1">'Додаток до Паспорту_Варіант 6'!$A$77:$AJ$77</definedName>
    <definedName name="avans" localSheetId="0">'Додаток до Паспорту_Варіант 1'!$H$6</definedName>
    <definedName name="avans" localSheetId="2">'Додаток до Паспорту_Варіант 2'!$H$6</definedName>
    <definedName name="avans" localSheetId="3">'Додаток до Паспорту_Варіант 3'!$H$6</definedName>
    <definedName name="avans" localSheetId="4">'Додаток до Паспорту_Варіант 4'!$H$6</definedName>
    <definedName name="avans" localSheetId="5">'Додаток до Паспорту_Варіант 5'!$H$6</definedName>
    <definedName name="avans" localSheetId="6">'Додаток до Паспорту_Варіант 6'!$H$6</definedName>
    <definedName name="avans2" localSheetId="1">'Калькулятор_первинний ринок'!$L$7</definedName>
    <definedName name="avans2">#REF!</definedName>
    <definedName name="data" localSheetId="0">'Додаток до Паспорту_Варіант 1'!$H$13</definedName>
    <definedName name="data" localSheetId="2">'Додаток до Паспорту_Варіант 2'!$H$13</definedName>
    <definedName name="data" localSheetId="3">'Додаток до Паспорту_Варіант 3'!$H$13</definedName>
    <definedName name="data" localSheetId="4">'Додаток до Паспорту_Варіант 4'!$H$13</definedName>
    <definedName name="data" localSheetId="5">'Додаток до Паспорту_Варіант 5'!$H$13</definedName>
    <definedName name="data" localSheetId="6">'Додаток до Паспорту_Варіант 6'!$H$13</definedName>
    <definedName name="data2" localSheetId="1">'Калькулятор_первинний ринок'!$L$22</definedName>
    <definedName name="data2">#REF!</definedName>
    <definedName name="PROC" localSheetId="0">'Додаток до Паспорту_Варіант 1'!$H$9</definedName>
    <definedName name="PROC" localSheetId="2">'Додаток до Паспорту_Варіант 2'!$H$9</definedName>
    <definedName name="PROC" localSheetId="3">'Додаток до Паспорту_Варіант 3'!$H$9</definedName>
    <definedName name="PROC" localSheetId="4">'Додаток до Паспорту_Варіант 4'!$H$9</definedName>
    <definedName name="PROC" localSheetId="5">'Додаток до Паспорту_Варіант 5'!$H$9</definedName>
    <definedName name="PROC" localSheetId="6">'Додаток до Паспорту_Варіант 6'!$H$9</definedName>
    <definedName name="PROC2" localSheetId="1">'Калькулятор_первинний ринок'!#REF!</definedName>
    <definedName name="proc2">#REF!</definedName>
    <definedName name="stoimost" localSheetId="0">'Додаток до Паспорту_Варіант 1'!#REF!</definedName>
    <definedName name="stoimost" localSheetId="2">'Додаток до Паспорту_Варіант 2'!#REF!</definedName>
    <definedName name="stoimost" localSheetId="3">'Додаток до Паспорту_Варіант 3'!#REF!</definedName>
    <definedName name="stoimost" localSheetId="4">'Додаток до Паспорту_Варіант 4'!#REF!</definedName>
    <definedName name="stoimost" localSheetId="5">'Додаток до Паспорту_Варіант 5'!#REF!</definedName>
    <definedName name="stoimost" localSheetId="6">'Додаток до Паспорту_Варіант 6'!#REF!</definedName>
    <definedName name="stoimost2">#REF!</definedName>
    <definedName name="strok" localSheetId="0">'Додаток до Паспорту_Варіант 1'!$H$8</definedName>
    <definedName name="strok" localSheetId="2">'Додаток до Паспорту_Варіант 2'!$H$8</definedName>
    <definedName name="strok" localSheetId="3">'Додаток до Паспорту_Варіант 3'!$H$8</definedName>
    <definedName name="strok" localSheetId="4">'Додаток до Паспорту_Варіант 4'!$H$8</definedName>
    <definedName name="strok" localSheetId="5">'Додаток до Паспорту_Варіант 5'!$H$8</definedName>
    <definedName name="strok" localSheetId="6">'Додаток до Паспорту_Варіант 6'!$H$8</definedName>
    <definedName name="strok" localSheetId="1">'Калькулятор_первинний ринок'!$J$8</definedName>
    <definedName name="strok2" localSheetId="1">'Калькулятор_первинний ринок'!$L$13</definedName>
    <definedName name="strok2">#REF!</definedName>
    <definedName name="sumkred" localSheetId="0">'Додаток до Паспорту_Варіант 1'!$H$7</definedName>
    <definedName name="sumkred" localSheetId="2">'Додаток до Паспорту_Варіант 2'!$H$7</definedName>
    <definedName name="sumkred" localSheetId="3">'Додаток до Паспорту_Варіант 3'!$H$7</definedName>
    <definedName name="sumkred" localSheetId="4">'Додаток до Паспорту_Варіант 4'!$H$7</definedName>
    <definedName name="sumkred" localSheetId="5">'Додаток до Паспорту_Варіант 5'!$H$7</definedName>
    <definedName name="sumkred" localSheetId="6">'Додаток до Паспорту_Варіант 6'!$H$7</definedName>
    <definedName name="sumkred2" localSheetId="1">'Калькулятор_первинний ринок'!$L$8</definedName>
    <definedName name="sumkred2">#REF!</definedName>
    <definedName name="sumproc" localSheetId="0">'Додаток до Паспорту_Варіант 1'!#REF!</definedName>
    <definedName name="sumproc" localSheetId="2">'Додаток до Паспорту_Варіант 2'!#REF!</definedName>
    <definedName name="sumproc" localSheetId="3">'Додаток до Паспорту_Варіант 3'!#REF!</definedName>
    <definedName name="sumproc" localSheetId="4">'Додаток до Паспорту_Варіант 4'!#REF!</definedName>
    <definedName name="sumproc" localSheetId="5">'Додаток до Паспорту_Варіант 5'!#REF!</definedName>
    <definedName name="sumproc" localSheetId="6">'Додаток до Паспорту_Варіант 6'!#REF!</definedName>
    <definedName name="sumproplat" localSheetId="0">'Додаток до Паспорту_Варіант 1'!$H$14</definedName>
    <definedName name="sumproplat" localSheetId="2">'Додаток до Паспорту_Варіант 2'!$H$14</definedName>
    <definedName name="sumproplat" localSheetId="3">'Додаток до Паспорту_Варіант 3'!$H$14</definedName>
    <definedName name="sumproplat" localSheetId="4">'Додаток до Паспорту_Варіант 4'!$H$14</definedName>
    <definedName name="sumproplat" localSheetId="5">'Додаток до Паспорту_Варіант 5'!$H$14</definedName>
    <definedName name="sumproplat" localSheetId="6">'Додаток до Паспорту_Варіант 6'!$H$14</definedName>
    <definedName name="sumproplat2" localSheetId="1">'Калькулятор_первинний ринок'!$L$23</definedName>
    <definedName name="sumproplat2">#REF!</definedName>
    <definedName name="Z_61A07DFC_D147_11D6_B93C_0010B563CE7A_.wvu.Cols" localSheetId="0" hidden="1">'Додаток до Паспорту_Варіант 1'!$R:$IV</definedName>
    <definedName name="Z_61A07DFC_D147_11D6_B93C_0010B563CE7A_.wvu.Cols" localSheetId="2" hidden="1">'Додаток до Паспорту_Варіант 2'!$R:$IV</definedName>
    <definedName name="Z_61A07DFC_D147_11D6_B93C_0010B563CE7A_.wvu.Cols" localSheetId="3" hidden="1">'Додаток до Паспорту_Варіант 3'!$R:$IV</definedName>
    <definedName name="Z_61A07DFC_D147_11D6_B93C_0010B563CE7A_.wvu.Cols" localSheetId="4" hidden="1">'Додаток до Паспорту_Варіант 4'!$R:$IV</definedName>
    <definedName name="Z_61A07DFC_D147_11D6_B93C_0010B563CE7A_.wvu.Cols" localSheetId="5" hidden="1">'Додаток до Паспорту_Варіант 5'!$R:$IV</definedName>
    <definedName name="Z_61A07DFC_D147_11D6_B93C_0010B563CE7A_.wvu.Cols" localSheetId="6" hidden="1">'Додаток до Паспорту_Варіант 6'!$R:$IV</definedName>
    <definedName name="Z_61A07DFC_D147_11D6_B93C_0010B563CE7A_.wvu.PrintArea" localSheetId="0" hidden="1">'Додаток до Паспорту_Варіант 1'!$A$5:$I$64</definedName>
    <definedName name="Z_61A07DFC_D147_11D6_B93C_0010B563CE7A_.wvu.PrintArea" localSheetId="2" hidden="1">'Додаток до Паспорту_Варіант 2'!$A$5:$I$64</definedName>
    <definedName name="Z_61A07DFC_D147_11D6_B93C_0010B563CE7A_.wvu.PrintArea" localSheetId="3" hidden="1">'Додаток до Паспорту_Варіант 3'!$A$5:$I$64</definedName>
    <definedName name="Z_61A07DFC_D147_11D6_B93C_0010B563CE7A_.wvu.PrintArea" localSheetId="4" hidden="1">'Додаток до Паспорту_Варіант 4'!$A$5:$I$64</definedName>
    <definedName name="Z_61A07DFC_D147_11D6_B93C_0010B563CE7A_.wvu.PrintArea" localSheetId="5" hidden="1">'Додаток до Паспорту_Варіант 5'!$A$5:$I$64</definedName>
    <definedName name="Z_61A07DFC_D147_11D6_B93C_0010B563CE7A_.wvu.PrintArea" localSheetId="6" hidden="1">'Додаток до Паспорту_Варіант 6'!$A$5:$I$64</definedName>
    <definedName name="Z_61A07DFC_D147_11D6_B93C_0010B563CE7A_.wvu.Rows" localSheetId="0" hidden="1">'Додаток до Паспорту_Варіант 1'!$65:$65536</definedName>
    <definedName name="Z_61A07DFC_D147_11D6_B93C_0010B563CE7A_.wvu.Rows" localSheetId="2" hidden="1">'Додаток до Паспорту_Варіант 2'!$65:$65536</definedName>
    <definedName name="Z_61A07DFC_D147_11D6_B93C_0010B563CE7A_.wvu.Rows" localSheetId="3" hidden="1">'Додаток до Паспорту_Варіант 3'!$65:$65536</definedName>
    <definedName name="Z_61A07DFC_D147_11D6_B93C_0010B563CE7A_.wvu.Rows" localSheetId="4" hidden="1">'Додаток до Паспорту_Варіант 4'!$65:$65536</definedName>
    <definedName name="Z_61A07DFC_D147_11D6_B93C_0010B563CE7A_.wvu.Rows" localSheetId="5" hidden="1">'Додаток до Паспорту_Варіант 5'!$65:$65536</definedName>
    <definedName name="Z_61A07DFC_D147_11D6_B93C_0010B563CE7A_.wvu.Rows" localSheetId="6" hidden="1">'Додаток до Паспорту_Варіант 6'!$65:$65536</definedName>
    <definedName name="_xlnm.Print_Area" localSheetId="0">'Додаток до Паспорту_Варіант 1'!$A$3:$V$353</definedName>
    <definedName name="_xlnm.Print_Area" localSheetId="2">'Додаток до Паспорту_Варіант 2'!$A$3:$V$353</definedName>
    <definedName name="_xlnm.Print_Area" localSheetId="3">'Додаток до Паспорту_Варіант 3'!$A$3:$V$353</definedName>
    <definedName name="_xlnm.Print_Area" localSheetId="4">'Додаток до Паспорту_Варіант 4'!$A$3:$V$353</definedName>
    <definedName name="_xlnm.Print_Area" localSheetId="5">'Додаток до Паспорту_Варіант 5'!$A$3:$V$353</definedName>
    <definedName name="_xlnm.Print_Area" localSheetId="6">'Додаток до Паспорту_Варіант 6'!$A$3:$V$353</definedName>
  </definedNames>
  <calcPr calcId="162913"/>
</workbook>
</file>

<file path=xl/calcChain.xml><?xml version="1.0" encoding="utf-8"?>
<calcChain xmlns="http://schemas.openxmlformats.org/spreadsheetml/2006/main">
  <c r="L17" i="14" l="1"/>
  <c r="L21" i="14" l="1"/>
  <c r="L15" i="14" l="1"/>
  <c r="L18" i="14" l="1"/>
  <c r="L38" i="14" l="1"/>
  <c r="L8" i="14" l="1"/>
  <c r="H14" i="8"/>
  <c r="L19" i="14"/>
  <c r="B102" i="14"/>
  <c r="C97" i="14"/>
  <c r="A23" i="14"/>
  <c r="L10" i="14"/>
  <c r="C77" i="12"/>
  <c r="B77" i="12"/>
  <c r="B78" i="12" s="1"/>
  <c r="B79" i="12" s="1"/>
  <c r="B80" i="12" s="1"/>
  <c r="B81" i="12" s="1"/>
  <c r="B82" i="12" s="1"/>
  <c r="B83" i="12" s="1"/>
  <c r="B84" i="12" s="1"/>
  <c r="B85" i="12" s="1"/>
  <c r="B86" i="12" s="1"/>
  <c r="B87" i="12" s="1"/>
  <c r="E72" i="12"/>
  <c r="D72" i="12"/>
  <c r="C72" i="12"/>
  <c r="B21" i="12"/>
  <c r="H14" i="12"/>
  <c r="A14" i="12"/>
  <c r="H12" i="12"/>
  <c r="A4" i="12"/>
  <c r="C77" i="11"/>
  <c r="B77" i="11"/>
  <c r="B78" i="11" s="1"/>
  <c r="B79" i="11" s="1"/>
  <c r="B80" i="11" s="1"/>
  <c r="B81" i="11" s="1"/>
  <c r="B82" i="11" s="1"/>
  <c r="B83" i="11" s="1"/>
  <c r="B84" i="11" s="1"/>
  <c r="B85" i="11" s="1"/>
  <c r="B86" i="11" s="1"/>
  <c r="B87" i="11" s="1"/>
  <c r="B88" i="11" s="1"/>
  <c r="B89" i="11" s="1"/>
  <c r="B90" i="11" s="1"/>
  <c r="B91" i="11" s="1"/>
  <c r="B92" i="11" s="1"/>
  <c r="B93" i="11" s="1"/>
  <c r="B94" i="11" s="1"/>
  <c r="B95" i="11" s="1"/>
  <c r="B96" i="11" s="1"/>
  <c r="B97" i="11" s="1"/>
  <c r="B98" i="11" s="1"/>
  <c r="B99" i="11" s="1"/>
  <c r="B100" i="11" s="1"/>
  <c r="B101" i="11" s="1"/>
  <c r="B102" i="11" s="1"/>
  <c r="B103" i="11" s="1"/>
  <c r="B104" i="11" s="1"/>
  <c r="B105" i="11" s="1"/>
  <c r="B106" i="11" s="1"/>
  <c r="B107" i="11" s="1"/>
  <c r="B108" i="11" s="1"/>
  <c r="B109" i="11" s="1"/>
  <c r="B110" i="11" s="1"/>
  <c r="B111" i="11" s="1"/>
  <c r="B112" i="11" s="1"/>
  <c r="B113" i="11" s="1"/>
  <c r="B114" i="11" s="1"/>
  <c r="B115" i="11" s="1"/>
  <c r="B116" i="11" s="1"/>
  <c r="B117" i="11" s="1"/>
  <c r="B118" i="11" s="1"/>
  <c r="B119" i="11" s="1"/>
  <c r="B120" i="11" s="1"/>
  <c r="B121" i="11" s="1"/>
  <c r="B122" i="11" s="1"/>
  <c r="B123" i="11" s="1"/>
  <c r="E72" i="11"/>
  <c r="D72" i="11"/>
  <c r="C72" i="11"/>
  <c r="B21" i="11"/>
  <c r="H14" i="11"/>
  <c r="A14" i="11"/>
  <c r="H12" i="11"/>
  <c r="A4" i="11"/>
  <c r="C77" i="10"/>
  <c r="B77" i="10"/>
  <c r="B78" i="10" s="1"/>
  <c r="B79" i="10" s="1"/>
  <c r="B80" i="10" s="1"/>
  <c r="B81" i="10" s="1"/>
  <c r="B82" i="10" s="1"/>
  <c r="B83" i="10" s="1"/>
  <c r="B84" i="10" s="1"/>
  <c r="B85" i="10" s="1"/>
  <c r="B86" i="10" s="1"/>
  <c r="B87" i="10" s="1"/>
  <c r="B88" i="10" s="1"/>
  <c r="B89" i="10" s="1"/>
  <c r="B90" i="10" s="1"/>
  <c r="B91" i="10" s="1"/>
  <c r="B92" i="10" s="1"/>
  <c r="B93" i="10" s="1"/>
  <c r="B94" i="10" s="1"/>
  <c r="B95" i="10" s="1"/>
  <c r="B96" i="10" s="1"/>
  <c r="B97" i="10" s="1"/>
  <c r="B98" i="10" s="1"/>
  <c r="B99" i="10" s="1"/>
  <c r="B100" i="10" s="1"/>
  <c r="B101" i="10" s="1"/>
  <c r="B102" i="10" s="1"/>
  <c r="B103" i="10" s="1"/>
  <c r="B104" i="10" s="1"/>
  <c r="B105" i="10" s="1"/>
  <c r="B106" i="10" s="1"/>
  <c r="B107" i="10" s="1"/>
  <c r="B108" i="10" s="1"/>
  <c r="B109" i="10" s="1"/>
  <c r="B110" i="10" s="1"/>
  <c r="B111" i="10" s="1"/>
  <c r="B112" i="10" s="1"/>
  <c r="B113" i="10" s="1"/>
  <c r="B114" i="10" s="1"/>
  <c r="B115" i="10" s="1"/>
  <c r="B116" i="10" s="1"/>
  <c r="B117" i="10" s="1"/>
  <c r="B118" i="10" s="1"/>
  <c r="B119" i="10" s="1"/>
  <c r="B120" i="10" s="1"/>
  <c r="B121" i="10" s="1"/>
  <c r="B122" i="10" s="1"/>
  <c r="B123" i="10" s="1"/>
  <c r="B124" i="10" s="1"/>
  <c r="B125" i="10" s="1"/>
  <c r="B126" i="10" s="1"/>
  <c r="B127" i="10" s="1"/>
  <c r="B128" i="10" s="1"/>
  <c r="B129" i="10" s="1"/>
  <c r="B130" i="10" s="1"/>
  <c r="B131" i="10" s="1"/>
  <c r="B132" i="10" s="1"/>
  <c r="B133" i="10" s="1"/>
  <c r="B134" i="10" s="1"/>
  <c r="B135" i="10" s="1"/>
  <c r="B136" i="10" s="1"/>
  <c r="B137" i="10" s="1"/>
  <c r="B138" i="10" s="1"/>
  <c r="B139" i="10" s="1"/>
  <c r="B140" i="10" s="1"/>
  <c r="B141" i="10" s="1"/>
  <c r="B142" i="10" s="1"/>
  <c r="B143" i="10" s="1"/>
  <c r="B144" i="10" s="1"/>
  <c r="B145" i="10" s="1"/>
  <c r="B146" i="10" s="1"/>
  <c r="B147" i="10" s="1"/>
  <c r="B148" i="10" s="1"/>
  <c r="B149" i="10" s="1"/>
  <c r="B150" i="10" s="1"/>
  <c r="B151" i="10" s="1"/>
  <c r="B152" i="10" s="1"/>
  <c r="B153" i="10" s="1"/>
  <c r="B154" i="10" s="1"/>
  <c r="B155" i="10" s="1"/>
  <c r="B156" i="10" s="1"/>
  <c r="B157" i="10" s="1"/>
  <c r="B158" i="10" s="1"/>
  <c r="B159" i="10" s="1"/>
  <c r="B160" i="10" s="1"/>
  <c r="B161" i="10" s="1"/>
  <c r="B162" i="10" s="1"/>
  <c r="B163" i="10" s="1"/>
  <c r="B164" i="10" s="1"/>
  <c r="B165" i="10" s="1"/>
  <c r="B166" i="10" s="1"/>
  <c r="B167" i="10" s="1"/>
  <c r="B168" i="10" s="1"/>
  <c r="B169" i="10" s="1"/>
  <c r="B170" i="10" s="1"/>
  <c r="B171" i="10" s="1"/>
  <c r="B172" i="10" s="1"/>
  <c r="B173" i="10" s="1"/>
  <c r="B174" i="10" s="1"/>
  <c r="B175" i="10" s="1"/>
  <c r="B176" i="10" s="1"/>
  <c r="B177" i="10" s="1"/>
  <c r="B178" i="10" s="1"/>
  <c r="B179" i="10" s="1"/>
  <c r="B180" i="10" s="1"/>
  <c r="B181" i="10" s="1"/>
  <c r="B182" i="10" s="1"/>
  <c r="B183" i="10" s="1"/>
  <c r="B184" i="10" s="1"/>
  <c r="B185" i="10" s="1"/>
  <c r="B186" i="10" s="1"/>
  <c r="B187" i="10" s="1"/>
  <c r="B188" i="10" s="1"/>
  <c r="B189" i="10" s="1"/>
  <c r="B190" i="10" s="1"/>
  <c r="B191" i="10" s="1"/>
  <c r="B192" i="10" s="1"/>
  <c r="B193" i="10" s="1"/>
  <c r="B194" i="10" s="1"/>
  <c r="B195" i="10" s="1"/>
  <c r="B196" i="10" s="1"/>
  <c r="B197" i="10" s="1"/>
  <c r="B198" i="10" s="1"/>
  <c r="B199" i="10" s="1"/>
  <c r="B200" i="10" s="1"/>
  <c r="B201" i="10" s="1"/>
  <c r="B202" i="10" s="1"/>
  <c r="B203" i="10" s="1"/>
  <c r="B204" i="10" s="1"/>
  <c r="B205" i="10" s="1"/>
  <c r="B206" i="10" s="1"/>
  <c r="B207" i="10" s="1"/>
  <c r="B208" i="10" s="1"/>
  <c r="B209" i="10" s="1"/>
  <c r="B210" i="10" s="1"/>
  <c r="B211" i="10" s="1"/>
  <c r="B212" i="10" s="1"/>
  <c r="B213" i="10" s="1"/>
  <c r="B214" i="10" s="1"/>
  <c r="B215" i="10" s="1"/>
  <c r="B216" i="10" s="1"/>
  <c r="B217" i="10" s="1"/>
  <c r="B218" i="10" s="1"/>
  <c r="B219" i="10" s="1"/>
  <c r="B220" i="10" s="1"/>
  <c r="B221" i="10" s="1"/>
  <c r="B222" i="10" s="1"/>
  <c r="B223" i="10" s="1"/>
  <c r="B224" i="10" s="1"/>
  <c r="B225" i="10" s="1"/>
  <c r="B226" i="10" s="1"/>
  <c r="B227" i="10" s="1"/>
  <c r="B228" i="10" s="1"/>
  <c r="B229" i="10" s="1"/>
  <c r="B230" i="10" s="1"/>
  <c r="B231" i="10" s="1"/>
  <c r="B232" i="10" s="1"/>
  <c r="B233" i="10" s="1"/>
  <c r="B234" i="10" s="1"/>
  <c r="B235" i="10" s="1"/>
  <c r="B236" i="10" s="1"/>
  <c r="B237" i="10" s="1"/>
  <c r="B238" i="10" s="1"/>
  <c r="B239" i="10" s="1"/>
  <c r="B240" i="10" s="1"/>
  <c r="B241" i="10" s="1"/>
  <c r="B242" i="10" s="1"/>
  <c r="B243" i="10" s="1"/>
  <c r="B244" i="10" s="1"/>
  <c r="B245" i="10" s="1"/>
  <c r="B246" i="10" s="1"/>
  <c r="B247" i="10" s="1"/>
  <c r="B248" i="10" s="1"/>
  <c r="B249" i="10" s="1"/>
  <c r="B250" i="10" s="1"/>
  <c r="B251" i="10" s="1"/>
  <c r="B252" i="10" s="1"/>
  <c r="B253" i="10" s="1"/>
  <c r="B254" i="10" s="1"/>
  <c r="B255" i="10" s="1"/>
  <c r="B256" i="10" s="1"/>
  <c r="B257" i="10" s="1"/>
  <c r="B258" i="10" s="1"/>
  <c r="B259" i="10" s="1"/>
  <c r="B260" i="10" s="1"/>
  <c r="B261" i="10" s="1"/>
  <c r="B262" i="10" s="1"/>
  <c r="B263" i="10" s="1"/>
  <c r="B264" i="10" s="1"/>
  <c r="B265" i="10" s="1"/>
  <c r="B266" i="10" s="1"/>
  <c r="B267" i="10" s="1"/>
  <c r="B268" i="10" s="1"/>
  <c r="B269" i="10" s="1"/>
  <c r="B270" i="10" s="1"/>
  <c r="B271" i="10" s="1"/>
  <c r="B272" i="10" s="1"/>
  <c r="B273" i="10" s="1"/>
  <c r="B274" i="10" s="1"/>
  <c r="B275" i="10" s="1"/>
  <c r="B276" i="10" s="1"/>
  <c r="B277" i="10" s="1"/>
  <c r="B278" i="10" s="1"/>
  <c r="B279" i="10" s="1"/>
  <c r="B280" i="10" s="1"/>
  <c r="B281" i="10" s="1"/>
  <c r="B282" i="10" s="1"/>
  <c r="B283" i="10" s="1"/>
  <c r="B284" i="10" s="1"/>
  <c r="B285" i="10" s="1"/>
  <c r="B286" i="10" s="1"/>
  <c r="B287" i="10" s="1"/>
  <c r="B288" i="10" s="1"/>
  <c r="B289" i="10" s="1"/>
  <c r="B290" i="10" s="1"/>
  <c r="B291" i="10" s="1"/>
  <c r="B292" i="10" s="1"/>
  <c r="B293" i="10" s="1"/>
  <c r="B294" i="10" s="1"/>
  <c r="B295" i="10" s="1"/>
  <c r="B296" i="10" s="1"/>
  <c r="B297" i="10" s="1"/>
  <c r="B298" i="10" s="1"/>
  <c r="B299" i="10" s="1"/>
  <c r="B300" i="10" s="1"/>
  <c r="B301" i="10" s="1"/>
  <c r="B302" i="10" s="1"/>
  <c r="B303" i="10" s="1"/>
  <c r="B304" i="10" s="1"/>
  <c r="B305" i="10" s="1"/>
  <c r="B306" i="10" s="1"/>
  <c r="B307" i="10" s="1"/>
  <c r="B308" i="10" s="1"/>
  <c r="B309" i="10" s="1"/>
  <c r="B310" i="10" s="1"/>
  <c r="B311" i="10" s="1"/>
  <c r="B312" i="10" s="1"/>
  <c r="B313" i="10" s="1"/>
  <c r="B314" i="10" s="1"/>
  <c r="B315" i="10" s="1"/>
  <c r="B316" i="10" s="1"/>
  <c r="B317" i="10" s="1"/>
  <c r="E72" i="10"/>
  <c r="D72" i="10"/>
  <c r="C72" i="10"/>
  <c r="B21" i="10"/>
  <c r="H14" i="10"/>
  <c r="A14" i="10"/>
  <c r="H12" i="10"/>
  <c r="A4" i="10"/>
  <c r="C77" i="9"/>
  <c r="B77" i="9"/>
  <c r="B78" i="9" s="1"/>
  <c r="B79" i="9" s="1"/>
  <c r="B80" i="9" s="1"/>
  <c r="B81" i="9" s="1"/>
  <c r="B82" i="9" s="1"/>
  <c r="B83" i="9" s="1"/>
  <c r="B84" i="9" s="1"/>
  <c r="B85" i="9" s="1"/>
  <c r="B86" i="9" s="1"/>
  <c r="B87" i="9" s="1"/>
  <c r="B88" i="9" s="1"/>
  <c r="B89" i="9" s="1"/>
  <c r="B90" i="9" s="1"/>
  <c r="B91" i="9" s="1"/>
  <c r="B92" i="9" s="1"/>
  <c r="B93" i="9" s="1"/>
  <c r="B94" i="9" s="1"/>
  <c r="E72" i="9"/>
  <c r="D72" i="9"/>
  <c r="C72" i="9"/>
  <c r="B21" i="9"/>
  <c r="C21" i="9" s="1"/>
  <c r="H14" i="9"/>
  <c r="A14" i="9"/>
  <c r="H12" i="9"/>
  <c r="A4" i="9"/>
  <c r="C77" i="8"/>
  <c r="B77" i="8"/>
  <c r="B78" i="8" s="1"/>
  <c r="B79" i="8" s="1"/>
  <c r="B80" i="8" s="1"/>
  <c r="B81" i="8" s="1"/>
  <c r="B82" i="8" s="1"/>
  <c r="B83" i="8" s="1"/>
  <c r="B84" i="8" s="1"/>
  <c r="B85" i="8" s="1"/>
  <c r="B86" i="8" s="1"/>
  <c r="B87" i="8" s="1"/>
  <c r="B88" i="8" s="1"/>
  <c r="B89" i="8" s="1"/>
  <c r="B90" i="8" s="1"/>
  <c r="B91" i="8" s="1"/>
  <c r="B92" i="8" s="1"/>
  <c r="B93" i="8" s="1"/>
  <c r="B94" i="8" s="1"/>
  <c r="B95" i="8" s="1"/>
  <c r="B96" i="8" s="1"/>
  <c r="B97" i="8" s="1"/>
  <c r="B98" i="8" s="1"/>
  <c r="B99" i="8" s="1"/>
  <c r="B100" i="8" s="1"/>
  <c r="B101" i="8" s="1"/>
  <c r="B102" i="8" s="1"/>
  <c r="B103" i="8" s="1"/>
  <c r="B104" i="8" s="1"/>
  <c r="B105" i="8" s="1"/>
  <c r="B106" i="8" s="1"/>
  <c r="B107" i="8" s="1"/>
  <c r="B108" i="8" s="1"/>
  <c r="B109" i="8" s="1"/>
  <c r="B110" i="8" s="1"/>
  <c r="B111" i="8" s="1"/>
  <c r="B112" i="8" s="1"/>
  <c r="B113" i="8" s="1"/>
  <c r="B114" i="8" s="1"/>
  <c r="B115" i="8" s="1"/>
  <c r="B116" i="8" s="1"/>
  <c r="B117" i="8" s="1"/>
  <c r="B118" i="8" s="1"/>
  <c r="B119" i="8" s="1"/>
  <c r="B120" i="8" s="1"/>
  <c r="B121" i="8" s="1"/>
  <c r="B122" i="8" s="1"/>
  <c r="B123" i="8" s="1"/>
  <c r="B124" i="8" s="1"/>
  <c r="B125" i="8" s="1"/>
  <c r="B126" i="8" s="1"/>
  <c r="B127" i="8" s="1"/>
  <c r="B128" i="8" s="1"/>
  <c r="B129" i="8" s="1"/>
  <c r="B130" i="8" s="1"/>
  <c r="B131" i="8" s="1"/>
  <c r="B132" i="8" s="1"/>
  <c r="B133" i="8" s="1"/>
  <c r="B134" i="8" s="1"/>
  <c r="B135" i="8" s="1"/>
  <c r="B136" i="8" s="1"/>
  <c r="B137" i="8" s="1"/>
  <c r="B138" i="8" s="1"/>
  <c r="B139" i="8" s="1"/>
  <c r="B140" i="8" s="1"/>
  <c r="B141" i="8" s="1"/>
  <c r="B142" i="8" s="1"/>
  <c r="B143" i="8" s="1"/>
  <c r="B144" i="8" s="1"/>
  <c r="B145" i="8" s="1"/>
  <c r="B146" i="8" s="1"/>
  <c r="B147" i="8" s="1"/>
  <c r="B148" i="8" s="1"/>
  <c r="B149" i="8" s="1"/>
  <c r="B150" i="8" s="1"/>
  <c r="B151" i="8" s="1"/>
  <c r="B152" i="8" s="1"/>
  <c r="B153" i="8" s="1"/>
  <c r="B154" i="8" s="1"/>
  <c r="B155" i="8" s="1"/>
  <c r="B156" i="8" s="1"/>
  <c r="B157" i="8" s="1"/>
  <c r="B158" i="8" s="1"/>
  <c r="B159" i="8" s="1"/>
  <c r="B160" i="8" s="1"/>
  <c r="B161" i="8" s="1"/>
  <c r="B162" i="8" s="1"/>
  <c r="B163" i="8" s="1"/>
  <c r="B164" i="8" s="1"/>
  <c r="B165" i="8" s="1"/>
  <c r="B166" i="8" s="1"/>
  <c r="B167" i="8" s="1"/>
  <c r="B168" i="8" s="1"/>
  <c r="B169" i="8" s="1"/>
  <c r="B170" i="8" s="1"/>
  <c r="B171" i="8" s="1"/>
  <c r="B172" i="8" s="1"/>
  <c r="B173" i="8" s="1"/>
  <c r="B174" i="8" s="1"/>
  <c r="B175" i="8" s="1"/>
  <c r="B176" i="8" s="1"/>
  <c r="B177" i="8" s="1"/>
  <c r="B178" i="8" s="1"/>
  <c r="B179" i="8" s="1"/>
  <c r="B180" i="8" s="1"/>
  <c r="B181" i="8" s="1"/>
  <c r="B182" i="8" s="1"/>
  <c r="B183" i="8" s="1"/>
  <c r="B184" i="8" s="1"/>
  <c r="B185" i="8" s="1"/>
  <c r="B186" i="8" s="1"/>
  <c r="B187" i="8" s="1"/>
  <c r="B188" i="8" s="1"/>
  <c r="B189" i="8" s="1"/>
  <c r="B190" i="8" s="1"/>
  <c r="B191" i="8" s="1"/>
  <c r="B192" i="8" s="1"/>
  <c r="B193" i="8" s="1"/>
  <c r="B194" i="8" s="1"/>
  <c r="B195" i="8" s="1"/>
  <c r="B196" i="8" s="1"/>
  <c r="B197" i="8" s="1"/>
  <c r="B198" i="8" s="1"/>
  <c r="B199" i="8" s="1"/>
  <c r="B200" i="8" s="1"/>
  <c r="B201" i="8" s="1"/>
  <c r="B202" i="8" s="1"/>
  <c r="B203" i="8" s="1"/>
  <c r="B204" i="8" s="1"/>
  <c r="B205" i="8" s="1"/>
  <c r="B206" i="8" s="1"/>
  <c r="B207" i="8" s="1"/>
  <c r="B208" i="8" s="1"/>
  <c r="B209" i="8" s="1"/>
  <c r="B210" i="8" s="1"/>
  <c r="B211" i="8" s="1"/>
  <c r="B212" i="8" s="1"/>
  <c r="B213" i="8" s="1"/>
  <c r="B214" i="8" s="1"/>
  <c r="B215" i="8" s="1"/>
  <c r="B216" i="8" s="1"/>
  <c r="B217" i="8" s="1"/>
  <c r="B218" i="8" s="1"/>
  <c r="B219" i="8" s="1"/>
  <c r="B220" i="8" s="1"/>
  <c r="B221" i="8" s="1"/>
  <c r="B222" i="8" s="1"/>
  <c r="B223" i="8" s="1"/>
  <c r="B224" i="8" s="1"/>
  <c r="B225" i="8" s="1"/>
  <c r="B226" i="8" s="1"/>
  <c r="B227" i="8" s="1"/>
  <c r="B228" i="8" s="1"/>
  <c r="B229" i="8" s="1"/>
  <c r="B230" i="8" s="1"/>
  <c r="B231" i="8" s="1"/>
  <c r="B232" i="8" s="1"/>
  <c r="B233" i="8" s="1"/>
  <c r="B234" i="8" s="1"/>
  <c r="B235" i="8" s="1"/>
  <c r="B236" i="8" s="1"/>
  <c r="B237" i="8" s="1"/>
  <c r="B238" i="8" s="1"/>
  <c r="B239" i="8" s="1"/>
  <c r="B240" i="8" s="1"/>
  <c r="B241" i="8" s="1"/>
  <c r="B242" i="8" s="1"/>
  <c r="B243" i="8" s="1"/>
  <c r="B244" i="8" s="1"/>
  <c r="B245" i="8" s="1"/>
  <c r="B246" i="8" s="1"/>
  <c r="B247" i="8" s="1"/>
  <c r="B248" i="8" s="1"/>
  <c r="B249" i="8" s="1"/>
  <c r="B250" i="8" s="1"/>
  <c r="B251" i="8" s="1"/>
  <c r="B252" i="8" s="1"/>
  <c r="B253" i="8" s="1"/>
  <c r="B254" i="8" s="1"/>
  <c r="B255" i="8" s="1"/>
  <c r="B256" i="8" s="1"/>
  <c r="B257" i="8" s="1"/>
  <c r="B258" i="8" s="1"/>
  <c r="B259" i="8" s="1"/>
  <c r="B260" i="8" s="1"/>
  <c r="B261" i="8" s="1"/>
  <c r="B262" i="8" s="1"/>
  <c r="B263" i="8" s="1"/>
  <c r="B264" i="8" s="1"/>
  <c r="B265" i="8" s="1"/>
  <c r="B266" i="8" s="1"/>
  <c r="B267" i="8" s="1"/>
  <c r="B268" i="8" s="1"/>
  <c r="B269" i="8" s="1"/>
  <c r="B270" i="8" s="1"/>
  <c r="B271" i="8" s="1"/>
  <c r="B272" i="8" s="1"/>
  <c r="B273" i="8" s="1"/>
  <c r="B274" i="8" s="1"/>
  <c r="B275" i="8" s="1"/>
  <c r="B276" i="8" s="1"/>
  <c r="B277" i="8" s="1"/>
  <c r="B278" i="8" s="1"/>
  <c r="B279" i="8" s="1"/>
  <c r="B280" i="8" s="1"/>
  <c r="B281" i="8" s="1"/>
  <c r="B282" i="8" s="1"/>
  <c r="B283" i="8" s="1"/>
  <c r="B284" i="8" s="1"/>
  <c r="B285" i="8" s="1"/>
  <c r="B286" i="8" s="1"/>
  <c r="B287" i="8" s="1"/>
  <c r="B288" i="8" s="1"/>
  <c r="B289" i="8" s="1"/>
  <c r="B290" i="8" s="1"/>
  <c r="B291" i="8" s="1"/>
  <c r="B292" i="8" s="1"/>
  <c r="B293" i="8" s="1"/>
  <c r="B294" i="8" s="1"/>
  <c r="B295" i="8" s="1"/>
  <c r="B296" i="8" s="1"/>
  <c r="B297" i="8" s="1"/>
  <c r="B298" i="8" s="1"/>
  <c r="B299" i="8" s="1"/>
  <c r="B300" i="8" s="1"/>
  <c r="B301" i="8" s="1"/>
  <c r="B302" i="8" s="1"/>
  <c r="B303" i="8" s="1"/>
  <c r="B304" i="8" s="1"/>
  <c r="B305" i="8" s="1"/>
  <c r="B306" i="8" s="1"/>
  <c r="B307" i="8" s="1"/>
  <c r="B308" i="8" s="1"/>
  <c r="B309" i="8" s="1"/>
  <c r="B310" i="8" s="1"/>
  <c r="B311" i="8" s="1"/>
  <c r="B312" i="8" s="1"/>
  <c r="B313" i="8" s="1"/>
  <c r="B314" i="8" s="1"/>
  <c r="B315" i="8" s="1"/>
  <c r="B316" i="8" s="1"/>
  <c r="B317" i="8" s="1"/>
  <c r="E72" i="8"/>
  <c r="D72" i="8"/>
  <c r="C72" i="8"/>
  <c r="B21" i="8"/>
  <c r="A14" i="8"/>
  <c r="H12" i="8"/>
  <c r="A4" i="8"/>
  <c r="A4" i="7"/>
  <c r="H12" i="7"/>
  <c r="A14" i="7"/>
  <c r="H14" i="7"/>
  <c r="B21" i="7"/>
  <c r="C72" i="7"/>
  <c r="D72" i="7"/>
  <c r="E72" i="7"/>
  <c r="B77" i="7"/>
  <c r="B78" i="7" s="1"/>
  <c r="B79" i="7" s="1"/>
  <c r="B80" i="7" s="1"/>
  <c r="B81" i="7" s="1"/>
  <c r="B82" i="7" s="1"/>
  <c r="B83" i="7" s="1"/>
  <c r="B84" i="7" s="1"/>
  <c r="B85" i="7" s="1"/>
  <c r="B86" i="7" s="1"/>
  <c r="B87" i="7" s="1"/>
  <c r="B88" i="7" s="1"/>
  <c r="B89" i="7" s="1"/>
  <c r="B90" i="7" s="1"/>
  <c r="B91" i="7" s="1"/>
  <c r="B92" i="7" s="1"/>
  <c r="B93" i="7" s="1"/>
  <c r="B94" i="7" s="1"/>
  <c r="B95" i="7" s="1"/>
  <c r="B96" i="7" s="1"/>
  <c r="B97" i="7" s="1"/>
  <c r="B98" i="7" s="1"/>
  <c r="B99" i="7" s="1"/>
  <c r="B100" i="7" s="1"/>
  <c r="B101" i="7" s="1"/>
  <c r="C77" i="7"/>
  <c r="C21" i="7"/>
  <c r="B22" i="10"/>
  <c r="C22" i="10"/>
  <c r="C21" i="10"/>
  <c r="D21" i="7"/>
  <c r="B22" i="9"/>
  <c r="B22" i="7"/>
  <c r="B23" i="9"/>
  <c r="C78" i="7"/>
  <c r="B24" i="9"/>
  <c r="C24" i="9" s="1"/>
  <c r="B43" i="14" l="1"/>
  <c r="D43" i="14" s="1"/>
  <c r="B103" i="14"/>
  <c r="B104" i="14" s="1"/>
  <c r="B105" i="14" s="1"/>
  <c r="B106" i="14" s="1"/>
  <c r="B107" i="14" s="1"/>
  <c r="B108" i="14" s="1"/>
  <c r="B109" i="14" s="1"/>
  <c r="B110" i="14" s="1"/>
  <c r="B111" i="14" s="1"/>
  <c r="B112" i="14" s="1"/>
  <c r="B113" i="14" s="1"/>
  <c r="B114" i="14" s="1"/>
  <c r="B115" i="14" s="1"/>
  <c r="B116" i="14" s="1"/>
  <c r="B117" i="14" s="1"/>
  <c r="B118" i="14" s="1"/>
  <c r="B119" i="14" s="1"/>
  <c r="B120" i="14" s="1"/>
  <c r="B121" i="14" s="1"/>
  <c r="B122" i="14" s="1"/>
  <c r="B123" i="14" s="1"/>
  <c r="B124" i="14" s="1"/>
  <c r="B125" i="14" s="1"/>
  <c r="B126" i="14" s="1"/>
  <c r="B127" i="14" s="1"/>
  <c r="B128" i="14" s="1"/>
  <c r="B129" i="14" s="1"/>
  <c r="B130" i="14" s="1"/>
  <c r="B131" i="14" s="1"/>
  <c r="B132" i="14" s="1"/>
  <c r="B133" i="14" s="1"/>
  <c r="B134" i="14" s="1"/>
  <c r="B135" i="14" s="1"/>
  <c r="B136" i="14" s="1"/>
  <c r="B137" i="14" s="1"/>
  <c r="B138" i="14" s="1"/>
  <c r="B139" i="14" s="1"/>
  <c r="B140" i="14" s="1"/>
  <c r="B141" i="14" s="1"/>
  <c r="B142" i="14" s="1"/>
  <c r="B143" i="14" s="1"/>
  <c r="B144" i="14" s="1"/>
  <c r="B145" i="14" s="1"/>
  <c r="B146" i="14" s="1"/>
  <c r="B147" i="14" s="1"/>
  <c r="B148" i="14" s="1"/>
  <c r="B149" i="14" s="1"/>
  <c r="B150" i="14" s="1"/>
  <c r="B151" i="14" s="1"/>
  <c r="B152" i="14" s="1"/>
  <c r="B153" i="14" s="1"/>
  <c r="B154" i="14" s="1"/>
  <c r="B155" i="14" s="1"/>
  <c r="B156" i="14" s="1"/>
  <c r="B157" i="14" s="1"/>
  <c r="B158" i="14" s="1"/>
  <c r="B159" i="14" s="1"/>
  <c r="B160" i="14" s="1"/>
  <c r="B161" i="14" s="1"/>
  <c r="B162" i="14" s="1"/>
  <c r="B163" i="14" s="1"/>
  <c r="B164" i="14" s="1"/>
  <c r="B165" i="14" s="1"/>
  <c r="B166" i="14" s="1"/>
  <c r="B167" i="14" s="1"/>
  <c r="B168" i="14" s="1"/>
  <c r="B169" i="14" s="1"/>
  <c r="B170" i="14" s="1"/>
  <c r="B171" i="14" s="1"/>
  <c r="B172" i="14" s="1"/>
  <c r="B173" i="14" s="1"/>
  <c r="B174" i="14" s="1"/>
  <c r="B175" i="14" s="1"/>
  <c r="B176" i="14" s="1"/>
  <c r="B177" i="14" s="1"/>
  <c r="B178" i="14" s="1"/>
  <c r="B179" i="14" s="1"/>
  <c r="B180" i="14" s="1"/>
  <c r="B181" i="14" s="1"/>
  <c r="B182" i="14" s="1"/>
  <c r="B183" i="14" s="1"/>
  <c r="B184" i="14" s="1"/>
  <c r="B185" i="14" s="1"/>
  <c r="B186" i="14" s="1"/>
  <c r="B187" i="14" s="1"/>
  <c r="B188" i="14" s="1"/>
  <c r="B189" i="14" s="1"/>
  <c r="B190" i="14" s="1"/>
  <c r="B191" i="14" s="1"/>
  <c r="B192" i="14" s="1"/>
  <c r="B193" i="14" s="1"/>
  <c r="B194" i="14" s="1"/>
  <c r="B195" i="14" s="1"/>
  <c r="B196" i="14" s="1"/>
  <c r="B197" i="14" s="1"/>
  <c r="B198" i="14" s="1"/>
  <c r="B199" i="14" s="1"/>
  <c r="B200" i="14" s="1"/>
  <c r="B201" i="14" s="1"/>
  <c r="B202" i="14" s="1"/>
  <c r="B203" i="14" s="1"/>
  <c r="B204" i="14" s="1"/>
  <c r="B205" i="14" s="1"/>
  <c r="B206" i="14" s="1"/>
  <c r="B207" i="14" s="1"/>
  <c r="B208" i="14" s="1"/>
  <c r="B209" i="14" s="1"/>
  <c r="B210" i="14" s="1"/>
  <c r="B211" i="14" s="1"/>
  <c r="B212" i="14" s="1"/>
  <c r="B213" i="14" s="1"/>
  <c r="B214" i="14" s="1"/>
  <c r="B215" i="14" s="1"/>
  <c r="B216" i="14" s="1"/>
  <c r="B217" i="14" s="1"/>
  <c r="B218" i="14" s="1"/>
  <c r="B219" i="14" s="1"/>
  <c r="B220" i="14" s="1"/>
  <c r="B221" i="14" s="1"/>
  <c r="B222" i="14" s="1"/>
  <c r="B223" i="14" s="1"/>
  <c r="B224" i="14" s="1"/>
  <c r="B225" i="14" s="1"/>
  <c r="B226" i="14" s="1"/>
  <c r="B227" i="14" s="1"/>
  <c r="B228" i="14" s="1"/>
  <c r="B229" i="14" s="1"/>
  <c r="B230" i="14" s="1"/>
  <c r="B231" i="14" s="1"/>
  <c r="B232" i="14" s="1"/>
  <c r="B233" i="14" s="1"/>
  <c r="B234" i="14" s="1"/>
  <c r="B235" i="14" s="1"/>
  <c r="B236" i="14" s="1"/>
  <c r="B237" i="14" s="1"/>
  <c r="B238" i="14" s="1"/>
  <c r="B239" i="14" s="1"/>
  <c r="B240" i="14" s="1"/>
  <c r="B241" i="14" s="1"/>
  <c r="B242" i="14" s="1"/>
  <c r="B243" i="14" s="1"/>
  <c r="B244" i="14" s="1"/>
  <c r="B245" i="14" s="1"/>
  <c r="B246" i="14" s="1"/>
  <c r="B247" i="14" s="1"/>
  <c r="B248" i="14" s="1"/>
  <c r="B249" i="14" s="1"/>
  <c r="B250" i="14" s="1"/>
  <c r="B251" i="14" s="1"/>
  <c r="B252" i="14" s="1"/>
  <c r="B253" i="14" s="1"/>
  <c r="B254" i="14" s="1"/>
  <c r="B255" i="14" s="1"/>
  <c r="B256" i="14" s="1"/>
  <c r="B257" i="14" s="1"/>
  <c r="B258" i="14" s="1"/>
  <c r="B259" i="14" s="1"/>
  <c r="B260" i="14" s="1"/>
  <c r="B261" i="14" s="1"/>
  <c r="B262" i="14" s="1"/>
  <c r="B263" i="14" s="1"/>
  <c r="B264" i="14" s="1"/>
  <c r="B265" i="14" s="1"/>
  <c r="B266" i="14" s="1"/>
  <c r="B267" i="14" s="1"/>
  <c r="B268" i="14" s="1"/>
  <c r="B269" i="14" s="1"/>
  <c r="B270" i="14" s="1"/>
  <c r="B271" i="14" s="1"/>
  <c r="B272" i="14" s="1"/>
  <c r="B273" i="14" s="1"/>
  <c r="B274" i="14" s="1"/>
  <c r="B275" i="14" s="1"/>
  <c r="B276" i="14" s="1"/>
  <c r="B277" i="14" s="1"/>
  <c r="B278" i="14" s="1"/>
  <c r="B279" i="14" s="1"/>
  <c r="B280" i="14" s="1"/>
  <c r="B281" i="14" s="1"/>
  <c r="B282" i="14" s="1"/>
  <c r="B283" i="14" s="1"/>
  <c r="B284" i="14" s="1"/>
  <c r="B285" i="14" s="1"/>
  <c r="B286" i="14" s="1"/>
  <c r="B287" i="14" s="1"/>
  <c r="B288" i="14" s="1"/>
  <c r="B289" i="14" s="1"/>
  <c r="B290" i="14" s="1"/>
  <c r="B291" i="14" s="1"/>
  <c r="B292" i="14" s="1"/>
  <c r="B293" i="14" s="1"/>
  <c r="B294" i="14" s="1"/>
  <c r="B295" i="14" s="1"/>
  <c r="B296" i="14" s="1"/>
  <c r="B297" i="14" s="1"/>
  <c r="B298" i="14" s="1"/>
  <c r="B299" i="14" s="1"/>
  <c r="B300" i="14" s="1"/>
  <c r="B301" i="14" s="1"/>
  <c r="B302" i="14" s="1"/>
  <c r="B303" i="14" s="1"/>
  <c r="B304" i="14" s="1"/>
  <c r="B305" i="14" s="1"/>
  <c r="B306" i="14" s="1"/>
  <c r="B307" i="14" s="1"/>
  <c r="B308" i="14" s="1"/>
  <c r="B309" i="14" s="1"/>
  <c r="B310" i="14" s="1"/>
  <c r="B311" i="14" s="1"/>
  <c r="B312" i="14" s="1"/>
  <c r="B313" i="14" s="1"/>
  <c r="B314" i="14" s="1"/>
  <c r="B315" i="14" s="1"/>
  <c r="B316" i="14" s="1"/>
  <c r="B317" i="14" s="1"/>
  <c r="B318" i="14" s="1"/>
  <c r="B319" i="14" s="1"/>
  <c r="B320" i="14" s="1"/>
  <c r="B321" i="14" s="1"/>
  <c r="B322" i="14" s="1"/>
  <c r="B323" i="14" s="1"/>
  <c r="B324" i="14" s="1"/>
  <c r="B325" i="14" s="1"/>
  <c r="B326" i="14" s="1"/>
  <c r="B327" i="14" s="1"/>
  <c r="B328" i="14" s="1"/>
  <c r="B329" i="14" s="1"/>
  <c r="B330" i="14" s="1"/>
  <c r="B331" i="14" s="1"/>
  <c r="B332" i="14" s="1"/>
  <c r="B333" i="14" s="1"/>
  <c r="B334" i="14" s="1"/>
  <c r="B335" i="14" s="1"/>
  <c r="B336" i="14" s="1"/>
  <c r="B337" i="14" s="1"/>
  <c r="B338" i="14" s="1"/>
  <c r="B339" i="14" s="1"/>
  <c r="B340" i="14" s="1"/>
  <c r="B341" i="14" s="1"/>
  <c r="B342" i="14" s="1"/>
  <c r="L23" i="14"/>
  <c r="C21" i="11"/>
  <c r="B22" i="11"/>
  <c r="D24" i="9"/>
  <c r="B25" i="9"/>
  <c r="B23" i="10"/>
  <c r="D22" i="10"/>
  <c r="C21" i="8"/>
  <c r="B22" i="8"/>
  <c r="B23" i="7"/>
  <c r="C22" i="7"/>
  <c r="C23" i="9"/>
  <c r="D23" i="9"/>
  <c r="C22" i="9"/>
  <c r="D21" i="10"/>
  <c r="B22" i="12"/>
  <c r="C21" i="12"/>
  <c r="D21" i="9"/>
  <c r="B88" i="12"/>
  <c r="B89" i="12" s="1"/>
  <c r="B90" i="12" s="1"/>
  <c r="B91" i="12" s="1"/>
  <c r="B92" i="12" s="1"/>
  <c r="B93" i="12" s="1"/>
  <c r="B94" i="12" s="1"/>
  <c r="B95" i="12" s="1"/>
  <c r="B96" i="12" s="1"/>
  <c r="B97" i="12" s="1"/>
  <c r="B98" i="12" s="1"/>
  <c r="B99" i="12" s="1"/>
  <c r="B100" i="12" s="1"/>
  <c r="B101" i="12" s="1"/>
  <c r="B102" i="12" s="1"/>
  <c r="B103" i="12" s="1"/>
  <c r="B104" i="12" s="1"/>
  <c r="B105" i="12" s="1"/>
  <c r="B106" i="12" s="1"/>
  <c r="B107" i="12" s="1"/>
  <c r="B108" i="12" s="1"/>
  <c r="B109" i="12" s="1"/>
  <c r="B110" i="12" s="1"/>
  <c r="B111" i="12" s="1"/>
  <c r="B112" i="12" s="1"/>
  <c r="B113" i="12" s="1"/>
  <c r="B114" i="12" s="1"/>
  <c r="B115" i="12" s="1"/>
  <c r="B116" i="12" s="1"/>
  <c r="B117" i="12" s="1"/>
  <c r="B118" i="12" s="1"/>
  <c r="B119" i="12" s="1"/>
  <c r="B120" i="12" s="1"/>
  <c r="B121" i="12" s="1"/>
  <c r="B122" i="12" s="1"/>
  <c r="B123" i="12" s="1"/>
  <c r="B124" i="12" s="1"/>
  <c r="B125" i="12" s="1"/>
  <c r="B126" i="12" s="1"/>
  <c r="B127" i="12" s="1"/>
  <c r="B128" i="12" s="1"/>
  <c r="B129" i="12" s="1"/>
  <c r="B130" i="12" s="1"/>
  <c r="B131" i="12" s="1"/>
  <c r="B132" i="12" s="1"/>
  <c r="B133" i="12" s="1"/>
  <c r="B134" i="12" s="1"/>
  <c r="B135" i="12" s="1"/>
  <c r="B136" i="12" s="1"/>
  <c r="B137" i="12" s="1"/>
  <c r="B138" i="12" s="1"/>
  <c r="B139" i="12" s="1"/>
  <c r="B140" i="12" s="1"/>
  <c r="B141" i="12" s="1"/>
  <c r="B142" i="12" s="1"/>
  <c r="B143" i="12" s="1"/>
  <c r="B144" i="12" s="1"/>
  <c r="B145" i="12" s="1"/>
  <c r="B146" i="12" s="1"/>
  <c r="B147" i="12" s="1"/>
  <c r="B148" i="12" s="1"/>
  <c r="B149" i="12" s="1"/>
  <c r="B150" i="12" s="1"/>
  <c r="B151" i="12" s="1"/>
  <c r="B152" i="12" s="1"/>
  <c r="B153" i="12" s="1"/>
  <c r="B154" i="12" s="1"/>
  <c r="B155" i="12" s="1"/>
  <c r="B156" i="12" s="1"/>
  <c r="B157" i="12" s="1"/>
  <c r="B158" i="12" s="1"/>
  <c r="B159" i="12" s="1"/>
  <c r="B160" i="12" s="1"/>
  <c r="B161" i="12" s="1"/>
  <c r="B162" i="12" s="1"/>
  <c r="B163" i="12" s="1"/>
  <c r="B164" i="12" s="1"/>
  <c r="B165" i="12" s="1"/>
  <c r="B166" i="12" s="1"/>
  <c r="B167" i="12" s="1"/>
  <c r="B168" i="12" s="1"/>
  <c r="B169" i="12" s="1"/>
  <c r="B170" i="12" s="1"/>
  <c r="B171" i="12" s="1"/>
  <c r="B172" i="12" s="1"/>
  <c r="B173" i="12" s="1"/>
  <c r="B174" i="12" s="1"/>
  <c r="B175" i="12" s="1"/>
  <c r="B176" i="12" s="1"/>
  <c r="B177" i="12" s="1"/>
  <c r="B178" i="12" s="1"/>
  <c r="B179" i="12" s="1"/>
  <c r="B180" i="12" s="1"/>
  <c r="B181" i="12" s="1"/>
  <c r="B182" i="12" s="1"/>
  <c r="B183" i="12" s="1"/>
  <c r="B184" i="12" s="1"/>
  <c r="B185" i="12" s="1"/>
  <c r="B186" i="12" s="1"/>
  <c r="B187" i="12" s="1"/>
  <c r="B188" i="12" s="1"/>
  <c r="B189" i="12" s="1"/>
  <c r="B190" i="12" s="1"/>
  <c r="B191" i="12" s="1"/>
  <c r="B192" i="12" s="1"/>
  <c r="B193" i="12" s="1"/>
  <c r="B194" i="12" s="1"/>
  <c r="B195" i="12" s="1"/>
  <c r="B196" i="12" s="1"/>
  <c r="B197" i="12" s="1"/>
  <c r="B198" i="12" s="1"/>
  <c r="B199" i="12" s="1"/>
  <c r="B200" i="12" s="1"/>
  <c r="B201" i="12" s="1"/>
  <c r="B202" i="12" s="1"/>
  <c r="B203" i="12" s="1"/>
  <c r="B204" i="12" s="1"/>
  <c r="B205" i="12" s="1"/>
  <c r="B206" i="12" s="1"/>
  <c r="B207" i="12" s="1"/>
  <c r="B208" i="12" s="1"/>
  <c r="B209" i="12" s="1"/>
  <c r="B210" i="12" s="1"/>
  <c r="B211" i="12" s="1"/>
  <c r="B212" i="12" s="1"/>
  <c r="B213" i="12" s="1"/>
  <c r="B214" i="12" s="1"/>
  <c r="B215" i="12" s="1"/>
  <c r="B216" i="12" s="1"/>
  <c r="B217" i="12" s="1"/>
  <c r="B218" i="12" s="1"/>
  <c r="B219" i="12" s="1"/>
  <c r="B220" i="12" s="1"/>
  <c r="B221" i="12" s="1"/>
  <c r="B222" i="12" s="1"/>
  <c r="B223" i="12" s="1"/>
  <c r="B224" i="12" s="1"/>
  <c r="B225" i="12" s="1"/>
  <c r="B226" i="12" s="1"/>
  <c r="B227" i="12" s="1"/>
  <c r="B228" i="12" s="1"/>
  <c r="B229" i="12" s="1"/>
  <c r="B230" i="12" s="1"/>
  <c r="B231" i="12" s="1"/>
  <c r="B232" i="12" s="1"/>
  <c r="B233" i="12" s="1"/>
  <c r="B234" i="12" s="1"/>
  <c r="B235" i="12" s="1"/>
  <c r="B236" i="12" s="1"/>
  <c r="B237" i="12" s="1"/>
  <c r="B238" i="12" s="1"/>
  <c r="B239" i="12" s="1"/>
  <c r="B240" i="12" s="1"/>
  <c r="B241" i="12" s="1"/>
  <c r="B242" i="12" s="1"/>
  <c r="B243" i="12" s="1"/>
  <c r="B244" i="12" s="1"/>
  <c r="B245" i="12" s="1"/>
  <c r="B246" i="12" s="1"/>
  <c r="B247" i="12" s="1"/>
  <c r="B248" i="12" s="1"/>
  <c r="B249" i="12" s="1"/>
  <c r="B250" i="12" s="1"/>
  <c r="B251" i="12" s="1"/>
  <c r="B252" i="12" s="1"/>
  <c r="B253" i="12" s="1"/>
  <c r="B254" i="12" s="1"/>
  <c r="B255" i="12" s="1"/>
  <c r="B256" i="12" s="1"/>
  <c r="B257" i="12" s="1"/>
  <c r="B258" i="12" s="1"/>
  <c r="B259" i="12" s="1"/>
  <c r="B260" i="12" s="1"/>
  <c r="B261" i="12" s="1"/>
  <c r="B262" i="12" s="1"/>
  <c r="B263" i="12" s="1"/>
  <c r="B264" i="12" s="1"/>
  <c r="B265" i="12" s="1"/>
  <c r="B266" i="12" s="1"/>
  <c r="B267" i="12" s="1"/>
  <c r="B268" i="12" s="1"/>
  <c r="B269" i="12" s="1"/>
  <c r="B270" i="12" s="1"/>
  <c r="B271" i="12" s="1"/>
  <c r="B272" i="12" s="1"/>
  <c r="B273" i="12" s="1"/>
  <c r="B274" i="12" s="1"/>
  <c r="B275" i="12" s="1"/>
  <c r="B276" i="12" s="1"/>
  <c r="B277" i="12" s="1"/>
  <c r="B278" i="12" s="1"/>
  <c r="B279" i="12" s="1"/>
  <c r="B280" i="12" s="1"/>
  <c r="B281" i="12" s="1"/>
  <c r="B282" i="12" s="1"/>
  <c r="B283" i="12" s="1"/>
  <c r="B284" i="12" s="1"/>
  <c r="B285" i="12" s="1"/>
  <c r="B286" i="12" s="1"/>
  <c r="B287" i="12" s="1"/>
  <c r="B288" i="12" s="1"/>
  <c r="B289" i="12" s="1"/>
  <c r="B290" i="12" s="1"/>
  <c r="B291" i="12" s="1"/>
  <c r="B292" i="12" s="1"/>
  <c r="B293" i="12" s="1"/>
  <c r="B294" i="12" s="1"/>
  <c r="B295" i="12" s="1"/>
  <c r="B296" i="12" s="1"/>
  <c r="B297" i="12" s="1"/>
  <c r="B298" i="12" s="1"/>
  <c r="B299" i="12" s="1"/>
  <c r="B300" i="12" s="1"/>
  <c r="B301" i="12" s="1"/>
  <c r="B302" i="12" s="1"/>
  <c r="B303" i="12" s="1"/>
  <c r="B304" i="12" s="1"/>
  <c r="B305" i="12" s="1"/>
  <c r="B306" i="12" s="1"/>
  <c r="B307" i="12" s="1"/>
  <c r="B308" i="12" s="1"/>
  <c r="B309" i="12" s="1"/>
  <c r="B310" i="12" s="1"/>
  <c r="B311" i="12" s="1"/>
  <c r="B312" i="12" s="1"/>
  <c r="B313" i="12" s="1"/>
  <c r="B314" i="12" s="1"/>
  <c r="B315" i="12" s="1"/>
  <c r="B316" i="12" s="1"/>
  <c r="B317" i="12" s="1"/>
  <c r="B102" i="7"/>
  <c r="B103" i="7" s="1"/>
  <c r="B104" i="7" s="1"/>
  <c r="B105" i="7" s="1"/>
  <c r="B106" i="7" s="1"/>
  <c r="B107" i="7" s="1"/>
  <c r="B108" i="7" s="1"/>
  <c r="B109" i="7" s="1"/>
  <c r="B110" i="7" s="1"/>
  <c r="B111" i="7" s="1"/>
  <c r="B112" i="7" s="1"/>
  <c r="B113" i="7" s="1"/>
  <c r="B114" i="7" s="1"/>
  <c r="B115" i="7" s="1"/>
  <c r="B116" i="7" s="1"/>
  <c r="B117" i="7" s="1"/>
  <c r="B118" i="7" s="1"/>
  <c r="B119" i="7" s="1"/>
  <c r="B120" i="7" s="1"/>
  <c r="B121" i="7" s="1"/>
  <c r="B122" i="7" s="1"/>
  <c r="B123" i="7" s="1"/>
  <c r="B124" i="7" s="1"/>
  <c r="B125" i="7" s="1"/>
  <c r="B126" i="7" s="1"/>
  <c r="B127" i="7" s="1"/>
  <c r="B128" i="7" s="1"/>
  <c r="B129" i="7" s="1"/>
  <c r="B130" i="7" s="1"/>
  <c r="B131" i="7" s="1"/>
  <c r="B132" i="7" s="1"/>
  <c r="B133" i="7" s="1"/>
  <c r="B134" i="7" s="1"/>
  <c r="B135" i="7" s="1"/>
  <c r="B136" i="7" s="1"/>
  <c r="B137" i="7" s="1"/>
  <c r="B138" i="7" s="1"/>
  <c r="B139" i="7" s="1"/>
  <c r="B140" i="7" s="1"/>
  <c r="B141" i="7" s="1"/>
  <c r="B142" i="7" s="1"/>
  <c r="B143" i="7" s="1"/>
  <c r="B144" i="7" s="1"/>
  <c r="B145" i="7" s="1"/>
  <c r="B146" i="7" s="1"/>
  <c r="B147" i="7" s="1"/>
  <c r="B148" i="7" s="1"/>
  <c r="B149" i="7" s="1"/>
  <c r="B150" i="7" s="1"/>
  <c r="B151" i="7" s="1"/>
  <c r="B152" i="7" s="1"/>
  <c r="B153" i="7" s="1"/>
  <c r="B154" i="7" s="1"/>
  <c r="B155" i="7" s="1"/>
  <c r="B156" i="7" s="1"/>
  <c r="B157" i="7" s="1"/>
  <c r="B158" i="7" s="1"/>
  <c r="B159" i="7" s="1"/>
  <c r="B160" i="7" s="1"/>
  <c r="B161" i="7" s="1"/>
  <c r="B162" i="7" s="1"/>
  <c r="B163" i="7" s="1"/>
  <c r="B164" i="7" s="1"/>
  <c r="B165" i="7" s="1"/>
  <c r="B166" i="7" s="1"/>
  <c r="B167" i="7" s="1"/>
  <c r="B168" i="7" s="1"/>
  <c r="B169" i="7" s="1"/>
  <c r="B170" i="7" s="1"/>
  <c r="B171" i="7" s="1"/>
  <c r="B172" i="7" s="1"/>
  <c r="B173" i="7" s="1"/>
  <c r="B174" i="7" s="1"/>
  <c r="B175" i="7" s="1"/>
  <c r="B176" i="7" s="1"/>
  <c r="B177" i="7" s="1"/>
  <c r="B178" i="7" s="1"/>
  <c r="B179" i="7" s="1"/>
  <c r="B180" i="7" s="1"/>
  <c r="B181" i="7" s="1"/>
  <c r="B182" i="7" s="1"/>
  <c r="B183" i="7" s="1"/>
  <c r="B184" i="7" s="1"/>
  <c r="B185" i="7" s="1"/>
  <c r="B186" i="7" s="1"/>
  <c r="B187" i="7" s="1"/>
  <c r="B188" i="7" s="1"/>
  <c r="B189" i="7" s="1"/>
  <c r="B190" i="7" s="1"/>
  <c r="B191" i="7" s="1"/>
  <c r="B192" i="7" s="1"/>
  <c r="B193" i="7" s="1"/>
  <c r="B194" i="7" s="1"/>
  <c r="B195" i="7" s="1"/>
  <c r="B196" i="7" s="1"/>
  <c r="B197" i="7" s="1"/>
  <c r="B198" i="7" s="1"/>
  <c r="B199" i="7" s="1"/>
  <c r="B200" i="7" s="1"/>
  <c r="B201" i="7" s="1"/>
  <c r="B202" i="7" s="1"/>
  <c r="B203" i="7" s="1"/>
  <c r="B204" i="7" s="1"/>
  <c r="B205" i="7" s="1"/>
  <c r="B206" i="7" s="1"/>
  <c r="B207" i="7" s="1"/>
  <c r="B208" i="7" s="1"/>
  <c r="B209" i="7" s="1"/>
  <c r="B210" i="7" s="1"/>
  <c r="B211" i="7" s="1"/>
  <c r="B212" i="7" s="1"/>
  <c r="B213" i="7" s="1"/>
  <c r="B214" i="7" s="1"/>
  <c r="B215" i="7" s="1"/>
  <c r="B216" i="7" s="1"/>
  <c r="B217" i="7" s="1"/>
  <c r="B218" i="7" s="1"/>
  <c r="B219" i="7" s="1"/>
  <c r="B220" i="7" s="1"/>
  <c r="B221" i="7" s="1"/>
  <c r="B222" i="7" s="1"/>
  <c r="B223" i="7" s="1"/>
  <c r="B224" i="7" s="1"/>
  <c r="B225" i="7" s="1"/>
  <c r="B226" i="7" s="1"/>
  <c r="B227" i="7" s="1"/>
  <c r="B228" i="7" s="1"/>
  <c r="B229" i="7" s="1"/>
  <c r="B230" i="7" s="1"/>
  <c r="B231" i="7" s="1"/>
  <c r="B232" i="7" s="1"/>
  <c r="B233" i="7" s="1"/>
  <c r="B234" i="7" s="1"/>
  <c r="B235" i="7" s="1"/>
  <c r="B236" i="7" s="1"/>
  <c r="B237" i="7" s="1"/>
  <c r="B238" i="7" s="1"/>
  <c r="B239" i="7" s="1"/>
  <c r="B240" i="7" s="1"/>
  <c r="B241" i="7" s="1"/>
  <c r="B242" i="7" s="1"/>
  <c r="B243" i="7" s="1"/>
  <c r="B244" i="7" s="1"/>
  <c r="B245" i="7" s="1"/>
  <c r="B246" i="7" s="1"/>
  <c r="B247" i="7" s="1"/>
  <c r="B248" i="7" s="1"/>
  <c r="B249" i="7" s="1"/>
  <c r="B250" i="7" s="1"/>
  <c r="B251" i="7" s="1"/>
  <c r="B252" i="7" s="1"/>
  <c r="B253" i="7" s="1"/>
  <c r="B254" i="7" s="1"/>
  <c r="B255" i="7" s="1"/>
  <c r="B256" i="7" s="1"/>
  <c r="B257" i="7" s="1"/>
  <c r="B258" i="7" s="1"/>
  <c r="B259" i="7" s="1"/>
  <c r="B260" i="7" s="1"/>
  <c r="B261" i="7" s="1"/>
  <c r="B262" i="7" s="1"/>
  <c r="B263" i="7" s="1"/>
  <c r="B264" i="7" s="1"/>
  <c r="B265" i="7" s="1"/>
  <c r="B266" i="7" s="1"/>
  <c r="B267" i="7" s="1"/>
  <c r="B268" i="7" s="1"/>
  <c r="B269" i="7" s="1"/>
  <c r="B270" i="7" s="1"/>
  <c r="B271" i="7" s="1"/>
  <c r="B272" i="7" s="1"/>
  <c r="B273" i="7" s="1"/>
  <c r="B274" i="7" s="1"/>
  <c r="B275" i="7" s="1"/>
  <c r="B276" i="7" s="1"/>
  <c r="B277" i="7" s="1"/>
  <c r="B278" i="7" s="1"/>
  <c r="B279" i="7" s="1"/>
  <c r="B280" i="7" s="1"/>
  <c r="B281" i="7" s="1"/>
  <c r="B282" i="7" s="1"/>
  <c r="B283" i="7" s="1"/>
  <c r="B284" i="7" s="1"/>
  <c r="B285" i="7" s="1"/>
  <c r="B286" i="7" s="1"/>
  <c r="B287" i="7" s="1"/>
  <c r="B288" i="7" s="1"/>
  <c r="B289" i="7" s="1"/>
  <c r="B290" i="7" s="1"/>
  <c r="B291" i="7" s="1"/>
  <c r="B292" i="7" s="1"/>
  <c r="B293" i="7" s="1"/>
  <c r="B294" i="7" s="1"/>
  <c r="B295" i="7" s="1"/>
  <c r="B296" i="7" s="1"/>
  <c r="B297" i="7" s="1"/>
  <c r="B298" i="7" s="1"/>
  <c r="B299" i="7" s="1"/>
  <c r="B300" i="7" s="1"/>
  <c r="B301" i="7" s="1"/>
  <c r="B302" i="7" s="1"/>
  <c r="B303" i="7" s="1"/>
  <c r="B304" i="7" s="1"/>
  <c r="B305" i="7" s="1"/>
  <c r="B306" i="7" s="1"/>
  <c r="B307" i="7" s="1"/>
  <c r="B308" i="7" s="1"/>
  <c r="B309" i="7" s="1"/>
  <c r="B310" i="7" s="1"/>
  <c r="B311" i="7" s="1"/>
  <c r="B312" i="7" s="1"/>
  <c r="B313" i="7" s="1"/>
  <c r="B314" i="7" s="1"/>
  <c r="B315" i="7" s="1"/>
  <c r="B316" i="7" s="1"/>
  <c r="B317" i="7" s="1"/>
  <c r="B124" i="11"/>
  <c r="B125" i="11" s="1"/>
  <c r="B126" i="11" s="1"/>
  <c r="B127" i="11" s="1"/>
  <c r="B128" i="11" s="1"/>
  <c r="B129" i="11" s="1"/>
  <c r="B130" i="11" s="1"/>
  <c r="B131" i="11" s="1"/>
  <c r="B132" i="11" s="1"/>
  <c r="B133" i="11" s="1"/>
  <c r="B134" i="11" s="1"/>
  <c r="B135" i="11" s="1"/>
  <c r="B136" i="11" s="1"/>
  <c r="B137" i="11" s="1"/>
  <c r="B138" i="11" s="1"/>
  <c r="B139" i="11" s="1"/>
  <c r="B140" i="11" s="1"/>
  <c r="B141" i="11" s="1"/>
  <c r="B142" i="11" s="1"/>
  <c r="B143" i="11" s="1"/>
  <c r="B144" i="11" s="1"/>
  <c r="B145" i="11" s="1"/>
  <c r="B146" i="11" s="1"/>
  <c r="B147" i="11" s="1"/>
  <c r="B148" i="11" s="1"/>
  <c r="B149" i="11" s="1"/>
  <c r="B150" i="11" s="1"/>
  <c r="B151" i="11" s="1"/>
  <c r="B152" i="11" s="1"/>
  <c r="B153" i="11" s="1"/>
  <c r="B154" i="11" s="1"/>
  <c r="B155" i="11" s="1"/>
  <c r="B156" i="11" s="1"/>
  <c r="B157" i="11" s="1"/>
  <c r="B158" i="11" s="1"/>
  <c r="B159" i="11" s="1"/>
  <c r="B160" i="11" s="1"/>
  <c r="B161" i="11" s="1"/>
  <c r="B162" i="11" s="1"/>
  <c r="B163" i="11" s="1"/>
  <c r="B164" i="11" s="1"/>
  <c r="B165" i="11" s="1"/>
  <c r="B166" i="11" s="1"/>
  <c r="B167" i="11" s="1"/>
  <c r="B168" i="11" s="1"/>
  <c r="B169" i="11" s="1"/>
  <c r="B170" i="11" s="1"/>
  <c r="B171" i="11" s="1"/>
  <c r="B172" i="11" s="1"/>
  <c r="B173" i="11" s="1"/>
  <c r="B174" i="11" s="1"/>
  <c r="B175" i="11" s="1"/>
  <c r="B176" i="11" s="1"/>
  <c r="B177" i="11" s="1"/>
  <c r="B178" i="11" s="1"/>
  <c r="B179" i="11" s="1"/>
  <c r="B180" i="11" s="1"/>
  <c r="B181" i="11" s="1"/>
  <c r="B182" i="11" s="1"/>
  <c r="B183" i="11" s="1"/>
  <c r="B184" i="11" s="1"/>
  <c r="B185" i="11" s="1"/>
  <c r="B186" i="11" s="1"/>
  <c r="B187" i="11" s="1"/>
  <c r="B188" i="11" s="1"/>
  <c r="B189" i="11" s="1"/>
  <c r="B190" i="11" s="1"/>
  <c r="B191" i="11" s="1"/>
  <c r="B192" i="11" s="1"/>
  <c r="B193" i="11" s="1"/>
  <c r="B194" i="11" s="1"/>
  <c r="B195" i="11" s="1"/>
  <c r="B196" i="11" s="1"/>
  <c r="B197" i="11" s="1"/>
  <c r="B198" i="11" s="1"/>
  <c r="B199" i="11" s="1"/>
  <c r="B200" i="11" s="1"/>
  <c r="B201" i="11" s="1"/>
  <c r="B202" i="11" s="1"/>
  <c r="B203" i="11" s="1"/>
  <c r="B204" i="11" s="1"/>
  <c r="B205" i="11" s="1"/>
  <c r="B206" i="11" s="1"/>
  <c r="B207" i="11" s="1"/>
  <c r="B208" i="11" s="1"/>
  <c r="B209" i="11" s="1"/>
  <c r="B210" i="11" s="1"/>
  <c r="B211" i="11" s="1"/>
  <c r="B212" i="11" s="1"/>
  <c r="B213" i="11" s="1"/>
  <c r="B214" i="11" s="1"/>
  <c r="B215" i="11" s="1"/>
  <c r="B216" i="11" s="1"/>
  <c r="B217" i="11" s="1"/>
  <c r="B218" i="11" s="1"/>
  <c r="B219" i="11" s="1"/>
  <c r="B220" i="11" s="1"/>
  <c r="B221" i="11" s="1"/>
  <c r="B222" i="11" s="1"/>
  <c r="B223" i="11" s="1"/>
  <c r="B224" i="11" s="1"/>
  <c r="B225" i="11" s="1"/>
  <c r="B226" i="11" s="1"/>
  <c r="B227" i="11" s="1"/>
  <c r="B228" i="11" s="1"/>
  <c r="B229" i="11" s="1"/>
  <c r="B230" i="11" s="1"/>
  <c r="B231" i="11" s="1"/>
  <c r="B232" i="11" s="1"/>
  <c r="B233" i="11" s="1"/>
  <c r="B234" i="11" s="1"/>
  <c r="B235" i="11" s="1"/>
  <c r="B236" i="11" s="1"/>
  <c r="B237" i="11" s="1"/>
  <c r="B238" i="11" s="1"/>
  <c r="B239" i="11" s="1"/>
  <c r="B240" i="11" s="1"/>
  <c r="B241" i="11" s="1"/>
  <c r="B242" i="11" s="1"/>
  <c r="B243" i="11" s="1"/>
  <c r="B244" i="11" s="1"/>
  <c r="B245" i="11" s="1"/>
  <c r="B246" i="11" s="1"/>
  <c r="B247" i="11" s="1"/>
  <c r="B248" i="11" s="1"/>
  <c r="B249" i="11" s="1"/>
  <c r="B250" i="11" s="1"/>
  <c r="B251" i="11" s="1"/>
  <c r="B252" i="11" s="1"/>
  <c r="B253" i="11" s="1"/>
  <c r="B254" i="11" s="1"/>
  <c r="B255" i="11" s="1"/>
  <c r="B256" i="11" s="1"/>
  <c r="B257" i="11" s="1"/>
  <c r="B258" i="11" s="1"/>
  <c r="B259" i="11" s="1"/>
  <c r="B260" i="11" s="1"/>
  <c r="B261" i="11" s="1"/>
  <c r="B262" i="11" s="1"/>
  <c r="B263" i="11" s="1"/>
  <c r="B264" i="11" s="1"/>
  <c r="B265" i="11" s="1"/>
  <c r="B266" i="11" s="1"/>
  <c r="B267" i="11" s="1"/>
  <c r="B268" i="11" s="1"/>
  <c r="B269" i="11" s="1"/>
  <c r="B270" i="11" s="1"/>
  <c r="B271" i="11" s="1"/>
  <c r="B272" i="11" s="1"/>
  <c r="B273" i="11" s="1"/>
  <c r="B274" i="11" s="1"/>
  <c r="B275" i="11" s="1"/>
  <c r="B276" i="11" s="1"/>
  <c r="B277" i="11" s="1"/>
  <c r="B278" i="11" s="1"/>
  <c r="B279" i="11" s="1"/>
  <c r="B280" i="11" s="1"/>
  <c r="B281" i="11" s="1"/>
  <c r="B282" i="11" s="1"/>
  <c r="B283" i="11" s="1"/>
  <c r="B284" i="11" s="1"/>
  <c r="B285" i="11" s="1"/>
  <c r="B286" i="11" s="1"/>
  <c r="B287" i="11" s="1"/>
  <c r="B288" i="11" s="1"/>
  <c r="B289" i="11" s="1"/>
  <c r="B290" i="11" s="1"/>
  <c r="B291" i="11" s="1"/>
  <c r="B292" i="11" s="1"/>
  <c r="B293" i="11" s="1"/>
  <c r="B294" i="11" s="1"/>
  <c r="B295" i="11" s="1"/>
  <c r="B296" i="11" s="1"/>
  <c r="B297" i="11" s="1"/>
  <c r="B298" i="11" s="1"/>
  <c r="B299" i="11" s="1"/>
  <c r="B300" i="11" s="1"/>
  <c r="B301" i="11" s="1"/>
  <c r="B302" i="11" s="1"/>
  <c r="B303" i="11" s="1"/>
  <c r="B304" i="11" s="1"/>
  <c r="B305" i="11" s="1"/>
  <c r="B306" i="11" s="1"/>
  <c r="B307" i="11" s="1"/>
  <c r="B308" i="11" s="1"/>
  <c r="B309" i="11" s="1"/>
  <c r="B310" i="11" s="1"/>
  <c r="B311" i="11" s="1"/>
  <c r="B312" i="11" s="1"/>
  <c r="B313" i="11" s="1"/>
  <c r="B314" i="11" s="1"/>
  <c r="B315" i="11" s="1"/>
  <c r="B316" i="11" s="1"/>
  <c r="B317" i="11" s="1"/>
  <c r="B95" i="9"/>
  <c r="B96" i="9" s="1"/>
  <c r="B97" i="9" s="1"/>
  <c r="B98" i="9" s="1"/>
  <c r="B99" i="9" s="1"/>
  <c r="B100" i="9" s="1"/>
  <c r="B101" i="9" s="1"/>
  <c r="B102" i="9" s="1"/>
  <c r="B103" i="9" s="1"/>
  <c r="B104" i="9" s="1"/>
  <c r="B105" i="9" s="1"/>
  <c r="B106" i="9" s="1"/>
  <c r="B107" i="9" s="1"/>
  <c r="B108" i="9" s="1"/>
  <c r="B109" i="9" s="1"/>
  <c r="B110" i="9" s="1"/>
  <c r="B111" i="9" s="1"/>
  <c r="B112" i="9" s="1"/>
  <c r="B113" i="9" s="1"/>
  <c r="B114" i="9" s="1"/>
  <c r="B115" i="9" s="1"/>
  <c r="B116" i="9" s="1"/>
  <c r="B117" i="9" s="1"/>
  <c r="B118" i="9" s="1"/>
  <c r="B119" i="9" s="1"/>
  <c r="B120" i="9" s="1"/>
  <c r="B121" i="9" s="1"/>
  <c r="B122" i="9" s="1"/>
  <c r="B123" i="9" s="1"/>
  <c r="B124" i="9" s="1"/>
  <c r="B125" i="9" s="1"/>
  <c r="B126" i="9" s="1"/>
  <c r="B127" i="9" s="1"/>
  <c r="B128" i="9" s="1"/>
  <c r="B129" i="9" s="1"/>
  <c r="B130" i="9" s="1"/>
  <c r="B131" i="9" s="1"/>
  <c r="B132" i="9" s="1"/>
  <c r="B133" i="9" s="1"/>
  <c r="B134" i="9" s="1"/>
  <c r="B135" i="9" s="1"/>
  <c r="B136" i="9" s="1"/>
  <c r="B137" i="9" s="1"/>
  <c r="B138" i="9" s="1"/>
  <c r="B139" i="9" s="1"/>
  <c r="B140" i="9" s="1"/>
  <c r="B141" i="9" s="1"/>
  <c r="B142" i="9" s="1"/>
  <c r="B143" i="9" s="1"/>
  <c r="B144" i="9" s="1"/>
  <c r="B145" i="9" s="1"/>
  <c r="B146" i="9" s="1"/>
  <c r="B147" i="9" s="1"/>
  <c r="B148" i="9" s="1"/>
  <c r="B149" i="9" s="1"/>
  <c r="B150" i="9" s="1"/>
  <c r="B151" i="9" s="1"/>
  <c r="B152" i="9" s="1"/>
  <c r="B153" i="9" s="1"/>
  <c r="B154" i="9" s="1"/>
  <c r="B155" i="9" s="1"/>
  <c r="B156" i="9" s="1"/>
  <c r="B157" i="9" s="1"/>
  <c r="B158" i="9" s="1"/>
  <c r="B159" i="9" s="1"/>
  <c r="B160" i="9" s="1"/>
  <c r="B161" i="9" s="1"/>
  <c r="B162" i="9" s="1"/>
  <c r="B163" i="9" s="1"/>
  <c r="B164" i="9" s="1"/>
  <c r="B165" i="9" s="1"/>
  <c r="B166" i="9" s="1"/>
  <c r="B167" i="9" s="1"/>
  <c r="B168" i="9" s="1"/>
  <c r="B169" i="9" s="1"/>
  <c r="B170" i="9" s="1"/>
  <c r="B171" i="9" s="1"/>
  <c r="B172" i="9" s="1"/>
  <c r="B173" i="9" s="1"/>
  <c r="B174" i="9" s="1"/>
  <c r="B175" i="9" s="1"/>
  <c r="B176" i="9" s="1"/>
  <c r="B177" i="9" s="1"/>
  <c r="B178" i="9" s="1"/>
  <c r="B179" i="9" s="1"/>
  <c r="B180" i="9" s="1"/>
  <c r="B181" i="9" s="1"/>
  <c r="B182" i="9" s="1"/>
  <c r="B183" i="9" s="1"/>
  <c r="B184" i="9" s="1"/>
  <c r="B185" i="9" s="1"/>
  <c r="B186" i="9" s="1"/>
  <c r="B187" i="9" s="1"/>
  <c r="B188" i="9" s="1"/>
  <c r="B189" i="9" s="1"/>
  <c r="B190" i="9" s="1"/>
  <c r="B191" i="9" s="1"/>
  <c r="B192" i="9" s="1"/>
  <c r="B193" i="9" s="1"/>
  <c r="B194" i="9" s="1"/>
  <c r="B195" i="9" s="1"/>
  <c r="B196" i="9" s="1"/>
  <c r="B197" i="9" s="1"/>
  <c r="B198" i="9" s="1"/>
  <c r="B199" i="9" s="1"/>
  <c r="B200" i="9" s="1"/>
  <c r="B201" i="9" s="1"/>
  <c r="B202" i="9" s="1"/>
  <c r="B203" i="9" s="1"/>
  <c r="B204" i="9" s="1"/>
  <c r="B205" i="9" s="1"/>
  <c r="B206" i="9" s="1"/>
  <c r="B207" i="9" s="1"/>
  <c r="B208" i="9" s="1"/>
  <c r="B209" i="9" s="1"/>
  <c r="B210" i="9" s="1"/>
  <c r="B211" i="9" s="1"/>
  <c r="B212" i="9" s="1"/>
  <c r="B213" i="9" s="1"/>
  <c r="B214" i="9" s="1"/>
  <c r="B215" i="9" s="1"/>
  <c r="B216" i="9" s="1"/>
  <c r="B217" i="9" s="1"/>
  <c r="B218" i="9" s="1"/>
  <c r="B219" i="9" s="1"/>
  <c r="B220" i="9" s="1"/>
  <c r="B221" i="9" s="1"/>
  <c r="B222" i="9" s="1"/>
  <c r="B223" i="9" s="1"/>
  <c r="B224" i="9" s="1"/>
  <c r="B225" i="9" s="1"/>
  <c r="B226" i="9" s="1"/>
  <c r="B227" i="9" s="1"/>
  <c r="B228" i="9" s="1"/>
  <c r="B229" i="9" s="1"/>
  <c r="B230" i="9" s="1"/>
  <c r="B231" i="9" s="1"/>
  <c r="B232" i="9" s="1"/>
  <c r="B233" i="9" s="1"/>
  <c r="B234" i="9" s="1"/>
  <c r="B235" i="9" s="1"/>
  <c r="B236" i="9" s="1"/>
  <c r="B237" i="9" s="1"/>
  <c r="B238" i="9" s="1"/>
  <c r="B239" i="9" s="1"/>
  <c r="B240" i="9" s="1"/>
  <c r="B241" i="9" s="1"/>
  <c r="B242" i="9" s="1"/>
  <c r="B243" i="9" s="1"/>
  <c r="B244" i="9" s="1"/>
  <c r="B245" i="9" s="1"/>
  <c r="B246" i="9" s="1"/>
  <c r="B247" i="9" s="1"/>
  <c r="B248" i="9" s="1"/>
  <c r="B249" i="9" s="1"/>
  <c r="B250" i="9" s="1"/>
  <c r="B251" i="9" s="1"/>
  <c r="B252" i="9" s="1"/>
  <c r="B253" i="9" s="1"/>
  <c r="B254" i="9" s="1"/>
  <c r="B255" i="9" s="1"/>
  <c r="B256" i="9" s="1"/>
  <c r="B257" i="9" s="1"/>
  <c r="B258" i="9" s="1"/>
  <c r="B259" i="9" s="1"/>
  <c r="B260" i="9" s="1"/>
  <c r="B261" i="9" s="1"/>
  <c r="B262" i="9" s="1"/>
  <c r="B263" i="9" s="1"/>
  <c r="B264" i="9" s="1"/>
  <c r="B265" i="9" s="1"/>
  <c r="B266" i="9" s="1"/>
  <c r="B267" i="9" s="1"/>
  <c r="B268" i="9" s="1"/>
  <c r="B269" i="9" s="1"/>
  <c r="B270" i="9" s="1"/>
  <c r="B271" i="9" s="1"/>
  <c r="B272" i="9" s="1"/>
  <c r="B273" i="9" s="1"/>
  <c r="B274" i="9" s="1"/>
  <c r="B275" i="9" s="1"/>
  <c r="B276" i="9" s="1"/>
  <c r="B277" i="9" s="1"/>
  <c r="B278" i="9" s="1"/>
  <c r="B279" i="9" s="1"/>
  <c r="B280" i="9" s="1"/>
  <c r="B281" i="9" s="1"/>
  <c r="B282" i="9" s="1"/>
  <c r="B283" i="9" s="1"/>
  <c r="B284" i="9" s="1"/>
  <c r="B285" i="9" s="1"/>
  <c r="B286" i="9" s="1"/>
  <c r="B287" i="9" s="1"/>
  <c r="B288" i="9" s="1"/>
  <c r="B289" i="9" s="1"/>
  <c r="B290" i="9" s="1"/>
  <c r="B291" i="9" s="1"/>
  <c r="B292" i="9" s="1"/>
  <c r="B293" i="9" s="1"/>
  <c r="B294" i="9" s="1"/>
  <c r="B295" i="9" s="1"/>
  <c r="B296" i="9" s="1"/>
  <c r="B297" i="9" s="1"/>
  <c r="B298" i="9" s="1"/>
  <c r="B299" i="9" s="1"/>
  <c r="B300" i="9" s="1"/>
  <c r="B301" i="9" s="1"/>
  <c r="B302" i="9" s="1"/>
  <c r="B303" i="9" s="1"/>
  <c r="B304" i="9" s="1"/>
  <c r="B305" i="9" s="1"/>
  <c r="B306" i="9" s="1"/>
  <c r="B307" i="9" s="1"/>
  <c r="B308" i="9" s="1"/>
  <c r="B309" i="9" s="1"/>
  <c r="B310" i="9" s="1"/>
  <c r="B311" i="9" s="1"/>
  <c r="B312" i="9" s="1"/>
  <c r="B313" i="9" s="1"/>
  <c r="B314" i="9" s="1"/>
  <c r="B315" i="9" s="1"/>
  <c r="B316" i="9" s="1"/>
  <c r="B317" i="9" s="1"/>
  <c r="E43" i="14" l="1"/>
  <c r="D102" i="14" s="1"/>
  <c r="C43" i="14"/>
  <c r="B44" i="14"/>
  <c r="D44" i="14" s="1"/>
  <c r="D23" i="7"/>
  <c r="B24" i="7"/>
  <c r="C23" i="7"/>
  <c r="C23" i="10"/>
  <c r="B24" i="10"/>
  <c r="B23" i="11"/>
  <c r="C22" i="11"/>
  <c r="D22" i="11" s="1"/>
  <c r="C78" i="9"/>
  <c r="C78" i="10"/>
  <c r="C80" i="9"/>
  <c r="B23" i="8"/>
  <c r="C22" i="8"/>
  <c r="D22" i="8" s="1"/>
  <c r="D21" i="11"/>
  <c r="D21" i="12"/>
  <c r="D21" i="8"/>
  <c r="B26" i="9"/>
  <c r="C25" i="9"/>
  <c r="B23" i="12"/>
  <c r="C22" i="12"/>
  <c r="D22" i="12"/>
  <c r="D22" i="9"/>
  <c r="D22" i="7"/>
  <c r="C79" i="10"/>
  <c r="C81" i="9"/>
  <c r="G43" i="14" l="1"/>
  <c r="D103" i="14" s="1"/>
  <c r="F43" i="14"/>
  <c r="C103" i="14" s="1"/>
  <c r="C102" i="14"/>
  <c r="C44" i="14"/>
  <c r="E44" i="14" s="1"/>
  <c r="F44" i="14" s="1"/>
  <c r="C104" i="14" s="1"/>
  <c r="B45" i="14"/>
  <c r="B46" i="14" s="1"/>
  <c r="B47" i="14" s="1"/>
  <c r="C79" i="8"/>
  <c r="C79" i="11"/>
  <c r="C79" i="12"/>
  <c r="B24" i="8"/>
  <c r="C23" i="8"/>
  <c r="C24" i="10"/>
  <c r="B25" i="10"/>
  <c r="D24" i="10"/>
  <c r="B25" i="7"/>
  <c r="C24" i="7"/>
  <c r="D24" i="7"/>
  <c r="C79" i="7"/>
  <c r="D25" i="9"/>
  <c r="C78" i="11"/>
  <c r="D78" i="10"/>
  <c r="C80" i="7"/>
  <c r="B24" i="12"/>
  <c r="C23" i="12"/>
  <c r="B27" i="9"/>
  <c r="C26" i="9"/>
  <c r="C78" i="12"/>
  <c r="D80" i="9"/>
  <c r="D23" i="10"/>
  <c r="C79" i="9"/>
  <c r="C78" i="8"/>
  <c r="C23" i="11"/>
  <c r="D23" i="11" s="1"/>
  <c r="B24" i="11"/>
  <c r="G44" i="14" l="1"/>
  <c r="D104" i="14" s="1"/>
  <c r="C45" i="14"/>
  <c r="E45" i="14" s="1"/>
  <c r="F45" i="14" s="1"/>
  <c r="C105" i="14" s="1"/>
  <c r="D45" i="14"/>
  <c r="C47" i="14"/>
  <c r="E47" i="14" s="1"/>
  <c r="F47" i="14" s="1"/>
  <c r="C107" i="14" s="1"/>
  <c r="D47" i="14"/>
  <c r="C46" i="14"/>
  <c r="D46" i="14"/>
  <c r="B48" i="14"/>
  <c r="D48" i="14" s="1"/>
  <c r="C80" i="11"/>
  <c r="D79" i="9"/>
  <c r="D78" i="8"/>
  <c r="C27" i="9"/>
  <c r="D27" i="9" s="1"/>
  <c r="B28" i="9"/>
  <c r="B25" i="12"/>
  <c r="C24" i="12"/>
  <c r="D24" i="12" s="1"/>
  <c r="C82" i="9"/>
  <c r="D79" i="7"/>
  <c r="D78" i="7"/>
  <c r="C81" i="10"/>
  <c r="D26" i="9"/>
  <c r="D80" i="7"/>
  <c r="C81" i="7"/>
  <c r="C25" i="10"/>
  <c r="D25" i="10"/>
  <c r="B26" i="10"/>
  <c r="C24" i="8"/>
  <c r="B25" i="8"/>
  <c r="D24" i="11"/>
  <c r="C24" i="11"/>
  <c r="B25" i="11"/>
  <c r="C80" i="10"/>
  <c r="D78" i="12"/>
  <c r="D23" i="12"/>
  <c r="D23" i="8"/>
  <c r="D78" i="11"/>
  <c r="B26" i="7"/>
  <c r="C25" i="7"/>
  <c r="D25" i="7" s="1"/>
  <c r="D78" i="9"/>
  <c r="D79" i="11"/>
  <c r="G45" i="14" l="1"/>
  <c r="D105" i="14" s="1"/>
  <c r="G47" i="14"/>
  <c r="D107" i="14" s="1"/>
  <c r="E46" i="14"/>
  <c r="G46" i="14" s="1"/>
  <c r="D106" i="14" s="1"/>
  <c r="C48" i="14"/>
  <c r="B49" i="14"/>
  <c r="D49" i="14" s="1"/>
  <c r="C82" i="7"/>
  <c r="C84" i="9"/>
  <c r="C81" i="12"/>
  <c r="B26" i="12"/>
  <c r="D25" i="12"/>
  <c r="C25" i="12"/>
  <c r="C80" i="8"/>
  <c r="B27" i="10"/>
  <c r="C26" i="10"/>
  <c r="D26" i="10" s="1"/>
  <c r="D81" i="7"/>
  <c r="D80" i="10"/>
  <c r="D79" i="10"/>
  <c r="B26" i="11"/>
  <c r="C25" i="11"/>
  <c r="C83" i="9"/>
  <c r="D83" i="9" s="1"/>
  <c r="D81" i="9"/>
  <c r="C28" i="9"/>
  <c r="D28" i="9" s="1"/>
  <c r="B29" i="9"/>
  <c r="C26" i="7"/>
  <c r="D26" i="7" s="1"/>
  <c r="B27" i="7"/>
  <c r="C81" i="11"/>
  <c r="C25" i="8"/>
  <c r="D25" i="8"/>
  <c r="B26" i="8"/>
  <c r="C82" i="10"/>
  <c r="D81" i="10" s="1"/>
  <c r="C80" i="12"/>
  <c r="D24" i="8"/>
  <c r="D80" i="11"/>
  <c r="F46" i="14" l="1"/>
  <c r="C106" i="14" s="1"/>
  <c r="C49" i="14"/>
  <c r="E49" i="14" s="1"/>
  <c r="F49" i="14" s="1"/>
  <c r="C109" i="14" s="1"/>
  <c r="B50" i="14"/>
  <c r="D50" i="14" s="1"/>
  <c r="E48" i="14"/>
  <c r="C85" i="9"/>
  <c r="C83" i="7"/>
  <c r="C83" i="10"/>
  <c r="B27" i="11"/>
  <c r="C26" i="11"/>
  <c r="D26" i="11"/>
  <c r="B27" i="12"/>
  <c r="C26" i="12"/>
  <c r="D26" i="12"/>
  <c r="C81" i="8"/>
  <c r="C26" i="8"/>
  <c r="B27" i="8"/>
  <c r="D26" i="8"/>
  <c r="D80" i="12"/>
  <c r="D79" i="12"/>
  <c r="C82" i="8"/>
  <c r="B30" i="9"/>
  <c r="C29" i="9"/>
  <c r="D29" i="9" s="1"/>
  <c r="C82" i="12"/>
  <c r="D82" i="10"/>
  <c r="D25" i="11"/>
  <c r="C27" i="10"/>
  <c r="D27" i="10" s="1"/>
  <c r="B28" i="10"/>
  <c r="D80" i="8"/>
  <c r="D79" i="8"/>
  <c r="D84" i="9"/>
  <c r="D82" i="7"/>
  <c r="B28" i="7"/>
  <c r="D27" i="7"/>
  <c r="C27" i="7"/>
  <c r="D82" i="9"/>
  <c r="G49" i="14" l="1"/>
  <c r="D109" i="14" s="1"/>
  <c r="F48" i="14"/>
  <c r="C108" i="14" s="1"/>
  <c r="G48" i="14"/>
  <c r="D108" i="14" s="1"/>
  <c r="C50" i="14"/>
  <c r="B51" i="14"/>
  <c r="D51" i="14" s="1"/>
  <c r="C84" i="10"/>
  <c r="C86" i="9"/>
  <c r="D30" i="9"/>
  <c r="C30" i="9"/>
  <c r="B31" i="9"/>
  <c r="B28" i="12"/>
  <c r="C27" i="12"/>
  <c r="D27" i="12" s="1"/>
  <c r="C82" i="11"/>
  <c r="C83" i="8"/>
  <c r="D82" i="8" s="1"/>
  <c r="D81" i="8"/>
  <c r="C83" i="11"/>
  <c r="C84" i="7"/>
  <c r="D83" i="7" s="1"/>
  <c r="C28" i="7"/>
  <c r="D28" i="7" s="1"/>
  <c r="B29" i="7"/>
  <c r="D81" i="12"/>
  <c r="D28" i="10"/>
  <c r="C28" i="10"/>
  <c r="B29" i="10"/>
  <c r="B28" i="8"/>
  <c r="C27" i="8"/>
  <c r="D27" i="8" s="1"/>
  <c r="C83" i="12"/>
  <c r="D83" i="10"/>
  <c r="B28" i="11"/>
  <c r="C27" i="11"/>
  <c r="D27" i="11" s="1"/>
  <c r="D85" i="9"/>
  <c r="E50" i="14" l="1"/>
  <c r="C51" i="14"/>
  <c r="B52" i="14"/>
  <c r="D52" i="14" s="1"/>
  <c r="C85" i="7"/>
  <c r="C84" i="12"/>
  <c r="C84" i="8"/>
  <c r="C84" i="11"/>
  <c r="B29" i="11"/>
  <c r="C28" i="11"/>
  <c r="D28" i="11" s="1"/>
  <c r="C87" i="9"/>
  <c r="D86" i="9"/>
  <c r="D83" i="11"/>
  <c r="B29" i="12"/>
  <c r="C28" i="12"/>
  <c r="D28" i="12" s="1"/>
  <c r="C85" i="10"/>
  <c r="D84" i="7"/>
  <c r="D31" i="9"/>
  <c r="C31" i="9"/>
  <c r="B32" i="9"/>
  <c r="D82" i="12"/>
  <c r="D84" i="10"/>
  <c r="C28" i="8"/>
  <c r="D28" i="8"/>
  <c r="B29" i="8"/>
  <c r="C29" i="10"/>
  <c r="B30" i="10"/>
  <c r="D29" i="10"/>
  <c r="B30" i="7"/>
  <c r="C29" i="7"/>
  <c r="D29" i="7" s="1"/>
  <c r="D82" i="11"/>
  <c r="D81" i="11"/>
  <c r="D83" i="8"/>
  <c r="F50" i="14" l="1"/>
  <c r="C110" i="14" s="1"/>
  <c r="G50" i="14"/>
  <c r="D110" i="14" s="1"/>
  <c r="C52" i="14"/>
  <c r="B53" i="14"/>
  <c r="D53" i="14" s="1"/>
  <c r="E51" i="14"/>
  <c r="C85" i="12"/>
  <c r="C86" i="7"/>
  <c r="C85" i="11"/>
  <c r="C86" i="10"/>
  <c r="C85" i="8"/>
  <c r="D85" i="10"/>
  <c r="C29" i="11"/>
  <c r="D29" i="11"/>
  <c r="B30" i="11"/>
  <c r="D84" i="11"/>
  <c r="C30" i="10"/>
  <c r="D30" i="10" s="1"/>
  <c r="B31" i="10"/>
  <c r="C32" i="9"/>
  <c r="C33" i="9" s="1"/>
  <c r="E21" i="9"/>
  <c r="D84" i="12"/>
  <c r="B31" i="7"/>
  <c r="C30" i="7"/>
  <c r="D30" i="7" s="1"/>
  <c r="C29" i="8"/>
  <c r="D29" i="8" s="1"/>
  <c r="B30" i="8"/>
  <c r="C88" i="9"/>
  <c r="D83" i="12"/>
  <c r="B30" i="12"/>
  <c r="C29" i="12"/>
  <c r="D29" i="12"/>
  <c r="D87" i="9"/>
  <c r="D85" i="7"/>
  <c r="F51" i="14" l="1"/>
  <c r="C111" i="14" s="1"/>
  <c r="G51" i="14"/>
  <c r="D111" i="14" s="1"/>
  <c r="C53" i="14"/>
  <c r="E53" i="14" s="1"/>
  <c r="F53" i="14" s="1"/>
  <c r="C113" i="14" s="1"/>
  <c r="B54" i="14"/>
  <c r="D54" i="14" s="1"/>
  <c r="E52" i="14"/>
  <c r="C87" i="7"/>
  <c r="C86" i="8"/>
  <c r="C87" i="10"/>
  <c r="B31" i="8"/>
  <c r="C30" i="8"/>
  <c r="D30" i="8" s="1"/>
  <c r="C86" i="12"/>
  <c r="C30" i="12"/>
  <c r="D30" i="12"/>
  <c r="B31" i="12"/>
  <c r="F21" i="9"/>
  <c r="E22" i="9"/>
  <c r="D85" i="8"/>
  <c r="D86" i="7"/>
  <c r="B31" i="11"/>
  <c r="C30" i="11"/>
  <c r="D30" i="11"/>
  <c r="C86" i="11"/>
  <c r="D32" i="9"/>
  <c r="C31" i="7"/>
  <c r="D31" i="7" s="1"/>
  <c r="B32" i="7"/>
  <c r="B32" i="10"/>
  <c r="C31" i="10"/>
  <c r="D31" i="10" s="1"/>
  <c r="D84" i="8"/>
  <c r="D86" i="10"/>
  <c r="D85" i="12"/>
  <c r="G53" i="14" l="1"/>
  <c r="D113" i="14" s="1"/>
  <c r="F52" i="14"/>
  <c r="C112" i="14" s="1"/>
  <c r="G52" i="14"/>
  <c r="D112" i="14" s="1"/>
  <c r="D55" i="14"/>
  <c r="H43" i="14"/>
  <c r="C54" i="14"/>
  <c r="C88" i="7"/>
  <c r="C88" i="10"/>
  <c r="C87" i="8"/>
  <c r="C31" i="11"/>
  <c r="D31" i="11" s="1"/>
  <c r="B32" i="11"/>
  <c r="D31" i="8"/>
  <c r="B32" i="8"/>
  <c r="C31" i="8"/>
  <c r="C32" i="10"/>
  <c r="C33" i="10" s="1"/>
  <c r="D32" i="10"/>
  <c r="E21" i="10"/>
  <c r="C89" i="9"/>
  <c r="D33" i="9"/>
  <c r="B32" i="12"/>
  <c r="C31" i="12"/>
  <c r="D31" i="12" s="1"/>
  <c r="D86" i="8"/>
  <c r="C87" i="11"/>
  <c r="G21" i="9"/>
  <c r="C87" i="12"/>
  <c r="D87" i="10"/>
  <c r="E21" i="7"/>
  <c r="C32" i="7"/>
  <c r="C33" i="7" s="1"/>
  <c r="D85" i="11"/>
  <c r="F22" i="9"/>
  <c r="E23" i="9"/>
  <c r="D87" i="7"/>
  <c r="I43" i="14" l="1"/>
  <c r="J43" i="14"/>
  <c r="E54" i="14"/>
  <c r="H44" i="14"/>
  <c r="J44" i="14" s="1"/>
  <c r="C55" i="14"/>
  <c r="C88" i="12"/>
  <c r="C88" i="11"/>
  <c r="D32" i="8"/>
  <c r="E21" i="8"/>
  <c r="C32" i="8"/>
  <c r="C33" i="8" s="1"/>
  <c r="E24" i="9"/>
  <c r="F23" i="9"/>
  <c r="D32" i="7"/>
  <c r="D87" i="12"/>
  <c r="D87" i="11"/>
  <c r="D86" i="12"/>
  <c r="F21" i="7"/>
  <c r="E22" i="7"/>
  <c r="G21" i="7"/>
  <c r="C90" i="9"/>
  <c r="G21" i="10"/>
  <c r="E22" i="10"/>
  <c r="F21" i="10"/>
  <c r="C88" i="8"/>
  <c r="G22" i="9"/>
  <c r="C91" i="9" s="1"/>
  <c r="D89" i="9"/>
  <c r="D88" i="9"/>
  <c r="C89" i="10"/>
  <c r="D33" i="10"/>
  <c r="D86" i="11"/>
  <c r="E21" i="12"/>
  <c r="C32" i="12"/>
  <c r="C33" i="12" s="1"/>
  <c r="E21" i="11"/>
  <c r="C32" i="11"/>
  <c r="C33" i="11" s="1"/>
  <c r="D32" i="11"/>
  <c r="D87" i="8"/>
  <c r="E55" i="14" l="1"/>
  <c r="G54" i="14"/>
  <c r="I44" i="14"/>
  <c r="K44" i="14" s="1"/>
  <c r="L44" i="14" s="1"/>
  <c r="H45" i="14"/>
  <c r="J45" i="14" s="1"/>
  <c r="K43" i="14"/>
  <c r="L43" i="14" s="1"/>
  <c r="F54" i="14"/>
  <c r="D32" i="12"/>
  <c r="C90" i="10"/>
  <c r="E23" i="7"/>
  <c r="G22" i="7"/>
  <c r="C91" i="7" s="1"/>
  <c r="F22" i="7"/>
  <c r="E22" i="8"/>
  <c r="F21" i="8"/>
  <c r="C89" i="11"/>
  <c r="D33" i="11"/>
  <c r="D89" i="10"/>
  <c r="D88" i="10"/>
  <c r="G22" i="10"/>
  <c r="C91" i="10" s="1"/>
  <c r="E23" i="10"/>
  <c r="F22" i="10"/>
  <c r="F24" i="9"/>
  <c r="G24" i="9" s="1"/>
  <c r="C93" i="9" s="1"/>
  <c r="E25" i="9"/>
  <c r="C89" i="8"/>
  <c r="D33" i="8"/>
  <c r="C90" i="7"/>
  <c r="D90" i="7" s="1"/>
  <c r="E22" i="11"/>
  <c r="F21" i="11"/>
  <c r="G21" i="11" s="1"/>
  <c r="E22" i="12"/>
  <c r="F21" i="12"/>
  <c r="D90" i="9"/>
  <c r="C89" i="7"/>
  <c r="D33" i="7"/>
  <c r="G23" i="9"/>
  <c r="G55" i="14" l="1"/>
  <c r="D114" i="14"/>
  <c r="M43" i="14"/>
  <c r="D115" i="14" s="1"/>
  <c r="C115" i="14"/>
  <c r="M44" i="14"/>
  <c r="D116" i="14" s="1"/>
  <c r="F55" i="14"/>
  <c r="C114" i="14"/>
  <c r="I45" i="14"/>
  <c r="H46" i="14"/>
  <c r="J46" i="14" s="1"/>
  <c r="C90" i="11"/>
  <c r="F23" i="7"/>
  <c r="E24" i="7"/>
  <c r="D89" i="11"/>
  <c r="E23" i="8"/>
  <c r="F22" i="8"/>
  <c r="D90" i="10"/>
  <c r="C116" i="14"/>
  <c r="G22" i="11"/>
  <c r="C91" i="11" s="1"/>
  <c r="E23" i="11"/>
  <c r="F22" i="11"/>
  <c r="G21" i="12"/>
  <c r="C92" i="9"/>
  <c r="D88" i="8"/>
  <c r="G22" i="12"/>
  <c r="C91" i="12" s="1"/>
  <c r="F22" i="12"/>
  <c r="E23" i="12"/>
  <c r="F25" i="9"/>
  <c r="G25" i="9" s="1"/>
  <c r="E26" i="9"/>
  <c r="D88" i="11"/>
  <c r="D89" i="7"/>
  <c r="D88" i="7"/>
  <c r="G23" i="10"/>
  <c r="C92" i="10" s="1"/>
  <c r="F23" i="10"/>
  <c r="E24" i="10"/>
  <c r="G21" i="8"/>
  <c r="C89" i="12"/>
  <c r="D33" i="12"/>
  <c r="H47" i="14" l="1"/>
  <c r="J47" i="14" s="1"/>
  <c r="I46" i="14"/>
  <c r="K46" i="14" s="1"/>
  <c r="M46" i="14" s="1"/>
  <c r="D118" i="14" s="1"/>
  <c r="K45" i="14"/>
  <c r="C94" i="9"/>
  <c r="C90" i="8"/>
  <c r="E27" i="9"/>
  <c r="F26" i="9"/>
  <c r="G26" i="9" s="1"/>
  <c r="D92" i="9"/>
  <c r="D91" i="9"/>
  <c r="F23" i="11"/>
  <c r="E24" i="11"/>
  <c r="E25" i="7"/>
  <c r="F24" i="7"/>
  <c r="C90" i="12"/>
  <c r="D90" i="12" s="1"/>
  <c r="G22" i="8"/>
  <c r="C91" i="8" s="1"/>
  <c r="D89" i="12"/>
  <c r="D88" i="12"/>
  <c r="F24" i="10"/>
  <c r="G24" i="10" s="1"/>
  <c r="E25" i="10"/>
  <c r="F23" i="12"/>
  <c r="E24" i="12"/>
  <c r="G23" i="12"/>
  <c r="C92" i="12" s="1"/>
  <c r="G23" i="8"/>
  <c r="C92" i="8" s="1"/>
  <c r="E24" i="8"/>
  <c r="F23" i="8"/>
  <c r="G23" i="7"/>
  <c r="D91" i="10"/>
  <c r="D90" i="11"/>
  <c r="L45" i="14" l="1"/>
  <c r="C117" i="14" s="1"/>
  <c r="M45" i="14"/>
  <c r="D117" i="14" s="1"/>
  <c r="L46" i="14"/>
  <c r="C118" i="14" s="1"/>
  <c r="H48" i="14"/>
  <c r="J48" i="14" s="1"/>
  <c r="I47" i="14"/>
  <c r="K47" i="14" s="1"/>
  <c r="L47" i="14" s="1"/>
  <c r="C119" i="14" s="1"/>
  <c r="C95" i="9"/>
  <c r="C93" i="10"/>
  <c r="D91" i="8"/>
  <c r="G24" i="7"/>
  <c r="C93" i="7" s="1"/>
  <c r="D90" i="8"/>
  <c r="D89" i="8"/>
  <c r="E25" i="8"/>
  <c r="F24" i="8"/>
  <c r="G24" i="8"/>
  <c r="C93" i="8" s="1"/>
  <c r="G23" i="11"/>
  <c r="C92" i="7"/>
  <c r="D91" i="12"/>
  <c r="F25" i="7"/>
  <c r="G25" i="7" s="1"/>
  <c r="E26" i="7"/>
  <c r="F27" i="9"/>
  <c r="G27" i="9"/>
  <c r="C96" i="9" s="1"/>
  <c r="E28" i="9"/>
  <c r="F24" i="12"/>
  <c r="G24" i="12"/>
  <c r="C93" i="12" s="1"/>
  <c r="E25" i="12"/>
  <c r="E26" i="10"/>
  <c r="F25" i="10"/>
  <c r="E25" i="11"/>
  <c r="F24" i="11"/>
  <c r="D94" i="9"/>
  <c r="D93" i="9"/>
  <c r="M47" i="14" l="1"/>
  <c r="D119" i="14" s="1"/>
  <c r="H49" i="14"/>
  <c r="J49" i="14" s="1"/>
  <c r="I48" i="14"/>
  <c r="K48" i="14" s="1"/>
  <c r="L48" i="14" s="1"/>
  <c r="C120" i="14" s="1"/>
  <c r="C94" i="7"/>
  <c r="D94" i="7" s="1"/>
  <c r="G24" i="11"/>
  <c r="C93" i="11" s="1"/>
  <c r="F26" i="10"/>
  <c r="G26" i="10"/>
  <c r="C95" i="10" s="1"/>
  <c r="E27" i="10"/>
  <c r="F25" i="11"/>
  <c r="G25" i="11"/>
  <c r="C94" i="11" s="1"/>
  <c r="E26" i="11"/>
  <c r="G25" i="10"/>
  <c r="F26" i="7"/>
  <c r="E27" i="7"/>
  <c r="G26" i="7"/>
  <c r="C95" i="7" s="1"/>
  <c r="D92" i="7"/>
  <c r="D91" i="7"/>
  <c r="D92" i="12"/>
  <c r="F25" i="8"/>
  <c r="G25" i="8" s="1"/>
  <c r="E26" i="8"/>
  <c r="C92" i="11"/>
  <c r="E26" i="12"/>
  <c r="G25" i="12"/>
  <c r="C94" i="12" s="1"/>
  <c r="D93" i="12" s="1"/>
  <c r="F25" i="12"/>
  <c r="E29" i="9"/>
  <c r="G28" i="9"/>
  <c r="C97" i="9" s="1"/>
  <c r="F28" i="9"/>
  <c r="D92" i="8"/>
  <c r="D92" i="10"/>
  <c r="D95" i="9"/>
  <c r="M48" i="14" l="1"/>
  <c r="D120" i="14" s="1"/>
  <c r="H50" i="14"/>
  <c r="J50" i="14" s="1"/>
  <c r="I49" i="14"/>
  <c r="C94" i="8"/>
  <c r="F26" i="11"/>
  <c r="G26" i="11"/>
  <c r="E27" i="11"/>
  <c r="D95" i="10"/>
  <c r="G26" i="12"/>
  <c r="E27" i="12"/>
  <c r="F26" i="12"/>
  <c r="E27" i="8"/>
  <c r="F26" i="8"/>
  <c r="G26" i="8" s="1"/>
  <c r="C94" i="10"/>
  <c r="G27" i="10"/>
  <c r="C96" i="10" s="1"/>
  <c r="E28" i="10"/>
  <c r="F27" i="10"/>
  <c r="F29" i="9"/>
  <c r="E30" i="9"/>
  <c r="G29" i="9"/>
  <c r="C98" i="9" s="1"/>
  <c r="D96" i="9"/>
  <c r="D93" i="7"/>
  <c r="F27" i="7"/>
  <c r="G27" i="7" s="1"/>
  <c r="E28" i="7"/>
  <c r="D92" i="11"/>
  <c r="D91" i="11"/>
  <c r="D93" i="11"/>
  <c r="K49" i="14" l="1"/>
  <c r="H51" i="14"/>
  <c r="J51" i="14" s="1"/>
  <c r="I50" i="14"/>
  <c r="C96" i="7"/>
  <c r="C95" i="8"/>
  <c r="F28" i="10"/>
  <c r="G28" i="10"/>
  <c r="C97" i="10" s="1"/>
  <c r="E29" i="10"/>
  <c r="E31" i="9"/>
  <c r="F30" i="9"/>
  <c r="G30" i="9" s="1"/>
  <c r="C99" i="9" s="1"/>
  <c r="C95" i="12"/>
  <c r="F27" i="11"/>
  <c r="E28" i="11"/>
  <c r="G27" i="11"/>
  <c r="C96" i="11" s="1"/>
  <c r="G27" i="8"/>
  <c r="C96" i="8" s="1"/>
  <c r="E28" i="8"/>
  <c r="F27" i="8"/>
  <c r="D97" i="9"/>
  <c r="C95" i="11"/>
  <c r="G28" i="7"/>
  <c r="C97" i="7" s="1"/>
  <c r="F28" i="7"/>
  <c r="E29" i="7"/>
  <c r="E28" i="12"/>
  <c r="G27" i="12"/>
  <c r="C96" i="12" s="1"/>
  <c r="F27" i="12"/>
  <c r="D96" i="10"/>
  <c r="D94" i="10"/>
  <c r="D93" i="10"/>
  <c r="D93" i="8"/>
  <c r="L49" i="14" l="1"/>
  <c r="C121" i="14" s="1"/>
  <c r="M49" i="14"/>
  <c r="D121" i="14" s="1"/>
  <c r="K50" i="14"/>
  <c r="H52" i="14"/>
  <c r="J52" i="14" s="1"/>
  <c r="I51" i="14"/>
  <c r="K51" i="14" s="1"/>
  <c r="L51" i="14" s="1"/>
  <c r="C123" i="14" s="1"/>
  <c r="D98" i="9"/>
  <c r="E29" i="12"/>
  <c r="F28" i="12"/>
  <c r="G28" i="12" s="1"/>
  <c r="C97" i="12" s="1"/>
  <c r="D95" i="12"/>
  <c r="D94" i="12"/>
  <c r="E30" i="10"/>
  <c r="G29" i="10"/>
  <c r="C98" i="10" s="1"/>
  <c r="F29" i="10"/>
  <c r="D95" i="8"/>
  <c r="F29" i="7"/>
  <c r="G29" i="7" s="1"/>
  <c r="C98" i="7" s="1"/>
  <c r="E30" i="7"/>
  <c r="D96" i="7"/>
  <c r="D95" i="7"/>
  <c r="D95" i="11"/>
  <c r="D94" i="11"/>
  <c r="E29" i="11"/>
  <c r="F28" i="11"/>
  <c r="G28" i="11" s="1"/>
  <c r="C97" i="11" s="1"/>
  <c r="D94" i="8"/>
  <c r="F28" i="8"/>
  <c r="E29" i="8"/>
  <c r="G28" i="8"/>
  <c r="C97" i="8" s="1"/>
  <c r="F31" i="9"/>
  <c r="G31" i="9" s="1"/>
  <c r="C100" i="9" s="1"/>
  <c r="E32" i="9"/>
  <c r="L50" i="14" l="1"/>
  <c r="C122" i="14" s="1"/>
  <c r="M50" i="14"/>
  <c r="D122" i="14" s="1"/>
  <c r="M51" i="14"/>
  <c r="D123" i="14" s="1"/>
  <c r="H53" i="14"/>
  <c r="J53" i="14" s="1"/>
  <c r="I52" i="14"/>
  <c r="K52" i="14" s="1"/>
  <c r="L52" i="14" s="1"/>
  <c r="C124" i="14" s="1"/>
  <c r="D96" i="11"/>
  <c r="D96" i="12"/>
  <c r="D99" i="9"/>
  <c r="D97" i="7"/>
  <c r="F29" i="8"/>
  <c r="G29" i="8"/>
  <c r="C98" i="8" s="1"/>
  <c r="E30" i="8"/>
  <c r="G30" i="10"/>
  <c r="C99" i="10" s="1"/>
  <c r="F30" i="10"/>
  <c r="E31" i="10"/>
  <c r="G29" i="12"/>
  <c r="C98" i="12" s="1"/>
  <c r="D97" i="12" s="1"/>
  <c r="E30" i="12"/>
  <c r="F29" i="12"/>
  <c r="D97" i="10"/>
  <c r="H21" i="9"/>
  <c r="G32" i="9"/>
  <c r="F32" i="9"/>
  <c r="F33" i="9" s="1"/>
  <c r="D97" i="8"/>
  <c r="G29" i="11"/>
  <c r="C98" i="11" s="1"/>
  <c r="E30" i="11"/>
  <c r="F29" i="11"/>
  <c r="F30" i="7"/>
  <c r="G30" i="7"/>
  <c r="C99" i="7" s="1"/>
  <c r="E31" i="7"/>
  <c r="D96" i="8"/>
  <c r="M52" i="14" l="1"/>
  <c r="D124" i="14" s="1"/>
  <c r="H54" i="14"/>
  <c r="I53" i="14"/>
  <c r="C101" i="9"/>
  <c r="G33" i="9"/>
  <c r="D98" i="7"/>
  <c r="E31" i="12"/>
  <c r="G30" i="12"/>
  <c r="C99" i="12" s="1"/>
  <c r="F30" i="12"/>
  <c r="E31" i="8"/>
  <c r="F30" i="8"/>
  <c r="G30" i="8" s="1"/>
  <c r="C99" i="8" s="1"/>
  <c r="H22" i="9"/>
  <c r="I21" i="9"/>
  <c r="J21" i="9"/>
  <c r="D98" i="12"/>
  <c r="F31" i="10"/>
  <c r="G31" i="10" s="1"/>
  <c r="C100" i="10" s="1"/>
  <c r="E32" i="10"/>
  <c r="F31" i="7"/>
  <c r="E32" i="7"/>
  <c r="G31" i="7"/>
  <c r="C100" i="7" s="1"/>
  <c r="E31" i="11"/>
  <c r="F30" i="11"/>
  <c r="G30" i="11" s="1"/>
  <c r="C99" i="11" s="1"/>
  <c r="D98" i="10"/>
  <c r="D97" i="11"/>
  <c r="N43" i="14" l="1"/>
  <c r="J54" i="14"/>
  <c r="K53" i="14"/>
  <c r="I54" i="14"/>
  <c r="D99" i="10"/>
  <c r="D98" i="8"/>
  <c r="D98" i="11"/>
  <c r="C102" i="9"/>
  <c r="D101" i="9"/>
  <c r="D100" i="9"/>
  <c r="E32" i="8"/>
  <c r="G31" i="8"/>
  <c r="C100" i="8" s="1"/>
  <c r="F31" i="8"/>
  <c r="D99" i="7"/>
  <c r="E32" i="12"/>
  <c r="F31" i="12"/>
  <c r="G31" i="12" s="1"/>
  <c r="C100" i="12" s="1"/>
  <c r="H21" i="7"/>
  <c r="F32" i="7"/>
  <c r="F33" i="7" s="1"/>
  <c r="G32" i="7"/>
  <c r="F31" i="11"/>
  <c r="G31" i="11" s="1"/>
  <c r="C100" i="11" s="1"/>
  <c r="E32" i="11"/>
  <c r="H21" i="10"/>
  <c r="F32" i="10"/>
  <c r="F33" i="10" s="1"/>
  <c r="I22" i="9"/>
  <c r="H23" i="9"/>
  <c r="L53" i="14" l="1"/>
  <c r="C125" i="14" s="1"/>
  <c r="M53" i="14"/>
  <c r="D125" i="14" s="1"/>
  <c r="J55" i="14"/>
  <c r="P43" i="14"/>
  <c r="O43" i="14"/>
  <c r="Q43" i="14" s="1"/>
  <c r="K54" i="14"/>
  <c r="K55" i="14" s="1"/>
  <c r="I55" i="14"/>
  <c r="N44" i="14"/>
  <c r="D99" i="12"/>
  <c r="D99" i="11"/>
  <c r="J22" i="9"/>
  <c r="C101" i="7"/>
  <c r="G33" i="7"/>
  <c r="F32" i="8"/>
  <c r="F33" i="8" s="1"/>
  <c r="H21" i="8"/>
  <c r="D99" i="8"/>
  <c r="F32" i="11"/>
  <c r="F33" i="11" s="1"/>
  <c r="H21" i="11"/>
  <c r="H22" i="10"/>
  <c r="I21" i="10"/>
  <c r="J21" i="10"/>
  <c r="H21" i="12"/>
  <c r="F32" i="12"/>
  <c r="F33" i="12" s="1"/>
  <c r="I23" i="9"/>
  <c r="H24" i="9"/>
  <c r="J23" i="9"/>
  <c r="C104" i="9" s="1"/>
  <c r="G32" i="10"/>
  <c r="H22" i="7"/>
  <c r="J21" i="7"/>
  <c r="I21" i="7"/>
  <c r="M54" i="14" l="1"/>
  <c r="R43" i="14"/>
  <c r="C127" i="14" s="1"/>
  <c r="O44" i="14"/>
  <c r="P44" i="14"/>
  <c r="S43" i="14"/>
  <c r="D127" i="14" s="1"/>
  <c r="L54" i="14"/>
  <c r="N45" i="14"/>
  <c r="H22" i="11"/>
  <c r="J21" i="11"/>
  <c r="I21" i="11"/>
  <c r="C102" i="10"/>
  <c r="H25" i="9"/>
  <c r="I24" i="9"/>
  <c r="J24" i="9" s="1"/>
  <c r="J21" i="12"/>
  <c r="I21" i="12"/>
  <c r="H22" i="12"/>
  <c r="G32" i="11"/>
  <c r="G32" i="8"/>
  <c r="C103" i="9"/>
  <c r="C102" i="7"/>
  <c r="D102" i="7" s="1"/>
  <c r="I21" i="8"/>
  <c r="H22" i="8"/>
  <c r="J22" i="7"/>
  <c r="C103" i="7" s="1"/>
  <c r="H23" i="7"/>
  <c r="I22" i="7"/>
  <c r="C101" i="10"/>
  <c r="G33" i="10"/>
  <c r="G32" i="12"/>
  <c r="H23" i="10"/>
  <c r="I22" i="10"/>
  <c r="D101" i="7"/>
  <c r="D100" i="7"/>
  <c r="M55" i="14" l="1"/>
  <c r="D126" i="14"/>
  <c r="O45" i="14"/>
  <c r="Q45" i="14" s="1"/>
  <c r="R45" i="14" s="1"/>
  <c r="C129" i="14" s="1"/>
  <c r="P45" i="14"/>
  <c r="Q44" i="14"/>
  <c r="R44" i="14" s="1"/>
  <c r="C128" i="14" s="1"/>
  <c r="N46" i="14"/>
  <c r="C126" i="14"/>
  <c r="L55" i="14"/>
  <c r="C105" i="9"/>
  <c r="C102" i="11"/>
  <c r="J23" i="10"/>
  <c r="C104" i="10" s="1"/>
  <c r="H24" i="10"/>
  <c r="I23" i="10"/>
  <c r="D101" i="10"/>
  <c r="D100" i="10"/>
  <c r="I22" i="12"/>
  <c r="J22" i="12"/>
  <c r="C103" i="12" s="1"/>
  <c r="H23" i="12"/>
  <c r="I25" i="9"/>
  <c r="H26" i="9"/>
  <c r="J25" i="9"/>
  <c r="C106" i="9" s="1"/>
  <c r="I22" i="11"/>
  <c r="J22" i="11" s="1"/>
  <c r="H23" i="11"/>
  <c r="J22" i="8"/>
  <c r="C103" i="8" s="1"/>
  <c r="I22" i="8"/>
  <c r="H23" i="8"/>
  <c r="C101" i="11"/>
  <c r="G33" i="11"/>
  <c r="J22" i="10"/>
  <c r="J23" i="7"/>
  <c r="C104" i="7" s="1"/>
  <c r="H24" i="7"/>
  <c r="I23" i="7"/>
  <c r="J21" i="8"/>
  <c r="D103" i="9"/>
  <c r="D102" i="9"/>
  <c r="C101" i="12"/>
  <c r="G33" i="12"/>
  <c r="C101" i="8"/>
  <c r="G33" i="8"/>
  <c r="C102" i="12"/>
  <c r="D102" i="12" s="1"/>
  <c r="S45" i="14" l="1"/>
  <c r="D129" i="14" s="1"/>
  <c r="O46" i="14"/>
  <c r="P46" i="14"/>
  <c r="S44" i="14"/>
  <c r="D128" i="14" s="1"/>
  <c r="N47" i="14"/>
  <c r="C103" i="11"/>
  <c r="D101" i="8"/>
  <c r="D100" i="8"/>
  <c r="C102" i="8"/>
  <c r="D102" i="8" s="1"/>
  <c r="D101" i="11"/>
  <c r="D100" i="11"/>
  <c r="I23" i="12"/>
  <c r="H24" i="12"/>
  <c r="D105" i="9"/>
  <c r="D104" i="9"/>
  <c r="C103" i="10"/>
  <c r="I23" i="8"/>
  <c r="J23" i="8" s="1"/>
  <c r="H24" i="8"/>
  <c r="H24" i="11"/>
  <c r="I23" i="11"/>
  <c r="H27" i="9"/>
  <c r="I26" i="9"/>
  <c r="J26" i="9"/>
  <c r="C107" i="9" s="1"/>
  <c r="D101" i="12"/>
  <c r="D100" i="12"/>
  <c r="D103" i="7"/>
  <c r="H25" i="7"/>
  <c r="J24" i="7"/>
  <c r="C105" i="7" s="1"/>
  <c r="I24" i="7"/>
  <c r="H25" i="10"/>
  <c r="I24" i="10"/>
  <c r="J24" i="10"/>
  <c r="C105" i="10" s="1"/>
  <c r="D102" i="11"/>
  <c r="O47" i="14" l="1"/>
  <c r="P47" i="14"/>
  <c r="Q46" i="14"/>
  <c r="R46" i="14" s="1"/>
  <c r="C130" i="14" s="1"/>
  <c r="N48" i="14"/>
  <c r="C104" i="8"/>
  <c r="H25" i="8"/>
  <c r="I24" i="8"/>
  <c r="J24" i="8" s="1"/>
  <c r="H25" i="12"/>
  <c r="J24" i="12"/>
  <c r="C105" i="12" s="1"/>
  <c r="I24" i="12"/>
  <c r="H26" i="10"/>
  <c r="I25" i="10"/>
  <c r="J25" i="10" s="1"/>
  <c r="J23" i="11"/>
  <c r="I27" i="9"/>
  <c r="J27" i="9" s="1"/>
  <c r="H28" i="9"/>
  <c r="D103" i="10"/>
  <c r="D102" i="10"/>
  <c r="D104" i="10"/>
  <c r="D104" i="7"/>
  <c r="H26" i="7"/>
  <c r="I25" i="7"/>
  <c r="J25" i="7" s="1"/>
  <c r="H25" i="11"/>
  <c r="J24" i="11"/>
  <c r="C105" i="11" s="1"/>
  <c r="I24" i="11"/>
  <c r="J23" i="12"/>
  <c r="D106" i="9"/>
  <c r="O48" i="14" l="1"/>
  <c r="Q48" i="14" s="1"/>
  <c r="R48" i="14" s="1"/>
  <c r="C132" i="14" s="1"/>
  <c r="P48" i="14"/>
  <c r="S46" i="14"/>
  <c r="D130" i="14" s="1"/>
  <c r="Q47" i="14"/>
  <c r="R47" i="14" s="1"/>
  <c r="C131" i="14" s="1"/>
  <c r="N49" i="14"/>
  <c r="C105" i="8"/>
  <c r="C106" i="10"/>
  <c r="C108" i="9"/>
  <c r="C106" i="7"/>
  <c r="J26" i="10"/>
  <c r="C107" i="10" s="1"/>
  <c r="I26" i="10"/>
  <c r="H27" i="10"/>
  <c r="H29" i="9"/>
  <c r="I28" i="9"/>
  <c r="J28" i="9" s="1"/>
  <c r="C109" i="9" s="1"/>
  <c r="H26" i="12"/>
  <c r="I25" i="12"/>
  <c r="J25" i="12"/>
  <c r="C106" i="12" s="1"/>
  <c r="H26" i="8"/>
  <c r="I25" i="8"/>
  <c r="J25" i="8"/>
  <c r="C106" i="8" s="1"/>
  <c r="D104" i="8"/>
  <c r="D103" i="8"/>
  <c r="C104" i="11"/>
  <c r="H26" i="11"/>
  <c r="I25" i="11"/>
  <c r="J25" i="11" s="1"/>
  <c r="I26" i="7"/>
  <c r="J26" i="7" s="1"/>
  <c r="C107" i="7" s="1"/>
  <c r="H27" i="7"/>
  <c r="C104" i="12"/>
  <c r="S48" i="14" l="1"/>
  <c r="D132" i="14" s="1"/>
  <c r="S47" i="14"/>
  <c r="D131" i="14" s="1"/>
  <c r="O49" i="14"/>
  <c r="Q49" i="14" s="1"/>
  <c r="R49" i="14" s="1"/>
  <c r="C133" i="14" s="1"/>
  <c r="P49" i="14"/>
  <c r="N50" i="14"/>
  <c r="C106" i="11"/>
  <c r="H27" i="11"/>
  <c r="I26" i="11"/>
  <c r="J26" i="11" s="1"/>
  <c r="H27" i="8"/>
  <c r="I26" i="8"/>
  <c r="J26" i="8" s="1"/>
  <c r="D105" i="12"/>
  <c r="D106" i="10"/>
  <c r="D105" i="10"/>
  <c r="D104" i="12"/>
  <c r="D103" i="12"/>
  <c r="J27" i="10"/>
  <c r="C108" i="10" s="1"/>
  <c r="I27" i="10"/>
  <c r="H28" i="10"/>
  <c r="D106" i="7"/>
  <c r="D105" i="7"/>
  <c r="D104" i="11"/>
  <c r="D103" i="11"/>
  <c r="I27" i="7"/>
  <c r="H28" i="7"/>
  <c r="J27" i="7"/>
  <c r="C108" i="7" s="1"/>
  <c r="I26" i="12"/>
  <c r="J26" i="12" s="1"/>
  <c r="H27" i="12"/>
  <c r="H30" i="9"/>
  <c r="I29" i="9"/>
  <c r="J29" i="9" s="1"/>
  <c r="C110" i="9" s="1"/>
  <c r="D108" i="9"/>
  <c r="D107" i="9"/>
  <c r="D105" i="8"/>
  <c r="S49" i="14" l="1"/>
  <c r="D133" i="14" s="1"/>
  <c r="O50" i="14"/>
  <c r="Q50" i="14" s="1"/>
  <c r="R50" i="14" s="1"/>
  <c r="C134" i="14" s="1"/>
  <c r="P50" i="14"/>
  <c r="N51" i="14"/>
  <c r="C107" i="12"/>
  <c r="D109" i="9"/>
  <c r="C107" i="8"/>
  <c r="C107" i="11"/>
  <c r="I27" i="11"/>
  <c r="J27" i="11"/>
  <c r="C108" i="11" s="1"/>
  <c r="H28" i="11"/>
  <c r="D106" i="11"/>
  <c r="D105" i="11"/>
  <c r="I30" i="9"/>
  <c r="J30" i="9" s="1"/>
  <c r="C111" i="9" s="1"/>
  <c r="H31" i="9"/>
  <c r="J28" i="7"/>
  <c r="C109" i="7" s="1"/>
  <c r="D108" i="7" s="1"/>
  <c r="I28" i="7"/>
  <c r="H29" i="7"/>
  <c r="I28" i="10"/>
  <c r="J28" i="10" s="1"/>
  <c r="C109" i="10" s="1"/>
  <c r="H29" i="10"/>
  <c r="H28" i="12"/>
  <c r="J27" i="12"/>
  <c r="C108" i="12" s="1"/>
  <c r="I27" i="12"/>
  <c r="D107" i="10"/>
  <c r="H28" i="8"/>
  <c r="I27" i="8"/>
  <c r="J27" i="8"/>
  <c r="C108" i="8" s="1"/>
  <c r="D107" i="7"/>
  <c r="S50" i="14" l="1"/>
  <c r="D134" i="14" s="1"/>
  <c r="O51" i="14"/>
  <c r="Q51" i="14" s="1"/>
  <c r="R51" i="14" s="1"/>
  <c r="C135" i="14" s="1"/>
  <c r="P51" i="14"/>
  <c r="N52" i="14"/>
  <c r="D110" i="9"/>
  <c r="D108" i="10"/>
  <c r="I29" i="7"/>
  <c r="H30" i="7"/>
  <c r="J29" i="7"/>
  <c r="C110" i="7" s="1"/>
  <c r="D109" i="7" s="1"/>
  <c r="I29" i="10"/>
  <c r="J29" i="10" s="1"/>
  <c r="C110" i="10" s="1"/>
  <c r="H30" i="10"/>
  <c r="H32" i="9"/>
  <c r="I31" i="9"/>
  <c r="J31" i="9" s="1"/>
  <c r="C112" i="9" s="1"/>
  <c r="H29" i="11"/>
  <c r="I28" i="11"/>
  <c r="J28" i="11" s="1"/>
  <c r="C109" i="11" s="1"/>
  <c r="I28" i="8"/>
  <c r="J28" i="8" s="1"/>
  <c r="C109" i="8" s="1"/>
  <c r="H29" i="8"/>
  <c r="J28" i="12"/>
  <c r="C109" i="12" s="1"/>
  <c r="D108" i="12" s="1"/>
  <c r="H29" i="12"/>
  <c r="I28" i="12"/>
  <c r="D107" i="11"/>
  <c r="D107" i="8"/>
  <c r="D106" i="8"/>
  <c r="D107" i="12"/>
  <c r="D106" i="12"/>
  <c r="O52" i="14" l="1"/>
  <c r="Q52" i="14" s="1"/>
  <c r="R52" i="14" s="1"/>
  <c r="C136" i="14" s="1"/>
  <c r="P52" i="14"/>
  <c r="S51" i="14"/>
  <c r="D135" i="14" s="1"/>
  <c r="N53" i="14"/>
  <c r="D111" i="9"/>
  <c r="D108" i="11"/>
  <c r="D108" i="8"/>
  <c r="D109" i="10"/>
  <c r="I29" i="11"/>
  <c r="H30" i="11"/>
  <c r="J29" i="11"/>
  <c r="C110" i="11" s="1"/>
  <c r="H31" i="7"/>
  <c r="I30" i="7"/>
  <c r="J30" i="7" s="1"/>
  <c r="C111" i="7" s="1"/>
  <c r="K21" i="9"/>
  <c r="I32" i="9"/>
  <c r="I33" i="9" s="1"/>
  <c r="I29" i="8"/>
  <c r="J29" i="8"/>
  <c r="C110" i="8" s="1"/>
  <c r="H30" i="8"/>
  <c r="I30" i="10"/>
  <c r="J30" i="10" s="1"/>
  <c r="C111" i="10" s="1"/>
  <c r="H31" i="10"/>
  <c r="J29" i="12"/>
  <c r="C110" i="12" s="1"/>
  <c r="D109" i="12" s="1"/>
  <c r="H30" i="12"/>
  <c r="I29" i="12"/>
  <c r="S52" i="14" l="1"/>
  <c r="D136" i="14" s="1"/>
  <c r="O53" i="14"/>
  <c r="Q53" i="14" s="1"/>
  <c r="R53" i="14" s="1"/>
  <c r="C137" i="14" s="1"/>
  <c r="P53" i="14"/>
  <c r="N54" i="14"/>
  <c r="D110" i="7"/>
  <c r="D110" i="10"/>
  <c r="I30" i="8"/>
  <c r="H31" i="8"/>
  <c r="J30" i="8"/>
  <c r="C111" i="8" s="1"/>
  <c r="D109" i="11"/>
  <c r="K22" i="9"/>
  <c r="L21" i="9"/>
  <c r="I31" i="7"/>
  <c r="J31" i="7" s="1"/>
  <c r="C112" i="7" s="1"/>
  <c r="H32" i="7"/>
  <c r="J30" i="11"/>
  <c r="C111" i="11" s="1"/>
  <c r="D110" i="11" s="1"/>
  <c r="I30" i="11"/>
  <c r="H31" i="11"/>
  <c r="H31" i="12"/>
  <c r="I30" i="12"/>
  <c r="J30" i="12" s="1"/>
  <c r="C111" i="12" s="1"/>
  <c r="I31" i="10"/>
  <c r="J31" i="10" s="1"/>
  <c r="C112" i="10" s="1"/>
  <c r="H32" i="10"/>
  <c r="J32" i="9"/>
  <c r="D109" i="8"/>
  <c r="S53" i="14" l="1"/>
  <c r="D137" i="14" s="1"/>
  <c r="O54" i="14"/>
  <c r="P54" i="14"/>
  <c r="T43" i="14"/>
  <c r="D111" i="10"/>
  <c r="D110" i="12"/>
  <c r="D111" i="7"/>
  <c r="I32" i="10"/>
  <c r="I33" i="10" s="1"/>
  <c r="K21" i="10"/>
  <c r="J32" i="10"/>
  <c r="I31" i="12"/>
  <c r="J31" i="12" s="1"/>
  <c r="C112" i="12" s="1"/>
  <c r="H32" i="12"/>
  <c r="I32" i="7"/>
  <c r="I33" i="7" s="1"/>
  <c r="K21" i="7"/>
  <c r="J32" i="7"/>
  <c r="M21" i="9"/>
  <c r="C113" i="9"/>
  <c r="J33" i="9"/>
  <c r="I31" i="11"/>
  <c r="H32" i="11"/>
  <c r="J31" i="11"/>
  <c r="C112" i="11" s="1"/>
  <c r="K23" i="9"/>
  <c r="L22" i="9"/>
  <c r="M22" i="9" s="1"/>
  <c r="C115" i="9" s="1"/>
  <c r="I31" i="8"/>
  <c r="J31" i="8" s="1"/>
  <c r="C112" i="8" s="1"/>
  <c r="H32" i="8"/>
  <c r="D110" i="8"/>
  <c r="V43" i="14" l="1"/>
  <c r="U43" i="14"/>
  <c r="P55" i="14"/>
  <c r="Q54" i="14"/>
  <c r="Q55" i="14" s="1"/>
  <c r="O55" i="14"/>
  <c r="T44" i="14"/>
  <c r="D111" i="8"/>
  <c r="D111" i="12"/>
  <c r="K24" i="9"/>
  <c r="L23" i="9"/>
  <c r="K22" i="10"/>
  <c r="L21" i="10"/>
  <c r="K21" i="11"/>
  <c r="I32" i="11"/>
  <c r="I33" i="11" s="1"/>
  <c r="L21" i="7"/>
  <c r="M21" i="7"/>
  <c r="K22" i="7"/>
  <c r="K21" i="12"/>
  <c r="I32" i="12"/>
  <c r="I33" i="12" s="1"/>
  <c r="C113" i="10"/>
  <c r="J33" i="10"/>
  <c r="D112" i="9"/>
  <c r="C113" i="7"/>
  <c r="J33" i="7"/>
  <c r="D111" i="11"/>
  <c r="I32" i="8"/>
  <c r="I33" i="8" s="1"/>
  <c r="K21" i="8"/>
  <c r="J32" i="8"/>
  <c r="C114" i="9"/>
  <c r="D114" i="9" s="1"/>
  <c r="U44" i="14" l="1"/>
  <c r="W44" i="14" s="1"/>
  <c r="X44" i="14" s="1"/>
  <c r="C140" i="14" s="1"/>
  <c r="V44" i="14"/>
  <c r="S54" i="14"/>
  <c r="R54" i="14"/>
  <c r="C138" i="14" s="1"/>
  <c r="W43" i="14"/>
  <c r="T45" i="14"/>
  <c r="D112" i="10"/>
  <c r="C114" i="7"/>
  <c r="M21" i="11"/>
  <c r="K22" i="11"/>
  <c r="L21" i="11"/>
  <c r="M22" i="10"/>
  <c r="C115" i="10" s="1"/>
  <c r="K23" i="10"/>
  <c r="L22" i="10"/>
  <c r="K25" i="9"/>
  <c r="L24" i="9"/>
  <c r="M24" i="9" s="1"/>
  <c r="C117" i="9" s="1"/>
  <c r="C113" i="8"/>
  <c r="J33" i="8"/>
  <c r="M21" i="8"/>
  <c r="K22" i="8"/>
  <c r="L21" i="8"/>
  <c r="D113" i="7"/>
  <c r="D112" i="7"/>
  <c r="M21" i="10"/>
  <c r="M23" i="9"/>
  <c r="D113" i="9"/>
  <c r="J32" i="12"/>
  <c r="K22" i="12"/>
  <c r="M21" i="12"/>
  <c r="L21" i="12"/>
  <c r="K23" i="7"/>
  <c r="L22" i="7"/>
  <c r="M22" i="7" s="1"/>
  <c r="J32" i="11"/>
  <c r="S55" i="14" l="1"/>
  <c r="D138" i="14"/>
  <c r="X43" i="14"/>
  <c r="C139" i="14" s="1"/>
  <c r="Y44" i="14"/>
  <c r="D140" i="14" s="1"/>
  <c r="U45" i="14"/>
  <c r="V45" i="14"/>
  <c r="Y43" i="14"/>
  <c r="D139" i="14" s="1"/>
  <c r="R55" i="14"/>
  <c r="T46" i="14"/>
  <c r="C115" i="7"/>
  <c r="C114" i="12"/>
  <c r="K26" i="9"/>
  <c r="L25" i="9"/>
  <c r="M25" i="9" s="1"/>
  <c r="K24" i="10"/>
  <c r="M23" i="10"/>
  <c r="C116" i="10" s="1"/>
  <c r="L23" i="10"/>
  <c r="C116" i="9"/>
  <c r="D114" i="7"/>
  <c r="C114" i="10"/>
  <c r="C114" i="8"/>
  <c r="C114" i="11"/>
  <c r="K24" i="7"/>
  <c r="L23" i="7"/>
  <c r="K23" i="12"/>
  <c r="L22" i="12"/>
  <c r="M22" i="12" s="1"/>
  <c r="C113" i="11"/>
  <c r="J33" i="11"/>
  <c r="C113" i="12"/>
  <c r="J33" i="12"/>
  <c r="K23" i="8"/>
  <c r="M22" i="8"/>
  <c r="C115" i="8" s="1"/>
  <c r="L22" i="8"/>
  <c r="D113" i="8"/>
  <c r="D112" i="8"/>
  <c r="K23" i="11"/>
  <c r="M22" i="11"/>
  <c r="C115" i="11" s="1"/>
  <c r="L22" i="11"/>
  <c r="U46" i="14" l="1"/>
  <c r="V46" i="14"/>
  <c r="W45" i="14"/>
  <c r="X45" i="14" s="1"/>
  <c r="C141" i="14" s="1"/>
  <c r="T47" i="14"/>
  <c r="C115" i="12"/>
  <c r="C118" i="9"/>
  <c r="D114" i="11"/>
  <c r="D115" i="10"/>
  <c r="K24" i="11"/>
  <c r="L23" i="11"/>
  <c r="D113" i="11"/>
  <c r="D112" i="11"/>
  <c r="M23" i="7"/>
  <c r="M24" i="10"/>
  <c r="C117" i="10" s="1"/>
  <c r="K25" i="10"/>
  <c r="L24" i="10"/>
  <c r="D114" i="10"/>
  <c r="D113" i="10"/>
  <c r="D116" i="9"/>
  <c r="D115" i="9"/>
  <c r="D113" i="12"/>
  <c r="D112" i="12"/>
  <c r="K24" i="12"/>
  <c r="M23" i="12"/>
  <c r="C116" i="12" s="1"/>
  <c r="L23" i="12"/>
  <c r="K25" i="7"/>
  <c r="L24" i="7"/>
  <c r="M24" i="7" s="1"/>
  <c r="C117" i="7" s="1"/>
  <c r="D114" i="8"/>
  <c r="K24" i="8"/>
  <c r="M23" i="8"/>
  <c r="C116" i="8" s="1"/>
  <c r="L23" i="8"/>
  <c r="K27" i="9"/>
  <c r="M26" i="9"/>
  <c r="C119" i="9" s="1"/>
  <c r="L26" i="9"/>
  <c r="D114" i="12"/>
  <c r="U47" i="14" l="1"/>
  <c r="V47" i="14"/>
  <c r="Y45" i="14"/>
  <c r="D141" i="14" s="1"/>
  <c r="W46" i="14"/>
  <c r="X46" i="14" s="1"/>
  <c r="C142" i="14" s="1"/>
  <c r="T48" i="14"/>
  <c r="K28" i="9"/>
  <c r="L27" i="9"/>
  <c r="M27" i="9" s="1"/>
  <c r="M24" i="8"/>
  <c r="C117" i="8" s="1"/>
  <c r="K25" i="8"/>
  <c r="L24" i="8"/>
  <c r="M25" i="7"/>
  <c r="C118" i="7" s="1"/>
  <c r="K26" i="7"/>
  <c r="L25" i="7"/>
  <c r="K25" i="12"/>
  <c r="L24" i="12"/>
  <c r="M24" i="12" s="1"/>
  <c r="D115" i="8"/>
  <c r="K25" i="11"/>
  <c r="L24" i="11"/>
  <c r="M24" i="11" s="1"/>
  <c r="C117" i="11" s="1"/>
  <c r="D118" i="9"/>
  <c r="D117" i="9"/>
  <c r="M23" i="11"/>
  <c r="D115" i="12"/>
  <c r="C116" i="7"/>
  <c r="D116" i="10"/>
  <c r="M25" i="10"/>
  <c r="K26" i="10"/>
  <c r="L25" i="10"/>
  <c r="U48" i="14" l="1"/>
  <c r="W48" i="14" s="1"/>
  <c r="X48" i="14" s="1"/>
  <c r="C144" i="14" s="1"/>
  <c r="V48" i="14"/>
  <c r="Y46" i="14"/>
  <c r="D142" i="14" s="1"/>
  <c r="W47" i="14"/>
  <c r="X47" i="14" s="1"/>
  <c r="C143" i="14" s="1"/>
  <c r="T49" i="14"/>
  <c r="C120" i="9"/>
  <c r="C117" i="12"/>
  <c r="C118" i="10"/>
  <c r="K26" i="12"/>
  <c r="L25" i="12"/>
  <c r="M25" i="12" s="1"/>
  <c r="D116" i="7"/>
  <c r="D115" i="7"/>
  <c r="M25" i="11"/>
  <c r="C118" i="11" s="1"/>
  <c r="D117" i="11" s="1"/>
  <c r="K26" i="11"/>
  <c r="L25" i="11"/>
  <c r="D117" i="7"/>
  <c r="M26" i="10"/>
  <c r="C119" i="10" s="1"/>
  <c r="K27" i="10"/>
  <c r="L26" i="10"/>
  <c r="C116" i="11"/>
  <c r="K27" i="7"/>
  <c r="M26" i="7"/>
  <c r="C119" i="7" s="1"/>
  <c r="L26" i="7"/>
  <c r="K26" i="8"/>
  <c r="M25" i="8"/>
  <c r="C118" i="8" s="1"/>
  <c r="L25" i="8"/>
  <c r="K29" i="9"/>
  <c r="L28" i="9"/>
  <c r="M28" i="9" s="1"/>
  <c r="C121" i="9" s="1"/>
  <c r="D116" i="8"/>
  <c r="Y48" i="14" l="1"/>
  <c r="D144" i="14" s="1"/>
  <c r="Y47" i="14"/>
  <c r="D143" i="14" s="1"/>
  <c r="U49" i="14"/>
  <c r="V49" i="14"/>
  <c r="T50" i="14"/>
  <c r="C118" i="12"/>
  <c r="D116" i="11"/>
  <c r="D115" i="11"/>
  <c r="D118" i="10"/>
  <c r="D117" i="10"/>
  <c r="K30" i="9"/>
  <c r="L29" i="9"/>
  <c r="M29" i="9" s="1"/>
  <c r="C122" i="9" s="1"/>
  <c r="D119" i="10"/>
  <c r="M26" i="12"/>
  <c r="C119" i="12" s="1"/>
  <c r="K27" i="12"/>
  <c r="L26" i="12"/>
  <c r="K27" i="8"/>
  <c r="L26" i="8"/>
  <c r="M26" i="8" s="1"/>
  <c r="C119" i="8" s="1"/>
  <c r="M27" i="7"/>
  <c r="C120" i="7" s="1"/>
  <c r="D119" i="7" s="1"/>
  <c r="K28" i="7"/>
  <c r="L27" i="7"/>
  <c r="M27" i="10"/>
  <c r="C120" i="10" s="1"/>
  <c r="K28" i="10"/>
  <c r="L27" i="10"/>
  <c r="K27" i="11"/>
  <c r="L26" i="11"/>
  <c r="M26" i="11" s="1"/>
  <c r="D117" i="8"/>
  <c r="D118" i="7"/>
  <c r="D117" i="12"/>
  <c r="D116" i="12"/>
  <c r="D120" i="9"/>
  <c r="D119" i="9"/>
  <c r="U50" i="14" l="1"/>
  <c r="W50" i="14" s="1"/>
  <c r="X50" i="14" s="1"/>
  <c r="C146" i="14" s="1"/>
  <c r="V50" i="14"/>
  <c r="W49" i="14"/>
  <c r="X49" i="14" s="1"/>
  <c r="C145" i="14" s="1"/>
  <c r="T51" i="14"/>
  <c r="C119" i="11"/>
  <c r="D121" i="9"/>
  <c r="D118" i="8"/>
  <c r="M27" i="12"/>
  <c r="C120" i="12" s="1"/>
  <c r="K28" i="12"/>
  <c r="L27" i="12"/>
  <c r="K28" i="11"/>
  <c r="L27" i="11"/>
  <c r="M27" i="11" s="1"/>
  <c r="D119" i="12"/>
  <c r="K29" i="10"/>
  <c r="L28" i="10"/>
  <c r="M28" i="10" s="1"/>
  <c r="C121" i="10" s="1"/>
  <c r="K28" i="8"/>
  <c r="L27" i="8"/>
  <c r="M27" i="8" s="1"/>
  <c r="C120" i="8" s="1"/>
  <c r="K29" i="7"/>
  <c r="L28" i="7"/>
  <c r="M28" i="7" s="1"/>
  <c r="C121" i="7" s="1"/>
  <c r="K31" i="9"/>
  <c r="M30" i="9"/>
  <c r="C123" i="9" s="1"/>
  <c r="D122" i="9" s="1"/>
  <c r="L30" i="9"/>
  <c r="D118" i="12"/>
  <c r="Y50" i="14" l="1"/>
  <c r="D146" i="14" s="1"/>
  <c r="U51" i="14"/>
  <c r="V51" i="14"/>
  <c r="Y49" i="14"/>
  <c r="D145" i="14" s="1"/>
  <c r="T52" i="14"/>
  <c r="D119" i="8"/>
  <c r="D120" i="10"/>
  <c r="D120" i="7"/>
  <c r="C120" i="11"/>
  <c r="K29" i="8"/>
  <c r="L28" i="8"/>
  <c r="M28" i="8" s="1"/>
  <c r="C121" i="8" s="1"/>
  <c r="K32" i="9"/>
  <c r="M31" i="9"/>
  <c r="C124" i="9" s="1"/>
  <c r="L31" i="9"/>
  <c r="K30" i="7"/>
  <c r="M29" i="7"/>
  <c r="C122" i="7" s="1"/>
  <c r="L29" i="7"/>
  <c r="K29" i="12"/>
  <c r="L28" i="12"/>
  <c r="M28" i="12" s="1"/>
  <c r="C121" i="12" s="1"/>
  <c r="K30" i="10"/>
  <c r="M29" i="10"/>
  <c r="C122" i="10" s="1"/>
  <c r="D121" i="10" s="1"/>
  <c r="L29" i="10"/>
  <c r="M28" i="11"/>
  <c r="C121" i="11" s="1"/>
  <c r="K29" i="11"/>
  <c r="L28" i="11"/>
  <c r="D119" i="11"/>
  <c r="D118" i="11"/>
  <c r="U52" i="14" l="1"/>
  <c r="V52" i="14"/>
  <c r="W51" i="14"/>
  <c r="X51" i="14" s="1"/>
  <c r="C147" i="14" s="1"/>
  <c r="T53" i="14"/>
  <c r="D120" i="12"/>
  <c r="D120" i="8"/>
  <c r="M32" i="9"/>
  <c r="N21" i="9"/>
  <c r="L32" i="9"/>
  <c r="L33" i="9" s="1"/>
  <c r="D120" i="11"/>
  <c r="K30" i="11"/>
  <c r="M29" i="11"/>
  <c r="C122" i="11" s="1"/>
  <c r="L29" i="11"/>
  <c r="K30" i="12"/>
  <c r="L29" i="12"/>
  <c r="M29" i="12" s="1"/>
  <c r="C122" i="12" s="1"/>
  <c r="K31" i="7"/>
  <c r="L30" i="7"/>
  <c r="M30" i="7" s="1"/>
  <c r="C123" i="7" s="1"/>
  <c r="D123" i="9"/>
  <c r="K30" i="8"/>
  <c r="M29" i="8"/>
  <c r="C122" i="8" s="1"/>
  <c r="L29" i="8"/>
  <c r="K31" i="10"/>
  <c r="M30" i="10"/>
  <c r="C123" i="10" s="1"/>
  <c r="D122" i="10" s="1"/>
  <c r="L30" i="10"/>
  <c r="D121" i="7"/>
  <c r="U53" i="14" l="1"/>
  <c r="W53" i="14" s="1"/>
  <c r="X53" i="14" s="1"/>
  <c r="C149" i="14" s="1"/>
  <c r="V53" i="14"/>
  <c r="Y51" i="14"/>
  <c r="D147" i="14" s="1"/>
  <c r="W52" i="14"/>
  <c r="X52" i="14" s="1"/>
  <c r="C148" i="14" s="1"/>
  <c r="T54" i="14"/>
  <c r="D121" i="12"/>
  <c r="D122" i="7"/>
  <c r="M30" i="12"/>
  <c r="C123" i="12" s="1"/>
  <c r="K31" i="12"/>
  <c r="L30" i="12"/>
  <c r="K31" i="11"/>
  <c r="L30" i="11"/>
  <c r="M30" i="11" s="1"/>
  <c r="C123" i="11" s="1"/>
  <c r="C125" i="9"/>
  <c r="M33" i="9"/>
  <c r="D121" i="8"/>
  <c r="P21" i="9"/>
  <c r="N22" i="9"/>
  <c r="O21" i="9"/>
  <c r="K32" i="10"/>
  <c r="M31" i="10"/>
  <c r="C124" i="10" s="1"/>
  <c r="L31" i="10"/>
  <c r="K31" i="8"/>
  <c r="L30" i="8"/>
  <c r="M30" i="8" s="1"/>
  <c r="C123" i="8" s="1"/>
  <c r="K32" i="7"/>
  <c r="M31" i="7"/>
  <c r="C124" i="7" s="1"/>
  <c r="D123" i="7" s="1"/>
  <c r="L31" i="7"/>
  <c r="D121" i="11"/>
  <c r="Y52" i="14" l="1"/>
  <c r="D148" i="14" s="1"/>
  <c r="Y53" i="14"/>
  <c r="D149" i="14" s="1"/>
  <c r="U54" i="14"/>
  <c r="U55" i="14" s="1"/>
  <c r="V54" i="14"/>
  <c r="Z43" i="14"/>
  <c r="D122" i="11"/>
  <c r="D122" i="8"/>
  <c r="C126" i="9"/>
  <c r="K32" i="12"/>
  <c r="M31" i="12"/>
  <c r="C124" i="12" s="1"/>
  <c r="D123" i="12" s="1"/>
  <c r="L31" i="12"/>
  <c r="N21" i="7"/>
  <c r="L32" i="7"/>
  <c r="L33" i="7" s="1"/>
  <c r="N21" i="10"/>
  <c r="L32" i="10"/>
  <c r="L33" i="10" s="1"/>
  <c r="K32" i="11"/>
  <c r="L31" i="11"/>
  <c r="M31" i="11" s="1"/>
  <c r="C124" i="11" s="1"/>
  <c r="D123" i="10"/>
  <c r="M31" i="8"/>
  <c r="C124" i="8" s="1"/>
  <c r="D123" i="8" s="1"/>
  <c r="K32" i="8"/>
  <c r="L31" i="8"/>
  <c r="N23" i="9"/>
  <c r="O22" i="9"/>
  <c r="P22" i="9"/>
  <c r="C127" i="9" s="1"/>
  <c r="D125" i="9"/>
  <c r="D124" i="9"/>
  <c r="D122" i="12"/>
  <c r="V55" i="14" l="1"/>
  <c r="AA43" i="14"/>
  <c r="AB43" i="14"/>
  <c r="W54" i="14"/>
  <c r="W55" i="14" s="1"/>
  <c r="Z44" i="14"/>
  <c r="AB44" i="14" s="1"/>
  <c r="D123" i="11"/>
  <c r="O21" i="7"/>
  <c r="N22" i="7"/>
  <c r="N21" i="12"/>
  <c r="M32" i="12"/>
  <c r="L32" i="12"/>
  <c r="L33" i="12" s="1"/>
  <c r="N21" i="8"/>
  <c r="L32" i="8"/>
  <c r="L33" i="8" s="1"/>
  <c r="N21" i="11"/>
  <c r="M32" i="11"/>
  <c r="L32" i="11"/>
  <c r="L33" i="11" s="1"/>
  <c r="O21" i="10"/>
  <c r="P21" i="10"/>
  <c r="N22" i="10"/>
  <c r="M32" i="7"/>
  <c r="O23" i="9"/>
  <c r="P23" i="9"/>
  <c r="C128" i="9" s="1"/>
  <c r="D127" i="9" s="1"/>
  <c r="N24" i="9"/>
  <c r="M32" i="10"/>
  <c r="D126" i="9"/>
  <c r="Y54" i="14" l="1"/>
  <c r="AC43" i="14"/>
  <c r="AD43" i="14" s="1"/>
  <c r="Z45" i="14"/>
  <c r="AB45" i="14" s="1"/>
  <c r="AA44" i="14"/>
  <c r="AC44" i="14" s="1"/>
  <c r="AD44" i="14" s="1"/>
  <c r="C152" i="14" s="1"/>
  <c r="X54" i="14"/>
  <c r="N25" i="9"/>
  <c r="O24" i="9"/>
  <c r="P24" i="9"/>
  <c r="O21" i="11"/>
  <c r="N22" i="11"/>
  <c r="O21" i="12"/>
  <c r="P21" i="12"/>
  <c r="N22" i="12"/>
  <c r="C126" i="10"/>
  <c r="C125" i="11"/>
  <c r="M33" i="11"/>
  <c r="C125" i="10"/>
  <c r="M33" i="10"/>
  <c r="C125" i="7"/>
  <c r="M33" i="7"/>
  <c r="N23" i="7"/>
  <c r="O22" i="7"/>
  <c r="O21" i="8"/>
  <c r="P21" i="8" s="1"/>
  <c r="N22" i="8"/>
  <c r="C125" i="12"/>
  <c r="M33" i="12"/>
  <c r="O22" i="10"/>
  <c r="P22" i="10"/>
  <c r="C127" i="10" s="1"/>
  <c r="N23" i="10"/>
  <c r="M32" i="8"/>
  <c r="P21" i="7"/>
  <c r="Y55" i="14" l="1"/>
  <c r="D150" i="14"/>
  <c r="AE44" i="14"/>
  <c r="D152" i="14" s="1"/>
  <c r="C151" i="14"/>
  <c r="AE43" i="14"/>
  <c r="D151" i="14" s="1"/>
  <c r="AA45" i="14"/>
  <c r="Z46" i="14"/>
  <c r="AB46" i="14" s="1"/>
  <c r="X55" i="14"/>
  <c r="C150" i="14"/>
  <c r="C126" i="8"/>
  <c r="D124" i="11"/>
  <c r="C126" i="12"/>
  <c r="N23" i="11"/>
  <c r="O22" i="11"/>
  <c r="P22" i="11"/>
  <c r="C127" i="11" s="1"/>
  <c r="C129" i="9"/>
  <c r="C125" i="8"/>
  <c r="M33" i="8"/>
  <c r="N23" i="8"/>
  <c r="O22" i="8"/>
  <c r="P22" i="8" s="1"/>
  <c r="P22" i="7"/>
  <c r="C127" i="7" s="1"/>
  <c r="D125" i="10"/>
  <c r="D124" i="10"/>
  <c r="D126" i="10"/>
  <c r="O25" i="9"/>
  <c r="P25" i="9"/>
  <c r="C130" i="9" s="1"/>
  <c r="N26" i="9"/>
  <c r="D125" i="12"/>
  <c r="D124" i="12"/>
  <c r="P23" i="7"/>
  <c r="C128" i="7" s="1"/>
  <c r="N24" i="7"/>
  <c r="O23" i="7"/>
  <c r="C126" i="7"/>
  <c r="D126" i="7" s="1"/>
  <c r="P23" i="10"/>
  <c r="C128" i="10" s="1"/>
  <c r="N24" i="10"/>
  <c r="O23" i="10"/>
  <c r="D125" i="7"/>
  <c r="D124" i="7"/>
  <c r="N23" i="12"/>
  <c r="O22" i="12"/>
  <c r="P22" i="12" s="1"/>
  <c r="P21" i="11"/>
  <c r="Z47" i="14" l="1"/>
  <c r="AB47" i="14" s="1"/>
  <c r="AA46" i="14"/>
  <c r="AC45" i="14"/>
  <c r="C127" i="12"/>
  <c r="C127" i="8"/>
  <c r="P24" i="7"/>
  <c r="N25" i="7"/>
  <c r="O24" i="7"/>
  <c r="O23" i="11"/>
  <c r="P23" i="11" s="1"/>
  <c r="N24" i="11"/>
  <c r="N24" i="12"/>
  <c r="O23" i="12"/>
  <c r="P23" i="12" s="1"/>
  <c r="P23" i="8"/>
  <c r="C128" i="8" s="1"/>
  <c r="N24" i="8"/>
  <c r="O23" i="8"/>
  <c r="D129" i="9"/>
  <c r="D128" i="9"/>
  <c r="D126" i="12"/>
  <c r="D126" i="8"/>
  <c r="N25" i="10"/>
  <c r="O24" i="10"/>
  <c r="P24" i="10"/>
  <c r="C129" i="10" s="1"/>
  <c r="C126" i="11"/>
  <c r="N27" i="9"/>
  <c r="O26" i="9"/>
  <c r="P26" i="9"/>
  <c r="C131" i="9" s="1"/>
  <c r="D130" i="9" s="1"/>
  <c r="D127" i="7"/>
  <c r="D125" i="8"/>
  <c r="D124" i="8"/>
  <c r="D127" i="10"/>
  <c r="AD45" i="14" l="1"/>
  <c r="C153" i="14" s="1"/>
  <c r="AE45" i="14"/>
  <c r="D153" i="14" s="1"/>
  <c r="AC46" i="14"/>
  <c r="AA47" i="14"/>
  <c r="Z48" i="14"/>
  <c r="AB48" i="14" s="1"/>
  <c r="C128" i="12"/>
  <c r="C128" i="11"/>
  <c r="N26" i="10"/>
  <c r="O25" i="10"/>
  <c r="P25" i="10" s="1"/>
  <c r="D126" i="11"/>
  <c r="D125" i="11"/>
  <c r="C129" i="7"/>
  <c r="D127" i="12"/>
  <c r="N25" i="8"/>
  <c r="O24" i="8"/>
  <c r="P24" i="8"/>
  <c r="C129" i="8" s="1"/>
  <c r="N25" i="11"/>
  <c r="O24" i="11"/>
  <c r="P24" i="11"/>
  <c r="C129" i="11" s="1"/>
  <c r="D127" i="8"/>
  <c r="P25" i="7"/>
  <c r="C130" i="7" s="1"/>
  <c r="N26" i="7"/>
  <c r="O25" i="7"/>
  <c r="N28" i="9"/>
  <c r="O27" i="9"/>
  <c r="P27" i="9"/>
  <c r="C132" i="9" s="1"/>
  <c r="D128" i="10"/>
  <c r="P24" i="12"/>
  <c r="C129" i="12" s="1"/>
  <c r="N25" i="12"/>
  <c r="O24" i="12"/>
  <c r="AD46" i="14" l="1"/>
  <c r="C154" i="14" s="1"/>
  <c r="AE46" i="14"/>
  <c r="D154" i="14" s="1"/>
  <c r="Z49" i="14"/>
  <c r="AB49" i="14" s="1"/>
  <c r="AA48" i="14"/>
  <c r="AC48" i="14" s="1"/>
  <c r="AD48" i="14" s="1"/>
  <c r="C156" i="14" s="1"/>
  <c r="AC47" i="14"/>
  <c r="C130" i="10"/>
  <c r="O26" i="7"/>
  <c r="P26" i="7" s="1"/>
  <c r="N27" i="7"/>
  <c r="N26" i="11"/>
  <c r="O25" i="11"/>
  <c r="P25" i="11" s="1"/>
  <c r="D129" i="7"/>
  <c r="D128" i="7"/>
  <c r="D128" i="8"/>
  <c r="N27" i="10"/>
  <c r="O26" i="10"/>
  <c r="P26" i="10" s="1"/>
  <c r="C131" i="10" s="1"/>
  <c r="D129" i="12"/>
  <c r="N29" i="9"/>
  <c r="O28" i="9"/>
  <c r="P28" i="9"/>
  <c r="C133" i="9" s="1"/>
  <c r="N26" i="12"/>
  <c r="O25" i="12"/>
  <c r="P25" i="12"/>
  <c r="C130" i="12" s="1"/>
  <c r="D132" i="9"/>
  <c r="D131" i="9"/>
  <c r="O25" i="8"/>
  <c r="P25" i="8"/>
  <c r="C130" i="8" s="1"/>
  <c r="N26" i="8"/>
  <c r="D128" i="11"/>
  <c r="D127" i="11"/>
  <c r="D128" i="12"/>
  <c r="AD47" i="14" l="1"/>
  <c r="C155" i="14" s="1"/>
  <c r="AE47" i="14"/>
  <c r="D155" i="14" s="1"/>
  <c r="AE48" i="14"/>
  <c r="D156" i="14" s="1"/>
  <c r="Z50" i="14"/>
  <c r="AB50" i="14" s="1"/>
  <c r="AA49" i="14"/>
  <c r="AC49" i="14" s="1"/>
  <c r="AD49" i="14" s="1"/>
  <c r="C157" i="14" s="1"/>
  <c r="C131" i="7"/>
  <c r="C130" i="11"/>
  <c r="D129" i="8"/>
  <c r="D130" i="10"/>
  <c r="D129" i="10"/>
  <c r="N27" i="12"/>
  <c r="O26" i="12"/>
  <c r="P26" i="12" s="1"/>
  <c r="N28" i="10"/>
  <c r="O27" i="10"/>
  <c r="P27" i="10" s="1"/>
  <c r="C132" i="10" s="1"/>
  <c r="P26" i="11"/>
  <c r="C131" i="11" s="1"/>
  <c r="N27" i="11"/>
  <c r="O26" i="11"/>
  <c r="O26" i="8"/>
  <c r="P26" i="8" s="1"/>
  <c r="C131" i="8" s="1"/>
  <c r="N27" i="8"/>
  <c r="N30" i="9"/>
  <c r="O29" i="9"/>
  <c r="P29" i="9"/>
  <c r="C134" i="9" s="1"/>
  <c r="D133" i="9" s="1"/>
  <c r="O27" i="7"/>
  <c r="P27" i="7" s="1"/>
  <c r="N28" i="7"/>
  <c r="AE49" i="14" l="1"/>
  <c r="D157" i="14" s="1"/>
  <c r="AA50" i="14"/>
  <c r="AC50" i="14" s="1"/>
  <c r="AD50" i="14" s="1"/>
  <c r="C158" i="14" s="1"/>
  <c r="Z51" i="14"/>
  <c r="AB51" i="14" s="1"/>
  <c r="D130" i="8"/>
  <c r="D131" i="10"/>
  <c r="C132" i="7"/>
  <c r="C131" i="12"/>
  <c r="P27" i="12"/>
  <c r="C132" i="12" s="1"/>
  <c r="N28" i="12"/>
  <c r="O27" i="12"/>
  <c r="D130" i="11"/>
  <c r="D129" i="11"/>
  <c r="N29" i="7"/>
  <c r="O28" i="7"/>
  <c r="P28" i="7"/>
  <c r="C133" i="7" s="1"/>
  <c r="N28" i="8"/>
  <c r="O27" i="8"/>
  <c r="P27" i="8"/>
  <c r="C132" i="8" s="1"/>
  <c r="N29" i="10"/>
  <c r="O28" i="10"/>
  <c r="P28" i="10" s="1"/>
  <c r="C133" i="10" s="1"/>
  <c r="D131" i="7"/>
  <c r="D130" i="7"/>
  <c r="O30" i="9"/>
  <c r="N31" i="9"/>
  <c r="P30" i="9"/>
  <c r="C135" i="9" s="1"/>
  <c r="D134" i="9" s="1"/>
  <c r="D131" i="11"/>
  <c r="O27" i="11"/>
  <c r="P27" i="11"/>
  <c r="C132" i="11" s="1"/>
  <c r="N28" i="11"/>
  <c r="AE50" i="14" l="1"/>
  <c r="D158" i="14" s="1"/>
  <c r="Z52" i="14"/>
  <c r="AB52" i="14" s="1"/>
  <c r="AA51" i="14"/>
  <c r="AC51" i="14" s="1"/>
  <c r="AD51" i="14" s="1"/>
  <c r="C159" i="14" s="1"/>
  <c r="D132" i="10"/>
  <c r="P28" i="8"/>
  <c r="C133" i="8" s="1"/>
  <c r="N29" i="8"/>
  <c r="O28" i="8"/>
  <c r="N30" i="7"/>
  <c r="O29" i="7"/>
  <c r="P29" i="7" s="1"/>
  <c r="C134" i="7" s="1"/>
  <c r="D131" i="12"/>
  <c r="D130" i="12"/>
  <c r="N30" i="10"/>
  <c r="O29" i="10"/>
  <c r="P29" i="10" s="1"/>
  <c r="C134" i="10" s="1"/>
  <c r="N32" i="9"/>
  <c r="O31" i="9"/>
  <c r="P31" i="9" s="1"/>
  <c r="C136" i="9" s="1"/>
  <c r="D132" i="8"/>
  <c r="O28" i="11"/>
  <c r="P28" i="11"/>
  <c r="C133" i="11" s="1"/>
  <c r="N29" i="11"/>
  <c r="N29" i="12"/>
  <c r="O28" i="12"/>
  <c r="P28" i="12"/>
  <c r="C133" i="12" s="1"/>
  <c r="D132" i="7"/>
  <c r="D131" i="8"/>
  <c r="AE51" i="14" l="1"/>
  <c r="D159" i="14" s="1"/>
  <c r="AA52" i="14"/>
  <c r="Z53" i="14"/>
  <c r="AB53" i="14" s="1"/>
  <c r="D133" i="7"/>
  <c r="D133" i="10"/>
  <c r="D135" i="9"/>
  <c r="O30" i="10"/>
  <c r="P30" i="10" s="1"/>
  <c r="C135" i="10" s="1"/>
  <c r="N31" i="10"/>
  <c r="N31" i="7"/>
  <c r="O30" i="7"/>
  <c r="P30" i="7" s="1"/>
  <c r="C135" i="7" s="1"/>
  <c r="N30" i="11"/>
  <c r="O29" i="11"/>
  <c r="P29" i="11" s="1"/>
  <c r="C134" i="11" s="1"/>
  <c r="N30" i="8"/>
  <c r="O29" i="8"/>
  <c r="P29" i="8"/>
  <c r="C134" i="8" s="1"/>
  <c r="N30" i="12"/>
  <c r="O29" i="12"/>
  <c r="P29" i="12"/>
  <c r="C134" i="12" s="1"/>
  <c r="D133" i="12" s="1"/>
  <c r="D132" i="11"/>
  <c r="Q21" i="9"/>
  <c r="O32" i="9"/>
  <c r="O33" i="9" s="1"/>
  <c r="D132" i="12"/>
  <c r="Z54" i="14" l="1"/>
  <c r="AB54" i="14" s="1"/>
  <c r="AA53" i="14"/>
  <c r="AC53" i="14" s="1"/>
  <c r="AD53" i="14" s="1"/>
  <c r="C161" i="14" s="1"/>
  <c r="AC52" i="14"/>
  <c r="D134" i="7"/>
  <c r="D134" i="10"/>
  <c r="D133" i="11"/>
  <c r="O30" i="11"/>
  <c r="N31" i="11"/>
  <c r="P30" i="11"/>
  <c r="C135" i="11" s="1"/>
  <c r="N32" i="7"/>
  <c r="O31" i="7"/>
  <c r="P31" i="7"/>
  <c r="C136" i="7" s="1"/>
  <c r="O30" i="8"/>
  <c r="P30" i="8" s="1"/>
  <c r="C135" i="8" s="1"/>
  <c r="N31" i="8"/>
  <c r="D133" i="8"/>
  <c r="P32" i="9"/>
  <c r="Q22" i="9"/>
  <c r="R21" i="9"/>
  <c r="S21" i="9"/>
  <c r="N31" i="12"/>
  <c r="O30" i="12"/>
  <c r="P30" i="12" s="1"/>
  <c r="C135" i="12" s="1"/>
  <c r="N32" i="10"/>
  <c r="O31" i="10"/>
  <c r="P31" i="10"/>
  <c r="C136" i="10" s="1"/>
  <c r="D135" i="10" s="1"/>
  <c r="AD52" i="14" l="1"/>
  <c r="C160" i="14" s="1"/>
  <c r="AE52" i="14"/>
  <c r="D160" i="14" s="1"/>
  <c r="AB55" i="14"/>
  <c r="AE53" i="14"/>
  <c r="D161" i="14" s="1"/>
  <c r="AF43" i="14"/>
  <c r="AA54" i="14"/>
  <c r="AC54" i="14" s="1"/>
  <c r="AC55" i="14" s="1"/>
  <c r="D134" i="12"/>
  <c r="D134" i="8"/>
  <c r="Q21" i="10"/>
  <c r="O32" i="10"/>
  <c r="O33" i="10" s="1"/>
  <c r="Q23" i="9"/>
  <c r="R22" i="9"/>
  <c r="S22" i="9"/>
  <c r="C139" i="9" s="1"/>
  <c r="C137" i="9"/>
  <c r="P33" i="9"/>
  <c r="O31" i="11"/>
  <c r="P31" i="11" s="1"/>
  <c r="C136" i="11" s="1"/>
  <c r="N32" i="11"/>
  <c r="O31" i="12"/>
  <c r="P31" i="12"/>
  <c r="C136" i="12" s="1"/>
  <c r="N32" i="12"/>
  <c r="C138" i="9"/>
  <c r="D138" i="9" s="1"/>
  <c r="O31" i="8"/>
  <c r="P31" i="8" s="1"/>
  <c r="C136" i="8" s="1"/>
  <c r="N32" i="8"/>
  <c r="O32" i="7"/>
  <c r="O33" i="7" s="1"/>
  <c r="P32" i="7"/>
  <c r="Q21" i="7"/>
  <c r="D134" i="11"/>
  <c r="D135" i="7"/>
  <c r="AE54" i="14" l="1"/>
  <c r="AG43" i="14"/>
  <c r="AI43" i="14" s="1"/>
  <c r="AH43" i="14"/>
  <c r="AD54" i="14"/>
  <c r="C162" i="14" s="1"/>
  <c r="AF44" i="14"/>
  <c r="AH44" i="14" s="1"/>
  <c r="AA55" i="14"/>
  <c r="D135" i="8"/>
  <c r="D135" i="11"/>
  <c r="Q24" i="9"/>
  <c r="R23" i="9"/>
  <c r="S21" i="7"/>
  <c r="Q22" i="7"/>
  <c r="R21" i="7"/>
  <c r="C137" i="7"/>
  <c r="P33" i="7"/>
  <c r="O32" i="11"/>
  <c r="O33" i="11" s="1"/>
  <c r="Q21" i="11"/>
  <c r="S21" i="10"/>
  <c r="Q22" i="10"/>
  <c r="R21" i="10"/>
  <c r="Q21" i="12"/>
  <c r="O32" i="12"/>
  <c r="O33" i="12" s="1"/>
  <c r="P32" i="12"/>
  <c r="O32" i="8"/>
  <c r="O33" i="8" s="1"/>
  <c r="P32" i="8"/>
  <c r="Q21" i="8"/>
  <c r="D137" i="9"/>
  <c r="D136" i="9"/>
  <c r="P32" i="10"/>
  <c r="D135" i="12"/>
  <c r="AE55" i="14" l="1"/>
  <c r="D162" i="14"/>
  <c r="AK43" i="14"/>
  <c r="D163" i="14" s="1"/>
  <c r="AJ43" i="14"/>
  <c r="C163" i="14" s="1"/>
  <c r="AD55" i="14"/>
  <c r="AF45" i="14"/>
  <c r="AH45" i="14" s="1"/>
  <c r="AG44" i="14"/>
  <c r="C137" i="10"/>
  <c r="P33" i="10"/>
  <c r="C138" i="7"/>
  <c r="C137" i="8"/>
  <c r="P33" i="8"/>
  <c r="R21" i="12"/>
  <c r="S21" i="12" s="1"/>
  <c r="Q22" i="12"/>
  <c r="R22" i="7"/>
  <c r="S22" i="7" s="1"/>
  <c r="Q23" i="7"/>
  <c r="P32" i="11"/>
  <c r="D137" i="7"/>
  <c r="D136" i="7"/>
  <c r="S23" i="9"/>
  <c r="C138" i="10"/>
  <c r="C137" i="12"/>
  <c r="P33" i="12"/>
  <c r="S21" i="8"/>
  <c r="Q22" i="8"/>
  <c r="R21" i="8"/>
  <c r="Q23" i="10"/>
  <c r="R22" i="10"/>
  <c r="S22" i="10"/>
  <c r="C139" i="10" s="1"/>
  <c r="Q22" i="11"/>
  <c r="R21" i="11"/>
  <c r="S21" i="11" s="1"/>
  <c r="Q25" i="9"/>
  <c r="R24" i="9"/>
  <c r="AI44" i="14" l="1"/>
  <c r="AG45" i="14"/>
  <c r="AI45" i="14" s="1"/>
  <c r="AJ45" i="14" s="1"/>
  <c r="C165" i="14" s="1"/>
  <c r="AF46" i="14"/>
  <c r="AH46" i="14" s="1"/>
  <c r="C139" i="7"/>
  <c r="C138" i="11"/>
  <c r="C138" i="12"/>
  <c r="C137" i="11"/>
  <c r="P33" i="11"/>
  <c r="Q26" i="9"/>
  <c r="R25" i="9"/>
  <c r="S25" i="9"/>
  <c r="C142" i="9" s="1"/>
  <c r="D137" i="12"/>
  <c r="D136" i="12"/>
  <c r="D137" i="8"/>
  <c r="D136" i="8"/>
  <c r="D138" i="7"/>
  <c r="D138" i="10"/>
  <c r="Q24" i="10"/>
  <c r="R23" i="10"/>
  <c r="Q23" i="8"/>
  <c r="S22" i="8"/>
  <c r="C139" i="8" s="1"/>
  <c r="R22" i="8"/>
  <c r="R23" i="7"/>
  <c r="S23" i="7" s="1"/>
  <c r="Q24" i="7"/>
  <c r="R22" i="12"/>
  <c r="S22" i="12" s="1"/>
  <c r="Q23" i="12"/>
  <c r="D137" i="10"/>
  <c r="D136" i="10"/>
  <c r="C140" i="9"/>
  <c r="S24" i="9"/>
  <c r="C141" i="9" s="1"/>
  <c r="R22" i="11"/>
  <c r="S22" i="11" s="1"/>
  <c r="Q23" i="11"/>
  <c r="C138" i="8"/>
  <c r="D138" i="8" s="1"/>
  <c r="AJ44" i="14" l="1"/>
  <c r="C164" i="14" s="1"/>
  <c r="AK44" i="14"/>
  <c r="D164" i="14" s="1"/>
  <c r="AK45" i="14"/>
  <c r="D165" i="14" s="1"/>
  <c r="AG46" i="14"/>
  <c r="AI46" i="14" s="1"/>
  <c r="AJ46" i="14" s="1"/>
  <c r="C166" i="14" s="1"/>
  <c r="AF47" i="14"/>
  <c r="AH47" i="14" s="1"/>
  <c r="C139" i="11"/>
  <c r="C140" i="7"/>
  <c r="C139" i="12"/>
  <c r="D139" i="12" s="1"/>
  <c r="D140" i="9"/>
  <c r="D139" i="9"/>
  <c r="D138" i="11"/>
  <c r="R23" i="12"/>
  <c r="Q24" i="12"/>
  <c r="S23" i="12"/>
  <c r="C140" i="12" s="1"/>
  <c r="R23" i="8"/>
  <c r="Q24" i="8"/>
  <c r="D137" i="11"/>
  <c r="D136" i="11"/>
  <c r="Q24" i="11"/>
  <c r="R23" i="11"/>
  <c r="S23" i="11" s="1"/>
  <c r="S23" i="10"/>
  <c r="R26" i="9"/>
  <c r="S26" i="9" s="1"/>
  <c r="Q27" i="9"/>
  <c r="D141" i="9"/>
  <c r="Q25" i="7"/>
  <c r="R24" i="7"/>
  <c r="S24" i="7" s="1"/>
  <c r="R24" i="10"/>
  <c r="S24" i="10" s="1"/>
  <c r="C141" i="10" s="1"/>
  <c r="Q25" i="10"/>
  <c r="AK46" i="14" l="1"/>
  <c r="D166" i="14" s="1"/>
  <c r="AF48" i="14"/>
  <c r="AH48" i="14" s="1"/>
  <c r="AG47" i="14"/>
  <c r="C141" i="7"/>
  <c r="C140" i="11"/>
  <c r="C143" i="9"/>
  <c r="Q26" i="10"/>
  <c r="R25" i="10"/>
  <c r="S25" i="10" s="1"/>
  <c r="R25" i="7"/>
  <c r="S25" i="7" s="1"/>
  <c r="Q26" i="7"/>
  <c r="D138" i="12"/>
  <c r="C140" i="10"/>
  <c r="Q25" i="11"/>
  <c r="R24" i="11"/>
  <c r="S24" i="11" s="1"/>
  <c r="R27" i="9"/>
  <c r="S27" i="9" s="1"/>
  <c r="Q28" i="9"/>
  <c r="R24" i="8"/>
  <c r="S24" i="8" s="1"/>
  <c r="C141" i="8" s="1"/>
  <c r="Q25" i="8"/>
  <c r="Q25" i="12"/>
  <c r="R24" i="12"/>
  <c r="S24" i="12" s="1"/>
  <c r="D140" i="7"/>
  <c r="D139" i="7"/>
  <c r="S23" i="8"/>
  <c r="D139" i="11"/>
  <c r="AI47" i="14" l="1"/>
  <c r="AG48" i="14"/>
  <c r="AI48" i="14" s="1"/>
  <c r="AJ48" i="14" s="1"/>
  <c r="C168" i="14" s="1"/>
  <c r="AF49" i="14"/>
  <c r="AH49" i="14" s="1"/>
  <c r="C144" i="9"/>
  <c r="C142" i="7"/>
  <c r="C141" i="12"/>
  <c r="C141" i="11"/>
  <c r="C142" i="10"/>
  <c r="S25" i="12"/>
  <c r="C142" i="12" s="1"/>
  <c r="Q26" i="12"/>
  <c r="R25" i="12"/>
  <c r="R25" i="11"/>
  <c r="S25" i="11" s="1"/>
  <c r="Q26" i="11"/>
  <c r="D143" i="9"/>
  <c r="D142" i="9"/>
  <c r="D140" i="10"/>
  <c r="D139" i="10"/>
  <c r="C140" i="8"/>
  <c r="R28" i="9"/>
  <c r="S28" i="9"/>
  <c r="C145" i="9" s="1"/>
  <c r="Q29" i="9"/>
  <c r="Q27" i="7"/>
  <c r="S26" i="7"/>
  <c r="C143" i="7" s="1"/>
  <c r="R26" i="7"/>
  <c r="D141" i="7"/>
  <c r="Q26" i="8"/>
  <c r="R25" i="8"/>
  <c r="S25" i="8" s="1"/>
  <c r="R26" i="10"/>
  <c r="S26" i="10"/>
  <c r="C143" i="10" s="1"/>
  <c r="Q27" i="10"/>
  <c r="D140" i="11"/>
  <c r="AJ47" i="14" l="1"/>
  <c r="C167" i="14" s="1"/>
  <c r="AK47" i="14"/>
  <c r="D167" i="14" s="1"/>
  <c r="AK48" i="14"/>
  <c r="D168" i="14" s="1"/>
  <c r="AF50" i="14"/>
  <c r="AH50" i="14" s="1"/>
  <c r="AG49" i="14"/>
  <c r="C142" i="8"/>
  <c r="C142" i="11"/>
  <c r="S27" i="10"/>
  <c r="C144" i="10" s="1"/>
  <c r="Q28" i="10"/>
  <c r="R27" i="10"/>
  <c r="Q28" i="7"/>
  <c r="S27" i="7"/>
  <c r="C144" i="7" s="1"/>
  <c r="D143" i="7" s="1"/>
  <c r="R27" i="7"/>
  <c r="Q30" i="9"/>
  <c r="R29" i="9"/>
  <c r="S29" i="9"/>
  <c r="C146" i="9" s="1"/>
  <c r="D140" i="8"/>
  <c r="D139" i="8"/>
  <c r="D141" i="12"/>
  <c r="D140" i="12"/>
  <c r="D144" i="9"/>
  <c r="Q27" i="8"/>
  <c r="R26" i="8"/>
  <c r="S26" i="8" s="1"/>
  <c r="D142" i="10"/>
  <c r="D141" i="10"/>
  <c r="R26" i="11"/>
  <c r="S26" i="11" s="1"/>
  <c r="C143" i="11" s="1"/>
  <c r="Q27" i="11"/>
  <c r="R26" i="12"/>
  <c r="S26" i="12" s="1"/>
  <c r="C143" i="12" s="1"/>
  <c r="Q27" i="12"/>
  <c r="D141" i="11"/>
  <c r="D142" i="7"/>
  <c r="AI49" i="14" l="1"/>
  <c r="AG50" i="14"/>
  <c r="AI50" i="14" s="1"/>
  <c r="AJ50" i="14" s="1"/>
  <c r="C170" i="14" s="1"/>
  <c r="AF51" i="14"/>
  <c r="AH51" i="14" s="1"/>
  <c r="C143" i="8"/>
  <c r="D142" i="12"/>
  <c r="Q29" i="7"/>
  <c r="R28" i="7"/>
  <c r="S28" i="7" s="1"/>
  <c r="C145" i="7" s="1"/>
  <c r="D142" i="11"/>
  <c r="Q28" i="8"/>
  <c r="R27" i="8"/>
  <c r="S27" i="8" s="1"/>
  <c r="D145" i="9"/>
  <c r="Q28" i="11"/>
  <c r="R27" i="11"/>
  <c r="S27" i="11" s="1"/>
  <c r="C144" i="11" s="1"/>
  <c r="D143" i="10"/>
  <c r="Q31" i="9"/>
  <c r="R30" i="9"/>
  <c r="S30" i="9" s="1"/>
  <c r="C147" i="9" s="1"/>
  <c r="Q28" i="12"/>
  <c r="R27" i="12"/>
  <c r="S27" i="12" s="1"/>
  <c r="C144" i="12" s="1"/>
  <c r="Q29" i="10"/>
  <c r="R28" i="10"/>
  <c r="S28" i="10" s="1"/>
  <c r="C145" i="10" s="1"/>
  <c r="D142" i="8"/>
  <c r="D141" i="8"/>
  <c r="AJ49" i="14" l="1"/>
  <c r="C169" i="14" s="1"/>
  <c r="AK49" i="14"/>
  <c r="D169" i="14" s="1"/>
  <c r="AK50" i="14"/>
  <c r="D170" i="14" s="1"/>
  <c r="AF52" i="14"/>
  <c r="AH52" i="14" s="1"/>
  <c r="AG51" i="14"/>
  <c r="D143" i="12"/>
  <c r="D146" i="9"/>
  <c r="C144" i="8"/>
  <c r="D143" i="11"/>
  <c r="D144" i="10"/>
  <c r="D144" i="7"/>
  <c r="R28" i="12"/>
  <c r="S28" i="12" s="1"/>
  <c r="C145" i="12" s="1"/>
  <c r="Q29" i="12"/>
  <c r="Q32" i="9"/>
  <c r="R31" i="9"/>
  <c r="S31" i="9"/>
  <c r="C148" i="9" s="1"/>
  <c r="D147" i="9" s="1"/>
  <c r="Q29" i="11"/>
  <c r="R28" i="11"/>
  <c r="S28" i="11"/>
  <c r="C145" i="11" s="1"/>
  <c r="D144" i="11" s="1"/>
  <c r="R28" i="8"/>
  <c r="S28" i="8" s="1"/>
  <c r="C145" i="8" s="1"/>
  <c r="Q29" i="8"/>
  <c r="R29" i="7"/>
  <c r="S29" i="7"/>
  <c r="C146" i="7" s="1"/>
  <c r="D145" i="7" s="1"/>
  <c r="Q30" i="7"/>
  <c r="R29" i="10"/>
  <c r="Q30" i="10"/>
  <c r="S29" i="10"/>
  <c r="C146" i="10" s="1"/>
  <c r="D143" i="8"/>
  <c r="AI51" i="14" l="1"/>
  <c r="AF53" i="14"/>
  <c r="AH53" i="14" s="1"/>
  <c r="AG52" i="14"/>
  <c r="D144" i="12"/>
  <c r="D146" i="10"/>
  <c r="R30" i="10"/>
  <c r="S30" i="10"/>
  <c r="C147" i="10" s="1"/>
  <c r="Q31" i="10"/>
  <c r="R29" i="8"/>
  <c r="S29" i="8"/>
  <c r="C146" i="8" s="1"/>
  <c r="Q30" i="8"/>
  <c r="T21" i="9"/>
  <c r="R32" i="9"/>
  <c r="R33" i="9" s="1"/>
  <c r="S32" i="9"/>
  <c r="Q30" i="12"/>
  <c r="R29" i="12"/>
  <c r="S29" i="12" s="1"/>
  <c r="C146" i="12" s="1"/>
  <c r="S30" i="7"/>
  <c r="C147" i="7" s="1"/>
  <c r="D146" i="7" s="1"/>
  <c r="Q31" i="7"/>
  <c r="R30" i="7"/>
  <c r="S29" i="11"/>
  <c r="C146" i="11" s="1"/>
  <c r="Q30" i="11"/>
  <c r="R29" i="11"/>
  <c r="D145" i="10"/>
  <c r="D144" i="8"/>
  <c r="AJ51" i="14" l="1"/>
  <c r="C171" i="14" s="1"/>
  <c r="AK51" i="14"/>
  <c r="D171" i="14" s="1"/>
  <c r="AI52" i="14"/>
  <c r="AG53" i="14"/>
  <c r="AF54" i="14"/>
  <c r="AH54" i="14" s="1"/>
  <c r="D145" i="12"/>
  <c r="S30" i="12"/>
  <c r="C147" i="12" s="1"/>
  <c r="Q31" i="12"/>
  <c r="R30" i="12"/>
  <c r="Q31" i="8"/>
  <c r="R30" i="8"/>
  <c r="S30" i="8" s="1"/>
  <c r="C147" i="8" s="1"/>
  <c r="Q32" i="10"/>
  <c r="R31" i="10"/>
  <c r="S31" i="10"/>
  <c r="C148" i="10" s="1"/>
  <c r="D147" i="10" s="1"/>
  <c r="T22" i="9"/>
  <c r="U21" i="9"/>
  <c r="D145" i="11"/>
  <c r="C149" i="9"/>
  <c r="S33" i="9"/>
  <c r="Q31" i="11"/>
  <c r="R30" i="11"/>
  <c r="S30" i="11" s="1"/>
  <c r="C147" i="11" s="1"/>
  <c r="Q32" i="7"/>
  <c r="R31" i="7"/>
  <c r="S31" i="7"/>
  <c r="C148" i="7" s="1"/>
  <c r="D147" i="7" s="1"/>
  <c r="D145" i="8"/>
  <c r="AJ52" i="14" l="1"/>
  <c r="C172" i="14" s="1"/>
  <c r="AK52" i="14"/>
  <c r="D172" i="14" s="1"/>
  <c r="AH55" i="14"/>
  <c r="AL43" i="14"/>
  <c r="AG54" i="14"/>
  <c r="AI53" i="14"/>
  <c r="D146" i="11"/>
  <c r="D146" i="8"/>
  <c r="Q32" i="8"/>
  <c r="S31" i="8"/>
  <c r="C148" i="8" s="1"/>
  <c r="D147" i="8" s="1"/>
  <c r="R31" i="8"/>
  <c r="Q32" i="11"/>
  <c r="R31" i="11"/>
  <c r="S31" i="11" s="1"/>
  <c r="C148" i="11" s="1"/>
  <c r="S32" i="7"/>
  <c r="T21" i="7"/>
  <c r="R32" i="7"/>
  <c r="R33" i="7" s="1"/>
  <c r="T21" i="10"/>
  <c r="R32" i="10"/>
  <c r="R33" i="10" s="1"/>
  <c r="T23" i="9"/>
  <c r="U22" i="9"/>
  <c r="D148" i="9"/>
  <c r="V21" i="9"/>
  <c r="R31" i="12"/>
  <c r="S31" i="12"/>
  <c r="C148" i="12" s="1"/>
  <c r="Q32" i="12"/>
  <c r="D146" i="12"/>
  <c r="AJ53" i="14" l="1"/>
  <c r="AK53" i="14"/>
  <c r="D173" i="14" s="1"/>
  <c r="AN43" i="14"/>
  <c r="AM43" i="14"/>
  <c r="C173" i="14"/>
  <c r="AI54" i="14"/>
  <c r="AL44" i="14"/>
  <c r="AN44" i="14" s="1"/>
  <c r="AG55" i="14"/>
  <c r="D147" i="11"/>
  <c r="C149" i="7"/>
  <c r="S33" i="7"/>
  <c r="T21" i="11"/>
  <c r="R32" i="11"/>
  <c r="R33" i="11" s="1"/>
  <c r="T21" i="8"/>
  <c r="R32" i="8"/>
  <c r="R33" i="8" s="1"/>
  <c r="U21" i="7"/>
  <c r="T22" i="7"/>
  <c r="C150" i="9"/>
  <c r="V22" i="9"/>
  <c r="C151" i="9" s="1"/>
  <c r="S32" i="10"/>
  <c r="D147" i="12"/>
  <c r="R32" i="12"/>
  <c r="R33" i="12" s="1"/>
  <c r="T21" i="12"/>
  <c r="T24" i="9"/>
  <c r="U23" i="9"/>
  <c r="V21" i="10"/>
  <c r="T22" i="10"/>
  <c r="U21" i="10"/>
  <c r="AI55" i="14" l="1"/>
  <c r="AK54" i="14"/>
  <c r="AJ54" i="14"/>
  <c r="AO43" i="14"/>
  <c r="AL45" i="14"/>
  <c r="AN45" i="14" s="1"/>
  <c r="AM44" i="14"/>
  <c r="AO44" i="14" s="1"/>
  <c r="AP44" i="14" s="1"/>
  <c r="S32" i="11"/>
  <c r="V23" i="9"/>
  <c r="T22" i="12"/>
  <c r="U21" i="12"/>
  <c r="V21" i="12" s="1"/>
  <c r="C149" i="10"/>
  <c r="S33" i="10"/>
  <c r="D150" i="9"/>
  <c r="D149" i="9"/>
  <c r="T23" i="7"/>
  <c r="U22" i="7"/>
  <c r="V22" i="7"/>
  <c r="C151" i="7" s="1"/>
  <c r="T22" i="8"/>
  <c r="U21" i="8"/>
  <c r="U21" i="11"/>
  <c r="V21" i="11" s="1"/>
  <c r="T22" i="11"/>
  <c r="U22" i="10"/>
  <c r="V22" i="10" s="1"/>
  <c r="T23" i="10"/>
  <c r="D148" i="7"/>
  <c r="C150" i="10"/>
  <c r="T25" i="9"/>
  <c r="U24" i="9"/>
  <c r="V24" i="9"/>
  <c r="C153" i="9" s="1"/>
  <c r="S32" i="12"/>
  <c r="V21" i="7"/>
  <c r="S32" i="8"/>
  <c r="AK55" i="14" l="1"/>
  <c r="D174" i="14"/>
  <c r="AQ44" i="14"/>
  <c r="D176" i="14" s="1"/>
  <c r="AQ43" i="14"/>
  <c r="D175" i="14" s="1"/>
  <c r="AP43" i="14"/>
  <c r="C175" i="14" s="1"/>
  <c r="AL46" i="14"/>
  <c r="AN46" i="14" s="1"/>
  <c r="AM45" i="14"/>
  <c r="AO45" i="14" s="1"/>
  <c r="AQ45" i="14" s="1"/>
  <c r="D177" i="14" s="1"/>
  <c r="C174" i="14"/>
  <c r="AJ55" i="14"/>
  <c r="C150" i="11"/>
  <c r="C150" i="12"/>
  <c r="C151" i="10"/>
  <c r="C149" i="12"/>
  <c r="S33" i="12"/>
  <c r="D150" i="10"/>
  <c r="D149" i="10"/>
  <c r="D148" i="10"/>
  <c r="C152" i="9"/>
  <c r="T23" i="12"/>
  <c r="U22" i="12"/>
  <c r="V22" i="12"/>
  <c r="C151" i="12" s="1"/>
  <c r="U23" i="10"/>
  <c r="V23" i="10"/>
  <c r="C152" i="10" s="1"/>
  <c r="T24" i="10"/>
  <c r="V21" i="8"/>
  <c r="T24" i="7"/>
  <c r="V23" i="7"/>
  <c r="C152" i="7" s="1"/>
  <c r="U23" i="7"/>
  <c r="C176" i="14"/>
  <c r="C149" i="8"/>
  <c r="S33" i="8"/>
  <c r="D151" i="7"/>
  <c r="C150" i="7"/>
  <c r="U25" i="9"/>
  <c r="V25" i="9"/>
  <c r="C154" i="9" s="1"/>
  <c r="T26" i="9"/>
  <c r="T23" i="11"/>
  <c r="U22" i="11"/>
  <c r="V22" i="11"/>
  <c r="C151" i="11" s="1"/>
  <c r="V22" i="8"/>
  <c r="C151" i="8" s="1"/>
  <c r="T23" i="8"/>
  <c r="U22" i="8"/>
  <c r="C149" i="11"/>
  <c r="S33" i="11"/>
  <c r="AP45" i="14" l="1"/>
  <c r="AL47" i="14"/>
  <c r="AN47" i="14" s="1"/>
  <c r="AM46" i="14"/>
  <c r="D149" i="12"/>
  <c r="D148" i="12"/>
  <c r="D150" i="12"/>
  <c r="D150" i="7"/>
  <c r="D149" i="7"/>
  <c r="T25" i="7"/>
  <c r="U24" i="7"/>
  <c r="V24" i="7"/>
  <c r="C153" i="7" s="1"/>
  <c r="D153" i="9"/>
  <c r="D150" i="11"/>
  <c r="V23" i="8"/>
  <c r="C152" i="8" s="1"/>
  <c r="T24" i="8"/>
  <c r="U23" i="8"/>
  <c r="U23" i="11"/>
  <c r="V23" i="11"/>
  <c r="C152" i="11" s="1"/>
  <c r="T24" i="11"/>
  <c r="C150" i="8"/>
  <c r="D150" i="8" s="1"/>
  <c r="U23" i="12"/>
  <c r="V23" i="12" s="1"/>
  <c r="T24" i="12"/>
  <c r="D151" i="10"/>
  <c r="D149" i="11"/>
  <c r="D148" i="11"/>
  <c r="D151" i="8"/>
  <c r="U26" i="9"/>
  <c r="V26" i="9"/>
  <c r="C155" i="9" s="1"/>
  <c r="D154" i="9" s="1"/>
  <c r="T27" i="9"/>
  <c r="D148" i="8"/>
  <c r="T25" i="10"/>
  <c r="U24" i="10"/>
  <c r="V24" i="10"/>
  <c r="C153" i="10" s="1"/>
  <c r="D152" i="10" s="1"/>
  <c r="D152" i="9"/>
  <c r="D151" i="9"/>
  <c r="C177" i="14" l="1"/>
  <c r="AO46" i="14"/>
  <c r="AM47" i="14"/>
  <c r="AL48" i="14"/>
  <c r="AN48" i="14" s="1"/>
  <c r="C152" i="12"/>
  <c r="D155" i="9"/>
  <c r="D151" i="11"/>
  <c r="T26" i="10"/>
  <c r="U25" i="10"/>
  <c r="T28" i="9"/>
  <c r="U27" i="9"/>
  <c r="V27" i="9"/>
  <c r="C156" i="9" s="1"/>
  <c r="D149" i="8"/>
  <c r="U24" i="12"/>
  <c r="V24" i="12"/>
  <c r="C153" i="12" s="1"/>
  <c r="T25" i="12"/>
  <c r="T25" i="11"/>
  <c r="U24" i="11"/>
  <c r="V24" i="11" s="1"/>
  <c r="V24" i="8"/>
  <c r="T25" i="8"/>
  <c r="U24" i="8"/>
  <c r="D152" i="7"/>
  <c r="U25" i="7"/>
  <c r="T26" i="7"/>
  <c r="AP46" i="14" l="1"/>
  <c r="C178" i="14" s="1"/>
  <c r="AQ46" i="14"/>
  <c r="D178" i="14" s="1"/>
  <c r="AM48" i="14"/>
  <c r="AL49" i="14"/>
  <c r="AN49" i="14" s="1"/>
  <c r="AO47" i="14"/>
  <c r="C153" i="11"/>
  <c r="C153" i="8"/>
  <c r="T26" i="12"/>
  <c r="U25" i="12"/>
  <c r="T27" i="10"/>
  <c r="U26" i="10"/>
  <c r="V26" i="10" s="1"/>
  <c r="C155" i="10" s="1"/>
  <c r="T27" i="7"/>
  <c r="U26" i="7"/>
  <c r="V26" i="7" s="1"/>
  <c r="C155" i="7" s="1"/>
  <c r="T26" i="11"/>
  <c r="U25" i="11"/>
  <c r="V25" i="11" s="1"/>
  <c r="V25" i="7"/>
  <c r="T26" i="8"/>
  <c r="U25" i="8"/>
  <c r="V25" i="8"/>
  <c r="C154" i="8" s="1"/>
  <c r="T29" i="9"/>
  <c r="U28" i="9"/>
  <c r="V28" i="9"/>
  <c r="C157" i="9" s="1"/>
  <c r="V25" i="10"/>
  <c r="D152" i="12"/>
  <c r="D151" i="12"/>
  <c r="AP47" i="14" l="1"/>
  <c r="C179" i="14" s="1"/>
  <c r="AQ47" i="14"/>
  <c r="D179" i="14" s="1"/>
  <c r="AL50" i="14"/>
  <c r="AN50" i="14" s="1"/>
  <c r="AM49" i="14"/>
  <c r="AO49" i="14" s="1"/>
  <c r="AP49" i="14" s="1"/>
  <c r="C181" i="14" s="1"/>
  <c r="AO48" i="14"/>
  <c r="C154" i="11"/>
  <c r="V27" i="7"/>
  <c r="C156" i="7" s="1"/>
  <c r="T28" i="7"/>
  <c r="U27" i="7"/>
  <c r="V27" i="10"/>
  <c r="C156" i="10" s="1"/>
  <c r="D155" i="10" s="1"/>
  <c r="T28" i="10"/>
  <c r="U27" i="10"/>
  <c r="D153" i="8"/>
  <c r="D152" i="8"/>
  <c r="T27" i="8"/>
  <c r="U26" i="8"/>
  <c r="V26" i="8" s="1"/>
  <c r="U26" i="11"/>
  <c r="V26" i="11" s="1"/>
  <c r="T27" i="11"/>
  <c r="V25" i="12"/>
  <c r="T30" i="9"/>
  <c r="U29" i="9"/>
  <c r="V29" i="9" s="1"/>
  <c r="C158" i="9" s="1"/>
  <c r="C154" i="7"/>
  <c r="T27" i="12"/>
  <c r="U26" i="12"/>
  <c r="V26" i="12" s="1"/>
  <c r="C155" i="12" s="1"/>
  <c r="C154" i="10"/>
  <c r="D156" i="9"/>
  <c r="D153" i="11"/>
  <c r="D152" i="11"/>
  <c r="AP48" i="14" l="1"/>
  <c r="C180" i="14" s="1"/>
  <c r="AQ48" i="14"/>
  <c r="D180" i="14" s="1"/>
  <c r="AQ49" i="14"/>
  <c r="D181" i="14" s="1"/>
  <c r="AM50" i="14"/>
  <c r="AL51" i="14"/>
  <c r="AN51" i="14" s="1"/>
  <c r="D157" i="9"/>
  <c r="C155" i="11"/>
  <c r="C155" i="8"/>
  <c r="C154" i="12"/>
  <c r="D154" i="7"/>
  <c r="D153" i="7"/>
  <c r="U27" i="8"/>
  <c r="V27" i="8"/>
  <c r="C156" i="8" s="1"/>
  <c r="T28" i="8"/>
  <c r="T29" i="10"/>
  <c r="U28" i="10"/>
  <c r="V28" i="10"/>
  <c r="C157" i="10" s="1"/>
  <c r="D156" i="10" s="1"/>
  <c r="D154" i="10"/>
  <c r="D153" i="10"/>
  <c r="T31" i="9"/>
  <c r="U30" i="9"/>
  <c r="V30" i="9" s="1"/>
  <c r="C159" i="9" s="1"/>
  <c r="D154" i="11"/>
  <c r="U27" i="12"/>
  <c r="V27" i="12" s="1"/>
  <c r="C156" i="12" s="1"/>
  <c r="T28" i="12"/>
  <c r="U27" i="11"/>
  <c r="T28" i="11"/>
  <c r="V27" i="11"/>
  <c r="C156" i="11" s="1"/>
  <c r="T29" i="7"/>
  <c r="U28" i="7"/>
  <c r="V28" i="7"/>
  <c r="D155" i="7"/>
  <c r="AL52" i="14" l="1"/>
  <c r="AN52" i="14" s="1"/>
  <c r="AM51" i="14"/>
  <c r="AO50" i="14"/>
  <c r="D155" i="12"/>
  <c r="D158" i="9"/>
  <c r="C157" i="7"/>
  <c r="D154" i="12"/>
  <c r="D153" i="12"/>
  <c r="T30" i="7"/>
  <c r="U29" i="7"/>
  <c r="V29" i="7" s="1"/>
  <c r="T29" i="12"/>
  <c r="U28" i="12"/>
  <c r="V28" i="12"/>
  <c r="C157" i="12" s="1"/>
  <c r="T30" i="10"/>
  <c r="U29" i="10"/>
  <c r="V29" i="10"/>
  <c r="C158" i="10" s="1"/>
  <c r="D155" i="11"/>
  <c r="T32" i="9"/>
  <c r="U31" i="9"/>
  <c r="V31" i="9"/>
  <c r="C160" i="9" s="1"/>
  <c r="D159" i="9" s="1"/>
  <c r="T29" i="8"/>
  <c r="U28" i="8"/>
  <c r="V28" i="8" s="1"/>
  <c r="C157" i="8" s="1"/>
  <c r="D155" i="8"/>
  <c r="D154" i="8"/>
  <c r="T29" i="11"/>
  <c r="U28" i="11"/>
  <c r="V28" i="11" s="1"/>
  <c r="C157" i="11" s="1"/>
  <c r="D157" i="10"/>
  <c r="AP50" i="14" l="1"/>
  <c r="C182" i="14" s="1"/>
  <c r="AQ50" i="14"/>
  <c r="D182" i="14" s="1"/>
  <c r="AO51" i="14"/>
  <c r="AM52" i="14"/>
  <c r="AL53" i="14"/>
  <c r="AN53" i="14" s="1"/>
  <c r="D157" i="11"/>
  <c r="D156" i="11"/>
  <c r="C158" i="7"/>
  <c r="D156" i="8"/>
  <c r="U29" i="11"/>
  <c r="V29" i="11"/>
  <c r="C158" i="11" s="1"/>
  <c r="T30" i="11"/>
  <c r="B36" i="9"/>
  <c r="V32" i="9"/>
  <c r="U32" i="9"/>
  <c r="U33" i="9" s="1"/>
  <c r="U29" i="8"/>
  <c r="V29" i="8" s="1"/>
  <c r="C158" i="8" s="1"/>
  <c r="T30" i="8"/>
  <c r="T31" i="7"/>
  <c r="U30" i="7"/>
  <c r="V30" i="7" s="1"/>
  <c r="C159" i="7" s="1"/>
  <c r="D157" i="7"/>
  <c r="D156" i="7"/>
  <c r="T31" i="10"/>
  <c r="U30" i="10"/>
  <c r="V30" i="10" s="1"/>
  <c r="C159" i="10" s="1"/>
  <c r="U29" i="12"/>
  <c r="V29" i="12" s="1"/>
  <c r="C158" i="12" s="1"/>
  <c r="T30" i="12"/>
  <c r="D156" i="12"/>
  <c r="AP51" i="14" l="1"/>
  <c r="C183" i="14" s="1"/>
  <c r="AQ51" i="14"/>
  <c r="D183" i="14" s="1"/>
  <c r="AM53" i="14"/>
  <c r="AL54" i="14"/>
  <c r="AN54" i="14" s="1"/>
  <c r="AO52" i="14"/>
  <c r="D157" i="12"/>
  <c r="D158" i="10"/>
  <c r="D157" i="8"/>
  <c r="U30" i="11"/>
  <c r="V30" i="11" s="1"/>
  <c r="C159" i="11" s="1"/>
  <c r="T31" i="11"/>
  <c r="D158" i="7"/>
  <c r="T31" i="8"/>
  <c r="U30" i="8"/>
  <c r="V30" i="8" s="1"/>
  <c r="C159" i="8" s="1"/>
  <c r="T32" i="7"/>
  <c r="U31" i="7"/>
  <c r="V31" i="7"/>
  <c r="C160" i="7" s="1"/>
  <c r="C36" i="9"/>
  <c r="B37" i="9"/>
  <c r="T32" i="10"/>
  <c r="U31" i="10"/>
  <c r="V31" i="10" s="1"/>
  <c r="C160" i="10" s="1"/>
  <c r="T31" i="12"/>
  <c r="U30" i="12"/>
  <c r="V30" i="12"/>
  <c r="C159" i="12" s="1"/>
  <c r="C161" i="9"/>
  <c r="V33" i="9"/>
  <c r="AP52" i="14" l="1"/>
  <c r="C184" i="14" s="1"/>
  <c r="AQ52" i="14"/>
  <c r="D184" i="14" s="1"/>
  <c r="AN55" i="14"/>
  <c r="AM54" i="14"/>
  <c r="B58" i="14"/>
  <c r="AO53" i="14"/>
  <c r="D158" i="8"/>
  <c r="D159" i="10"/>
  <c r="D158" i="11"/>
  <c r="U31" i="12"/>
  <c r="V31" i="12"/>
  <c r="C160" i="12" s="1"/>
  <c r="T32" i="12"/>
  <c r="C37" i="9"/>
  <c r="D37" i="9" s="1"/>
  <c r="C163" i="9" s="1"/>
  <c r="B38" i="9"/>
  <c r="B36" i="7"/>
  <c r="U32" i="7"/>
  <c r="U33" i="7" s="1"/>
  <c r="D36" i="9"/>
  <c r="D159" i="12"/>
  <c r="D160" i="9"/>
  <c r="U32" i="10"/>
  <c r="U33" i="10" s="1"/>
  <c r="V32" i="10"/>
  <c r="B36" i="10"/>
  <c r="T32" i="8"/>
  <c r="U31" i="8"/>
  <c r="V31" i="8" s="1"/>
  <c r="C160" i="8" s="1"/>
  <c r="T32" i="11"/>
  <c r="U31" i="11"/>
  <c r="V31" i="11"/>
  <c r="C160" i="11" s="1"/>
  <c r="D159" i="7"/>
  <c r="D158" i="12"/>
  <c r="AP53" i="14" l="1"/>
  <c r="AQ53" i="14"/>
  <c r="D185" i="14" s="1"/>
  <c r="D58" i="14"/>
  <c r="C58" i="14"/>
  <c r="C185" i="14"/>
  <c r="B59" i="14"/>
  <c r="D59" i="14" s="1"/>
  <c r="AO54" i="14"/>
  <c r="AQ54" i="14" s="1"/>
  <c r="D186" i="14" s="1"/>
  <c r="AM55" i="14"/>
  <c r="D159" i="8"/>
  <c r="C162" i="9"/>
  <c r="C36" i="7"/>
  <c r="B37" i="7"/>
  <c r="V32" i="12"/>
  <c r="B36" i="12"/>
  <c r="U32" i="12"/>
  <c r="U33" i="12" s="1"/>
  <c r="V32" i="7"/>
  <c r="C161" i="10"/>
  <c r="V33" i="10"/>
  <c r="U32" i="8"/>
  <c r="U33" i="8" s="1"/>
  <c r="V32" i="8"/>
  <c r="B36" i="8"/>
  <c r="B39" i="9"/>
  <c r="C38" i="9"/>
  <c r="B36" i="11"/>
  <c r="U32" i="11"/>
  <c r="U33" i="11" s="1"/>
  <c r="B37" i="10"/>
  <c r="C36" i="10"/>
  <c r="D159" i="11"/>
  <c r="AO55" i="14" l="1"/>
  <c r="AP54" i="14"/>
  <c r="AQ55" i="14" s="1"/>
  <c r="B60" i="14"/>
  <c r="D60" i="14" s="1"/>
  <c r="C59" i="14"/>
  <c r="E59" i="14" s="1"/>
  <c r="F59" i="14" s="1"/>
  <c r="C188" i="14" s="1"/>
  <c r="E58" i="14"/>
  <c r="G58" i="14" s="1"/>
  <c r="D187" i="14" s="1"/>
  <c r="B38" i="10"/>
  <c r="C37" i="10"/>
  <c r="D37" i="10" s="1"/>
  <c r="C163" i="10" s="1"/>
  <c r="D38" i="9"/>
  <c r="C36" i="8"/>
  <c r="B37" i="8"/>
  <c r="D160" i="10"/>
  <c r="C161" i="12"/>
  <c r="V33" i="12"/>
  <c r="D162" i="9"/>
  <c r="D161" i="9"/>
  <c r="B40" i="9"/>
  <c r="C39" i="9"/>
  <c r="D39" i="9" s="1"/>
  <c r="C165" i="9" s="1"/>
  <c r="C161" i="8"/>
  <c r="V33" i="8"/>
  <c r="B38" i="7"/>
  <c r="C37" i="7"/>
  <c r="D37" i="7" s="1"/>
  <c r="C163" i="7" s="1"/>
  <c r="C161" i="7"/>
  <c r="V33" i="7"/>
  <c r="D36" i="7"/>
  <c r="V32" i="11"/>
  <c r="D36" i="10"/>
  <c r="B37" i="11"/>
  <c r="C36" i="11"/>
  <c r="C36" i="12"/>
  <c r="B37" i="12"/>
  <c r="G59" i="14" l="1"/>
  <c r="D188" i="14" s="1"/>
  <c r="F58" i="14"/>
  <c r="C187" i="14" s="1"/>
  <c r="B61" i="14"/>
  <c r="D61" i="14" s="1"/>
  <c r="C60" i="14"/>
  <c r="AP55" i="14"/>
  <c r="C186" i="14"/>
  <c r="B38" i="12"/>
  <c r="C37" i="12"/>
  <c r="D37" i="12" s="1"/>
  <c r="C163" i="12" s="1"/>
  <c r="D36" i="12"/>
  <c r="D36" i="11"/>
  <c r="C162" i="7"/>
  <c r="D162" i="7" s="1"/>
  <c r="D161" i="7"/>
  <c r="D160" i="7"/>
  <c r="B39" i="7"/>
  <c r="C38" i="7"/>
  <c r="D160" i="8"/>
  <c r="C164" i="9"/>
  <c r="B38" i="11"/>
  <c r="C37" i="11"/>
  <c r="D37" i="11" s="1"/>
  <c r="C163" i="11" s="1"/>
  <c r="B38" i="8"/>
  <c r="C37" i="8"/>
  <c r="D37" i="8" s="1"/>
  <c r="C163" i="8" s="1"/>
  <c r="C162" i="10"/>
  <c r="C161" i="11"/>
  <c r="V33" i="11"/>
  <c r="B41" i="9"/>
  <c r="C40" i="9"/>
  <c r="D40" i="9" s="1"/>
  <c r="C166" i="9" s="1"/>
  <c r="D160" i="12"/>
  <c r="D36" i="8"/>
  <c r="B39" i="10"/>
  <c r="C38" i="10"/>
  <c r="E60" i="14" l="1"/>
  <c r="B62" i="14"/>
  <c r="D62" i="14" s="1"/>
  <c r="C61" i="14"/>
  <c r="C162" i="8"/>
  <c r="D160" i="11"/>
  <c r="B39" i="8"/>
  <c r="C38" i="8"/>
  <c r="D38" i="7"/>
  <c r="D38" i="10"/>
  <c r="B39" i="11"/>
  <c r="C38" i="11"/>
  <c r="D38" i="11" s="1"/>
  <c r="C164" i="11" s="1"/>
  <c r="D164" i="9"/>
  <c r="D163" i="9"/>
  <c r="B40" i="7"/>
  <c r="C39" i="7"/>
  <c r="D39" i="7" s="1"/>
  <c r="C165" i="7" s="1"/>
  <c r="C162" i="12"/>
  <c r="C41" i="9"/>
  <c r="D41" i="9" s="1"/>
  <c r="C167" i="9" s="1"/>
  <c r="B42" i="9"/>
  <c r="D163" i="11"/>
  <c r="D162" i="10"/>
  <c r="D161" i="10"/>
  <c r="C39" i="10"/>
  <c r="D39" i="10" s="1"/>
  <c r="C165" i="10" s="1"/>
  <c r="B40" i="10"/>
  <c r="D165" i="9"/>
  <c r="B39" i="12"/>
  <c r="C38" i="12"/>
  <c r="C162" i="11"/>
  <c r="D162" i="11" s="1"/>
  <c r="F60" i="14" l="1"/>
  <c r="C189" i="14" s="1"/>
  <c r="G60" i="14"/>
  <c r="D189" i="14" s="1"/>
  <c r="E61" i="14"/>
  <c r="C62" i="14"/>
  <c r="E62" i="14" s="1"/>
  <c r="F62" i="14" s="1"/>
  <c r="C191" i="14" s="1"/>
  <c r="B63" i="14"/>
  <c r="D63" i="14" s="1"/>
  <c r="C40" i="10"/>
  <c r="D40" i="10" s="1"/>
  <c r="C166" i="10" s="1"/>
  <c r="B41" i="10"/>
  <c r="C164" i="10"/>
  <c r="B40" i="8"/>
  <c r="C39" i="8"/>
  <c r="D39" i="8" s="1"/>
  <c r="C165" i="8" s="1"/>
  <c r="B40" i="12"/>
  <c r="C39" i="12"/>
  <c r="D39" i="12" s="1"/>
  <c r="C165" i="12" s="1"/>
  <c r="D166" i="9"/>
  <c r="B41" i="7"/>
  <c r="C40" i="7"/>
  <c r="D40" i="7" s="1"/>
  <c r="C166" i="7" s="1"/>
  <c r="B40" i="11"/>
  <c r="C39" i="11"/>
  <c r="D161" i="11"/>
  <c r="D162" i="12"/>
  <c r="D161" i="12"/>
  <c r="C164" i="7"/>
  <c r="D38" i="12"/>
  <c r="B43" i="9"/>
  <c r="C42" i="9"/>
  <c r="D38" i="8"/>
  <c r="D162" i="8"/>
  <c r="D161" i="8"/>
  <c r="F61" i="14" l="1"/>
  <c r="C190" i="14" s="1"/>
  <c r="G61" i="14"/>
  <c r="D190" i="14" s="1"/>
  <c r="G62" i="14"/>
  <c r="D191" i="14" s="1"/>
  <c r="B64" i="14"/>
  <c r="D64" i="14" s="1"/>
  <c r="C63" i="14"/>
  <c r="D164" i="7"/>
  <c r="D163" i="7"/>
  <c r="B42" i="10"/>
  <c r="C41" i="10"/>
  <c r="D164" i="10"/>
  <c r="D163" i="10"/>
  <c r="C164" i="8"/>
  <c r="B42" i="7"/>
  <c r="C41" i="7"/>
  <c r="D39" i="11"/>
  <c r="C40" i="12"/>
  <c r="D40" i="12" s="1"/>
  <c r="C166" i="12" s="1"/>
  <c r="B41" i="12"/>
  <c r="C164" i="12"/>
  <c r="C40" i="11"/>
  <c r="D40" i="11" s="1"/>
  <c r="C166" i="11" s="1"/>
  <c r="B41" i="11"/>
  <c r="D42" i="9"/>
  <c r="D165" i="12"/>
  <c r="C43" i="9"/>
  <c r="D43" i="9" s="1"/>
  <c r="C169" i="9" s="1"/>
  <c r="B44" i="9"/>
  <c r="D165" i="10"/>
  <c r="B41" i="8"/>
  <c r="C40" i="8"/>
  <c r="D165" i="7"/>
  <c r="E63" i="14" l="1"/>
  <c r="C64" i="14"/>
  <c r="E64" i="14" s="1"/>
  <c r="F64" i="14" s="1"/>
  <c r="C193" i="14" s="1"/>
  <c r="B65" i="14"/>
  <c r="D65" i="14" s="1"/>
  <c r="B42" i="11"/>
  <c r="C41" i="11"/>
  <c r="C165" i="11"/>
  <c r="B43" i="10"/>
  <c r="C42" i="10"/>
  <c r="D42" i="10" s="1"/>
  <c r="C168" i="10" s="1"/>
  <c r="B42" i="12"/>
  <c r="C41" i="12"/>
  <c r="D164" i="8"/>
  <c r="D163" i="8"/>
  <c r="D41" i="7"/>
  <c r="B42" i="8"/>
  <c r="C41" i="8"/>
  <c r="D41" i="8" s="1"/>
  <c r="C167" i="8" s="1"/>
  <c r="D40" i="8"/>
  <c r="B45" i="9"/>
  <c r="C44" i="9"/>
  <c r="D44" i="9" s="1"/>
  <c r="C170" i="9" s="1"/>
  <c r="C168" i="9"/>
  <c r="D164" i="12"/>
  <c r="D163" i="12"/>
  <c r="C42" i="7"/>
  <c r="D42" i="7" s="1"/>
  <c r="C168" i="7" s="1"/>
  <c r="B43" i="7"/>
  <c r="D41" i="10"/>
  <c r="F63" i="14" l="1"/>
  <c r="C192" i="14" s="1"/>
  <c r="G63" i="14"/>
  <c r="D192" i="14" s="1"/>
  <c r="G64" i="14"/>
  <c r="D193" i="14" s="1"/>
  <c r="B66" i="14"/>
  <c r="D66" i="14" s="1"/>
  <c r="C65" i="14"/>
  <c r="B43" i="8"/>
  <c r="C42" i="8"/>
  <c r="C42" i="12"/>
  <c r="D42" i="12" s="1"/>
  <c r="C168" i="12" s="1"/>
  <c r="B43" i="12"/>
  <c r="B44" i="10"/>
  <c r="C43" i="10"/>
  <c r="D41" i="11"/>
  <c r="B46" i="9"/>
  <c r="C45" i="9"/>
  <c r="D45" i="9" s="1"/>
  <c r="C171" i="9" s="1"/>
  <c r="C42" i="11"/>
  <c r="D42" i="11" s="1"/>
  <c r="C168" i="11" s="1"/>
  <c r="B43" i="11"/>
  <c r="D169" i="9"/>
  <c r="C166" i="8"/>
  <c r="C167" i="7"/>
  <c r="D165" i="11"/>
  <c r="D164" i="11"/>
  <c r="C167" i="10"/>
  <c r="B44" i="7"/>
  <c r="C43" i="7"/>
  <c r="D43" i="7" s="1"/>
  <c r="C169" i="7" s="1"/>
  <c r="D168" i="9"/>
  <c r="D167" i="9"/>
  <c r="D41" i="12"/>
  <c r="E65" i="14" l="1"/>
  <c r="B67" i="14"/>
  <c r="D67" i="14" s="1"/>
  <c r="C66" i="14"/>
  <c r="C43" i="12"/>
  <c r="B44" i="12"/>
  <c r="B45" i="7"/>
  <c r="C44" i="7"/>
  <c r="D44" i="7" s="1"/>
  <c r="C170" i="7" s="1"/>
  <c r="D167" i="7"/>
  <c r="D166" i="7"/>
  <c r="C167" i="11"/>
  <c r="B44" i="11"/>
  <c r="C43" i="11"/>
  <c r="B47" i="9"/>
  <c r="C46" i="9"/>
  <c r="D46" i="9" s="1"/>
  <c r="C172" i="9" s="1"/>
  <c r="D43" i="10"/>
  <c r="D42" i="8"/>
  <c r="C167" i="12"/>
  <c r="D168" i="7"/>
  <c r="D167" i="10"/>
  <c r="D166" i="10"/>
  <c r="D166" i="8"/>
  <c r="D165" i="8"/>
  <c r="D170" i="9"/>
  <c r="B45" i="10"/>
  <c r="C44" i="10"/>
  <c r="D44" i="10" s="1"/>
  <c r="C170" i="10" s="1"/>
  <c r="C43" i="8"/>
  <c r="D43" i="8" s="1"/>
  <c r="C169" i="8" s="1"/>
  <c r="B44" i="8"/>
  <c r="F65" i="14" l="1"/>
  <c r="C194" i="14" s="1"/>
  <c r="G65" i="14"/>
  <c r="D194" i="14" s="1"/>
  <c r="E66" i="14"/>
  <c r="C67" i="14"/>
  <c r="E67" i="14" s="1"/>
  <c r="F67" i="14" s="1"/>
  <c r="C196" i="14" s="1"/>
  <c r="B68" i="14"/>
  <c r="D68" i="14" s="1"/>
  <c r="C45" i="10"/>
  <c r="D45" i="10" s="1"/>
  <c r="C171" i="10" s="1"/>
  <c r="B46" i="10"/>
  <c r="C47" i="9"/>
  <c r="E36" i="9"/>
  <c r="B45" i="12"/>
  <c r="C44" i="12"/>
  <c r="D44" i="12" s="1"/>
  <c r="C170" i="12" s="1"/>
  <c r="D43" i="11"/>
  <c r="D167" i="11"/>
  <c r="D166" i="11"/>
  <c r="D43" i="12"/>
  <c r="B45" i="8"/>
  <c r="C44" i="8"/>
  <c r="C168" i="8"/>
  <c r="D170" i="10"/>
  <c r="D167" i="12"/>
  <c r="D166" i="12"/>
  <c r="C169" i="10"/>
  <c r="B45" i="11"/>
  <c r="C44" i="11"/>
  <c r="D44" i="11" s="1"/>
  <c r="C170" i="11" s="1"/>
  <c r="D169" i="7"/>
  <c r="D171" i="9"/>
  <c r="B46" i="7"/>
  <c r="C45" i="7"/>
  <c r="D45" i="7" s="1"/>
  <c r="F66" i="14" l="1"/>
  <c r="C195" i="14" s="1"/>
  <c r="G66" i="14"/>
  <c r="D195" i="14" s="1"/>
  <c r="G67" i="14"/>
  <c r="D196" i="14" s="1"/>
  <c r="B69" i="14"/>
  <c r="D69" i="14" s="1"/>
  <c r="C68" i="14"/>
  <c r="B47" i="7"/>
  <c r="C46" i="7"/>
  <c r="D46" i="7" s="1"/>
  <c r="C172" i="7" s="1"/>
  <c r="B47" i="10"/>
  <c r="C46" i="10"/>
  <c r="D46" i="10" s="1"/>
  <c r="B46" i="11"/>
  <c r="C45" i="11"/>
  <c r="D45" i="11" s="1"/>
  <c r="C171" i="11" s="1"/>
  <c r="D170" i="11" s="1"/>
  <c r="D168" i="8"/>
  <c r="D167" i="8"/>
  <c r="C169" i="12"/>
  <c r="C169" i="11"/>
  <c r="E37" i="9"/>
  <c r="F36" i="9"/>
  <c r="C45" i="8"/>
  <c r="D45" i="8" s="1"/>
  <c r="C171" i="8" s="1"/>
  <c r="B46" i="8"/>
  <c r="B46" i="12"/>
  <c r="C45" i="12"/>
  <c r="D45" i="12" s="1"/>
  <c r="C171" i="12" s="1"/>
  <c r="C171" i="7"/>
  <c r="D169" i="10"/>
  <c r="D168" i="10"/>
  <c r="D44" i="8"/>
  <c r="D170" i="12"/>
  <c r="D47" i="9"/>
  <c r="C48" i="9"/>
  <c r="D70" i="14" l="1"/>
  <c r="E68" i="14"/>
  <c r="C69" i="14"/>
  <c r="E69" i="14" s="1"/>
  <c r="G69" i="14" s="1"/>
  <c r="D198" i="14" s="1"/>
  <c r="H58" i="14"/>
  <c r="C47" i="7"/>
  <c r="E36" i="7"/>
  <c r="C173" i="9"/>
  <c r="D48" i="9"/>
  <c r="C170" i="8"/>
  <c r="D171" i="7"/>
  <c r="D170" i="7"/>
  <c r="E38" i="9"/>
  <c r="F37" i="9"/>
  <c r="G37" i="9" s="1"/>
  <c r="C175" i="9" s="1"/>
  <c r="B47" i="12"/>
  <c r="C46" i="12"/>
  <c r="D46" i="12" s="1"/>
  <c r="C172" i="12" s="1"/>
  <c r="D169" i="11"/>
  <c r="D168" i="11"/>
  <c r="C172" i="10"/>
  <c r="B47" i="8"/>
  <c r="C46" i="8"/>
  <c r="D46" i="8" s="1"/>
  <c r="C172" i="8" s="1"/>
  <c r="D171" i="8" s="1"/>
  <c r="G36" i="9"/>
  <c r="D169" i="12"/>
  <c r="D168" i="12"/>
  <c r="C46" i="11"/>
  <c r="D46" i="11" s="1"/>
  <c r="C172" i="11" s="1"/>
  <c r="B47" i="11"/>
  <c r="E36" i="10"/>
  <c r="C47" i="10"/>
  <c r="F68" i="14" l="1"/>
  <c r="C197" i="14" s="1"/>
  <c r="G68" i="14"/>
  <c r="J58" i="14"/>
  <c r="I58" i="14"/>
  <c r="K58" i="14" s="1"/>
  <c r="E70" i="14"/>
  <c r="F69" i="14"/>
  <c r="C198" i="14" s="1"/>
  <c r="H59" i="14"/>
  <c r="J59" i="14" s="1"/>
  <c r="C70" i="14"/>
  <c r="D47" i="10"/>
  <c r="C48" i="10"/>
  <c r="E39" i="9"/>
  <c r="F38" i="9"/>
  <c r="G38" i="9" s="1"/>
  <c r="C176" i="9" s="1"/>
  <c r="F36" i="7"/>
  <c r="E37" i="7"/>
  <c r="D171" i="10"/>
  <c r="D175" i="9"/>
  <c r="D172" i="9"/>
  <c r="D171" i="11"/>
  <c r="F36" i="10"/>
  <c r="E37" i="10"/>
  <c r="C174" i="9"/>
  <c r="D174" i="9" s="1"/>
  <c r="E36" i="12"/>
  <c r="C47" i="12"/>
  <c r="D170" i="8"/>
  <c r="D169" i="8"/>
  <c r="D47" i="7"/>
  <c r="C48" i="7"/>
  <c r="D171" i="12"/>
  <c r="E36" i="11"/>
  <c r="C47" i="11"/>
  <c r="E36" i="8"/>
  <c r="C47" i="8"/>
  <c r="G70" i="14" l="1"/>
  <c r="D197" i="14"/>
  <c r="M58" i="14"/>
  <c r="D199" i="14" s="1"/>
  <c r="L58" i="14"/>
  <c r="C199" i="14" s="1"/>
  <c r="F70" i="14"/>
  <c r="H60" i="14"/>
  <c r="J60" i="14" s="1"/>
  <c r="I59" i="14"/>
  <c r="K59" i="14" s="1"/>
  <c r="L59" i="14" s="1"/>
  <c r="C200" i="14" s="1"/>
  <c r="E38" i="7"/>
  <c r="F37" i="7"/>
  <c r="G37" i="7" s="1"/>
  <c r="C175" i="7" s="1"/>
  <c r="D47" i="11"/>
  <c r="C48" i="11"/>
  <c r="D47" i="12"/>
  <c r="C48" i="12"/>
  <c r="G36" i="7"/>
  <c r="E37" i="8"/>
  <c r="F36" i="8"/>
  <c r="D173" i="9"/>
  <c r="F36" i="11"/>
  <c r="E37" i="11"/>
  <c r="C173" i="7"/>
  <c r="D48" i="7"/>
  <c r="F36" i="12"/>
  <c r="E37" i="12"/>
  <c r="G36" i="10"/>
  <c r="C173" i="10"/>
  <c r="D48" i="10"/>
  <c r="E38" i="10"/>
  <c r="F37" i="10"/>
  <c r="G37" i="10" s="1"/>
  <c r="C175" i="10" s="1"/>
  <c r="D47" i="8"/>
  <c r="C48" i="8"/>
  <c r="E40" i="9"/>
  <c r="F39" i="9"/>
  <c r="M59" i="14" l="1"/>
  <c r="D200" i="14" s="1"/>
  <c r="I60" i="14"/>
  <c r="H61" i="14"/>
  <c r="J61" i="14" s="1"/>
  <c r="C173" i="8"/>
  <c r="D48" i="8"/>
  <c r="E41" i="9"/>
  <c r="F40" i="9"/>
  <c r="G40" i="9" s="1"/>
  <c r="C178" i="9" s="1"/>
  <c r="E38" i="12"/>
  <c r="F37" i="12"/>
  <c r="G37" i="12" s="1"/>
  <c r="C175" i="12" s="1"/>
  <c r="E38" i="11"/>
  <c r="F37" i="11"/>
  <c r="G37" i="11" s="1"/>
  <c r="C175" i="11" s="1"/>
  <c r="G36" i="8"/>
  <c r="C173" i="11"/>
  <c r="D48" i="11"/>
  <c r="G39" i="9"/>
  <c r="C174" i="7"/>
  <c r="D174" i="7" s="1"/>
  <c r="D172" i="10"/>
  <c r="G36" i="12"/>
  <c r="G36" i="11"/>
  <c r="E38" i="8"/>
  <c r="F37" i="8"/>
  <c r="G37" i="8" s="1"/>
  <c r="C175" i="8" s="1"/>
  <c r="D173" i="7"/>
  <c r="D172" i="7"/>
  <c r="F38" i="10"/>
  <c r="E39" i="10"/>
  <c r="C174" i="10"/>
  <c r="D174" i="10" s="1"/>
  <c r="C173" i="12"/>
  <c r="D48" i="12"/>
  <c r="F38" i="7"/>
  <c r="E39" i="7"/>
  <c r="H62" i="14" l="1"/>
  <c r="J62" i="14" s="1"/>
  <c r="I61" i="14"/>
  <c r="K60" i="14"/>
  <c r="F38" i="11"/>
  <c r="E39" i="11"/>
  <c r="C177" i="9"/>
  <c r="C174" i="8"/>
  <c r="D174" i="8" s="1"/>
  <c r="D172" i="12"/>
  <c r="E40" i="10"/>
  <c r="F39" i="10"/>
  <c r="G39" i="10" s="1"/>
  <c r="C177" i="10" s="1"/>
  <c r="F38" i="8"/>
  <c r="E39" i="8"/>
  <c r="C174" i="12"/>
  <c r="D174" i="12" s="1"/>
  <c r="D173" i="10"/>
  <c r="E39" i="12"/>
  <c r="F38" i="12"/>
  <c r="D173" i="8"/>
  <c r="D172" i="8"/>
  <c r="E40" i="7"/>
  <c r="F39" i="7"/>
  <c r="G39" i="7" s="1"/>
  <c r="C177" i="7" s="1"/>
  <c r="G38" i="10"/>
  <c r="C174" i="11"/>
  <c r="D174" i="11" s="1"/>
  <c r="G38" i="7"/>
  <c r="D173" i="11"/>
  <c r="D172" i="11"/>
  <c r="E42" i="9"/>
  <c r="F41" i="9"/>
  <c r="L60" i="14" l="1"/>
  <c r="C201" i="14" s="1"/>
  <c r="M60" i="14"/>
  <c r="D201" i="14" s="1"/>
  <c r="K61" i="14"/>
  <c r="H63" i="14"/>
  <c r="J63" i="14" s="1"/>
  <c r="I62" i="14"/>
  <c r="K62" i="14" s="1"/>
  <c r="L62" i="14" s="1"/>
  <c r="C203" i="14" s="1"/>
  <c r="E43" i="9"/>
  <c r="F42" i="9"/>
  <c r="G42" i="9" s="1"/>
  <c r="C180" i="9" s="1"/>
  <c r="F40" i="7"/>
  <c r="E41" i="7"/>
  <c r="G38" i="8"/>
  <c r="D177" i="9"/>
  <c r="D176" i="9"/>
  <c r="G38" i="12"/>
  <c r="E41" i="10"/>
  <c r="F40" i="10"/>
  <c r="C176" i="7"/>
  <c r="C176" i="10"/>
  <c r="F39" i="12"/>
  <c r="G39" i="12" s="1"/>
  <c r="C177" i="12" s="1"/>
  <c r="E40" i="12"/>
  <c r="D173" i="12"/>
  <c r="F39" i="11"/>
  <c r="G39" i="11" s="1"/>
  <c r="C177" i="11" s="1"/>
  <c r="E40" i="11"/>
  <c r="G41" i="9"/>
  <c r="F39" i="8"/>
  <c r="G39" i="8" s="1"/>
  <c r="C177" i="8" s="1"/>
  <c r="E40" i="8"/>
  <c r="G38" i="11"/>
  <c r="L61" i="14" l="1"/>
  <c r="C202" i="14" s="1"/>
  <c r="M61" i="14"/>
  <c r="D202" i="14" s="1"/>
  <c r="M62" i="14"/>
  <c r="D203" i="14" s="1"/>
  <c r="H64" i="14"/>
  <c r="J64" i="14" s="1"/>
  <c r="I63" i="14"/>
  <c r="K63" i="14" s="1"/>
  <c r="L63" i="14" s="1"/>
  <c r="C204" i="14" s="1"/>
  <c r="C179" i="9"/>
  <c r="E41" i="12"/>
  <c r="F40" i="12"/>
  <c r="G40" i="12" s="1"/>
  <c r="C178" i="12" s="1"/>
  <c r="E42" i="7"/>
  <c r="F41" i="7"/>
  <c r="G41" i="7" s="1"/>
  <c r="C179" i="7" s="1"/>
  <c r="G40" i="7"/>
  <c r="C176" i="11"/>
  <c r="D177" i="12"/>
  <c r="D176" i="7"/>
  <c r="D175" i="7"/>
  <c r="F40" i="8"/>
  <c r="G40" i="8" s="1"/>
  <c r="C178" i="8" s="1"/>
  <c r="E41" i="8"/>
  <c r="E41" i="11"/>
  <c r="F40" i="11"/>
  <c r="C176" i="12"/>
  <c r="F41" i="10"/>
  <c r="G41" i="10" s="1"/>
  <c r="C179" i="10" s="1"/>
  <c r="E42" i="10"/>
  <c r="D177" i="8"/>
  <c r="D176" i="10"/>
  <c r="D175" i="10"/>
  <c r="G40" i="10"/>
  <c r="C176" i="8"/>
  <c r="E44" i="9"/>
  <c r="F43" i="9"/>
  <c r="M63" i="14" l="1"/>
  <c r="D204" i="14" s="1"/>
  <c r="I64" i="14"/>
  <c r="H65" i="14"/>
  <c r="J65" i="14" s="1"/>
  <c r="D176" i="8"/>
  <c r="D175" i="8"/>
  <c r="E43" i="7"/>
  <c r="F42" i="7"/>
  <c r="D179" i="9"/>
  <c r="D178" i="9"/>
  <c r="G43" i="9"/>
  <c r="E43" i="10"/>
  <c r="F42" i="10"/>
  <c r="E42" i="8"/>
  <c r="F41" i="8"/>
  <c r="C178" i="7"/>
  <c r="D176" i="12"/>
  <c r="D175" i="12"/>
  <c r="E42" i="12"/>
  <c r="F41" i="12"/>
  <c r="G41" i="12" s="1"/>
  <c r="E42" i="11"/>
  <c r="F41" i="11"/>
  <c r="G41" i="11" s="1"/>
  <c r="C179" i="11" s="1"/>
  <c r="E45" i="9"/>
  <c r="F44" i="9"/>
  <c r="G44" i="9" s="1"/>
  <c r="C182" i="9" s="1"/>
  <c r="C178" i="10"/>
  <c r="G40" i="11"/>
  <c r="D176" i="11"/>
  <c r="D175" i="11"/>
  <c r="I65" i="14" l="1"/>
  <c r="H66" i="14"/>
  <c r="J66" i="14" s="1"/>
  <c r="K64" i="14"/>
  <c r="E44" i="10"/>
  <c r="F43" i="10"/>
  <c r="G43" i="10" s="1"/>
  <c r="C181" i="10" s="1"/>
  <c r="G42" i="7"/>
  <c r="E46" i="9"/>
  <c r="F45" i="9"/>
  <c r="G45" i="9" s="1"/>
  <c r="C183" i="9" s="1"/>
  <c r="E43" i="8"/>
  <c r="F42" i="8"/>
  <c r="G42" i="8" s="1"/>
  <c r="C180" i="8" s="1"/>
  <c r="C181" i="9"/>
  <c r="E44" i="7"/>
  <c r="F43" i="7"/>
  <c r="G43" i="7" s="1"/>
  <c r="C181" i="7" s="1"/>
  <c r="D178" i="7"/>
  <c r="D177" i="7"/>
  <c r="C179" i="12"/>
  <c r="G41" i="8"/>
  <c r="D178" i="10"/>
  <c r="D177" i="10"/>
  <c r="E43" i="12"/>
  <c r="F42" i="12"/>
  <c r="G42" i="12" s="1"/>
  <c r="C180" i="12" s="1"/>
  <c r="C178" i="11"/>
  <c r="E43" i="11"/>
  <c r="F42" i="11"/>
  <c r="G42" i="10"/>
  <c r="L64" i="14" l="1"/>
  <c r="C205" i="14" s="1"/>
  <c r="M64" i="14"/>
  <c r="D205" i="14" s="1"/>
  <c r="H67" i="14"/>
  <c r="J67" i="14" s="1"/>
  <c r="I66" i="14"/>
  <c r="K65" i="14"/>
  <c r="E44" i="12"/>
  <c r="F43" i="12"/>
  <c r="G43" i="12" s="1"/>
  <c r="C181" i="12" s="1"/>
  <c r="E45" i="10"/>
  <c r="F44" i="10"/>
  <c r="G44" i="10" s="1"/>
  <c r="C182" i="10" s="1"/>
  <c r="E44" i="11"/>
  <c r="F43" i="11"/>
  <c r="G43" i="11" s="1"/>
  <c r="C181" i="11" s="1"/>
  <c r="F44" i="7"/>
  <c r="G44" i="7" s="1"/>
  <c r="C182" i="7" s="1"/>
  <c r="E45" i="7"/>
  <c r="C180" i="10"/>
  <c r="D178" i="11"/>
  <c r="D177" i="11"/>
  <c r="C179" i="8"/>
  <c r="D181" i="9"/>
  <c r="D180" i="9"/>
  <c r="E47" i="9"/>
  <c r="F46" i="9"/>
  <c r="G46" i="9" s="1"/>
  <c r="D179" i="12"/>
  <c r="D178" i="12"/>
  <c r="F43" i="8"/>
  <c r="E44" i="8"/>
  <c r="D181" i="10"/>
  <c r="G42" i="11"/>
  <c r="D181" i="7"/>
  <c r="D182" i="9"/>
  <c r="C180" i="7"/>
  <c r="L65" i="14" l="1"/>
  <c r="C206" i="14" s="1"/>
  <c r="M65" i="14"/>
  <c r="D206" i="14" s="1"/>
  <c r="K66" i="14"/>
  <c r="H68" i="14"/>
  <c r="J68" i="14" s="1"/>
  <c r="I67" i="14"/>
  <c r="K67" i="14" s="1"/>
  <c r="L67" i="14" s="1"/>
  <c r="C208" i="14" s="1"/>
  <c r="C180" i="11"/>
  <c r="E46" i="7"/>
  <c r="F45" i="7"/>
  <c r="G45" i="7" s="1"/>
  <c r="D182" i="10"/>
  <c r="E45" i="12"/>
  <c r="F44" i="12"/>
  <c r="G44" i="12" s="1"/>
  <c r="C182" i="12" s="1"/>
  <c r="G43" i="8"/>
  <c r="E46" i="10"/>
  <c r="F45" i="10"/>
  <c r="G45" i="10" s="1"/>
  <c r="C183" i="10" s="1"/>
  <c r="D179" i="8"/>
  <c r="D178" i="8"/>
  <c r="D180" i="10"/>
  <c r="D179" i="10"/>
  <c r="C184" i="9"/>
  <c r="D180" i="7"/>
  <c r="D179" i="7"/>
  <c r="E45" i="8"/>
  <c r="F44" i="8"/>
  <c r="G44" i="8" s="1"/>
  <c r="C182" i="8" s="1"/>
  <c r="D180" i="12"/>
  <c r="F47" i="9"/>
  <c r="H36" i="9"/>
  <c r="E45" i="11"/>
  <c r="F44" i="11"/>
  <c r="L66" i="14" l="1"/>
  <c r="C207" i="14" s="1"/>
  <c r="M66" i="14"/>
  <c r="D207" i="14" s="1"/>
  <c r="M67" i="14"/>
  <c r="D208" i="14" s="1"/>
  <c r="I68" i="14"/>
  <c r="H69" i="14"/>
  <c r="J69" i="14" s="1"/>
  <c r="E47" i="10"/>
  <c r="F46" i="10"/>
  <c r="G46" i="10" s="1"/>
  <c r="C184" i="10" s="1"/>
  <c r="D183" i="9"/>
  <c r="C181" i="8"/>
  <c r="E47" i="7"/>
  <c r="F46" i="7"/>
  <c r="G46" i="7" s="1"/>
  <c r="C184" i="7" s="1"/>
  <c r="G44" i="11"/>
  <c r="C183" i="7"/>
  <c r="E46" i="11"/>
  <c r="F45" i="11"/>
  <c r="G45" i="11" s="1"/>
  <c r="C183" i="11" s="1"/>
  <c r="I36" i="9"/>
  <c r="H37" i="9"/>
  <c r="E46" i="8"/>
  <c r="F45" i="8"/>
  <c r="G45" i="8" s="1"/>
  <c r="C183" i="8" s="1"/>
  <c r="D182" i="8" s="1"/>
  <c r="G47" i="9"/>
  <c r="F48" i="9"/>
  <c r="D183" i="10"/>
  <c r="E46" i="12"/>
  <c r="F45" i="12"/>
  <c r="G45" i="12" s="1"/>
  <c r="C183" i="12" s="1"/>
  <c r="D181" i="12"/>
  <c r="D180" i="11"/>
  <c r="D179" i="11"/>
  <c r="J70" i="14" l="1"/>
  <c r="I69" i="14"/>
  <c r="N58" i="14"/>
  <c r="K68" i="14"/>
  <c r="I37" i="9"/>
  <c r="J37" i="9" s="1"/>
  <c r="C187" i="9" s="1"/>
  <c r="H38" i="9"/>
  <c r="H36" i="7"/>
  <c r="F47" i="7"/>
  <c r="J36" i="9"/>
  <c r="D183" i="7"/>
  <c r="D182" i="7"/>
  <c r="D183" i="11"/>
  <c r="F47" i="10"/>
  <c r="H36" i="10"/>
  <c r="D182" i="12"/>
  <c r="E47" i="12"/>
  <c r="F46" i="12"/>
  <c r="G46" i="12" s="1"/>
  <c r="C184" i="12" s="1"/>
  <c r="D183" i="12" s="1"/>
  <c r="C185" i="9"/>
  <c r="G48" i="9"/>
  <c r="E47" i="8"/>
  <c r="F46" i="8"/>
  <c r="G46" i="8" s="1"/>
  <c r="C184" i="8" s="1"/>
  <c r="D183" i="8" s="1"/>
  <c r="E47" i="11"/>
  <c r="F46" i="11"/>
  <c r="G46" i="11" s="1"/>
  <c r="C184" i="11" s="1"/>
  <c r="C182" i="11"/>
  <c r="D181" i="8"/>
  <c r="D180" i="8"/>
  <c r="O58" i="14" l="1"/>
  <c r="Q58" i="14" s="1"/>
  <c r="P58" i="14"/>
  <c r="L68" i="14"/>
  <c r="C209" i="14" s="1"/>
  <c r="M68" i="14"/>
  <c r="D209" i="14" s="1"/>
  <c r="N59" i="14"/>
  <c r="P59" i="14" s="1"/>
  <c r="K69" i="14"/>
  <c r="I70" i="14"/>
  <c r="C186" i="9"/>
  <c r="D186" i="9" s="1"/>
  <c r="H36" i="11"/>
  <c r="F47" i="11"/>
  <c r="D184" i="9"/>
  <c r="G47" i="10"/>
  <c r="F48" i="10"/>
  <c r="H37" i="7"/>
  <c r="I36" i="7"/>
  <c r="D182" i="11"/>
  <c r="D181" i="11"/>
  <c r="H36" i="8"/>
  <c r="F47" i="8"/>
  <c r="H39" i="9"/>
  <c r="I38" i="9"/>
  <c r="H36" i="12"/>
  <c r="F47" i="12"/>
  <c r="I36" i="10"/>
  <c r="H37" i="10"/>
  <c r="G47" i="7"/>
  <c r="F48" i="7"/>
  <c r="K70" i="14" l="1"/>
  <c r="M69" i="14"/>
  <c r="S58" i="14"/>
  <c r="R58" i="14"/>
  <c r="C211" i="14" s="1"/>
  <c r="L69" i="14"/>
  <c r="C210" i="14" s="1"/>
  <c r="O59" i="14"/>
  <c r="Q59" i="14" s="1"/>
  <c r="R59" i="14" s="1"/>
  <c r="C212" i="14" s="1"/>
  <c r="N60" i="14"/>
  <c r="P60" i="14" s="1"/>
  <c r="I36" i="12"/>
  <c r="H37" i="12"/>
  <c r="H38" i="10"/>
  <c r="I37" i="10"/>
  <c r="J37" i="10" s="1"/>
  <c r="C187" i="10" s="1"/>
  <c r="C185" i="10"/>
  <c r="G48" i="10"/>
  <c r="H37" i="11"/>
  <c r="I36" i="11"/>
  <c r="H38" i="7"/>
  <c r="I37" i="7"/>
  <c r="J37" i="7" s="1"/>
  <c r="C187" i="7" s="1"/>
  <c r="G47" i="11"/>
  <c r="F48" i="11"/>
  <c r="C185" i="7"/>
  <c r="G48" i="7"/>
  <c r="J36" i="10"/>
  <c r="J38" i="9"/>
  <c r="G47" i="8"/>
  <c r="F48" i="8"/>
  <c r="G47" i="12"/>
  <c r="F48" i="12"/>
  <c r="H40" i="9"/>
  <c r="I39" i="9"/>
  <c r="J39" i="9" s="1"/>
  <c r="C189" i="9" s="1"/>
  <c r="H37" i="8"/>
  <c r="I36" i="8"/>
  <c r="J36" i="7"/>
  <c r="D185" i="9"/>
  <c r="D211" i="14" l="1"/>
  <c r="M70" i="14"/>
  <c r="D210" i="14"/>
  <c r="S59" i="14"/>
  <c r="D212" i="14" s="1"/>
  <c r="L70" i="14"/>
  <c r="O60" i="14"/>
  <c r="Q60" i="14" s="1"/>
  <c r="R60" i="14" s="1"/>
  <c r="C213" i="14" s="1"/>
  <c r="N61" i="14"/>
  <c r="P61" i="14" s="1"/>
  <c r="C185" i="8"/>
  <c r="G48" i="8"/>
  <c r="C186" i="10"/>
  <c r="D186" i="10" s="1"/>
  <c r="D184" i="7"/>
  <c r="I38" i="7"/>
  <c r="J38" i="7" s="1"/>
  <c r="C188" i="7" s="1"/>
  <c r="D187" i="7" s="1"/>
  <c r="H39" i="7"/>
  <c r="J36" i="11"/>
  <c r="H39" i="10"/>
  <c r="I38" i="10"/>
  <c r="D185" i="10"/>
  <c r="D184" i="10"/>
  <c r="J36" i="12"/>
  <c r="C186" i="7"/>
  <c r="D186" i="7" s="1"/>
  <c r="I40" i="9"/>
  <c r="J40" i="9" s="1"/>
  <c r="C190" i="9" s="1"/>
  <c r="H41" i="9"/>
  <c r="I37" i="11"/>
  <c r="J37" i="11" s="1"/>
  <c r="C187" i="11" s="1"/>
  <c r="H38" i="11"/>
  <c r="H38" i="8"/>
  <c r="I37" i="8"/>
  <c r="J37" i="8" s="1"/>
  <c r="C187" i="8" s="1"/>
  <c r="C185" i="12"/>
  <c r="G48" i="12"/>
  <c r="J36" i="8"/>
  <c r="C188" i="9"/>
  <c r="C185" i="11"/>
  <c r="G48" i="11"/>
  <c r="I37" i="12"/>
  <c r="J37" i="12" s="1"/>
  <c r="C187" i="12" s="1"/>
  <c r="H38" i="12"/>
  <c r="S60" i="14" l="1"/>
  <c r="N62" i="14"/>
  <c r="P62" i="14" s="1"/>
  <c r="O61" i="14"/>
  <c r="I38" i="12"/>
  <c r="J38" i="12" s="1"/>
  <c r="C188" i="12" s="1"/>
  <c r="H39" i="12"/>
  <c r="I39" i="10"/>
  <c r="J39" i="10" s="1"/>
  <c r="C189" i="10" s="1"/>
  <c r="H40" i="10"/>
  <c r="I38" i="8"/>
  <c r="J38" i="8" s="1"/>
  <c r="C188" i="8" s="1"/>
  <c r="D187" i="8" s="1"/>
  <c r="H39" i="8"/>
  <c r="D184" i="11"/>
  <c r="D188" i="9"/>
  <c r="D187" i="9"/>
  <c r="C186" i="8"/>
  <c r="D186" i="8" s="1"/>
  <c r="H42" i="9"/>
  <c r="I41" i="9"/>
  <c r="J41" i="9" s="1"/>
  <c r="D187" i="12"/>
  <c r="I38" i="11"/>
  <c r="H39" i="11"/>
  <c r="C186" i="12"/>
  <c r="D186" i="12" s="1"/>
  <c r="C186" i="11"/>
  <c r="D186" i="11" s="1"/>
  <c r="D185" i="7"/>
  <c r="D185" i="8"/>
  <c r="D184" i="8"/>
  <c r="D185" i="12"/>
  <c r="D184" i="12"/>
  <c r="J38" i="10"/>
  <c r="I39" i="7"/>
  <c r="H40" i="7"/>
  <c r="D189" i="9"/>
  <c r="D213" i="14" l="1"/>
  <c r="Q61" i="14"/>
  <c r="O62" i="14"/>
  <c r="Q62" i="14" s="1"/>
  <c r="S62" i="14" s="1"/>
  <c r="D215" i="14" s="1"/>
  <c r="N63" i="14"/>
  <c r="P63" i="14" s="1"/>
  <c r="I40" i="7"/>
  <c r="J40" i="7" s="1"/>
  <c r="C190" i="7" s="1"/>
  <c r="H41" i="7"/>
  <c r="J39" i="7"/>
  <c r="I39" i="12"/>
  <c r="H40" i="12"/>
  <c r="I42" i="9"/>
  <c r="H43" i="9"/>
  <c r="D188" i="8"/>
  <c r="J38" i="11"/>
  <c r="I40" i="10"/>
  <c r="H41" i="10"/>
  <c r="H40" i="11"/>
  <c r="I39" i="11"/>
  <c r="J39" i="11" s="1"/>
  <c r="C189" i="11" s="1"/>
  <c r="C188" i="10"/>
  <c r="C191" i="9"/>
  <c r="D185" i="11"/>
  <c r="H40" i="8"/>
  <c r="I39" i="8"/>
  <c r="J39" i="8" s="1"/>
  <c r="C189" i="8" s="1"/>
  <c r="R61" i="14" l="1"/>
  <c r="C214" i="14" s="1"/>
  <c r="S61" i="14"/>
  <c r="N64" i="14"/>
  <c r="P64" i="14" s="1"/>
  <c r="O63" i="14"/>
  <c r="Q63" i="14" s="1"/>
  <c r="R63" i="14" s="1"/>
  <c r="C216" i="14" s="1"/>
  <c r="R62" i="14"/>
  <c r="C215" i="14" s="1"/>
  <c r="C188" i="11"/>
  <c r="H44" i="9"/>
  <c r="I43" i="9"/>
  <c r="J43" i="9" s="1"/>
  <c r="C193" i="9" s="1"/>
  <c r="I41" i="7"/>
  <c r="H42" i="7"/>
  <c r="J39" i="12"/>
  <c r="D189" i="8"/>
  <c r="D190" i="9"/>
  <c r="H41" i="11"/>
  <c r="I40" i="11"/>
  <c r="J40" i="11" s="1"/>
  <c r="C190" i="11" s="1"/>
  <c r="H42" i="10"/>
  <c r="I41" i="10"/>
  <c r="J41" i="10" s="1"/>
  <c r="C191" i="10" s="1"/>
  <c r="J42" i="9"/>
  <c r="H41" i="8"/>
  <c r="I40" i="8"/>
  <c r="J40" i="8" s="1"/>
  <c r="C190" i="8" s="1"/>
  <c r="D188" i="10"/>
  <c r="D187" i="10"/>
  <c r="J40" i="10"/>
  <c r="H41" i="12"/>
  <c r="I40" i="12"/>
  <c r="J40" i="12" s="1"/>
  <c r="C190" i="12" s="1"/>
  <c r="C189" i="7"/>
  <c r="D214" i="14" l="1"/>
  <c r="S63" i="14"/>
  <c r="D216" i="14" s="1"/>
  <c r="N65" i="14"/>
  <c r="P65" i="14" s="1"/>
  <c r="O64" i="14"/>
  <c r="H43" i="10"/>
  <c r="I42" i="10"/>
  <c r="J42" i="10" s="1"/>
  <c r="C192" i="10" s="1"/>
  <c r="H42" i="11"/>
  <c r="I41" i="11"/>
  <c r="J41" i="11" s="1"/>
  <c r="C191" i="11" s="1"/>
  <c r="J41" i="7"/>
  <c r="D188" i="11"/>
  <c r="D187" i="11"/>
  <c r="D191" i="10"/>
  <c r="H42" i="8"/>
  <c r="I41" i="8"/>
  <c r="J41" i="8" s="1"/>
  <c r="C189" i="12"/>
  <c r="D189" i="7"/>
  <c r="D188" i="7"/>
  <c r="D189" i="11"/>
  <c r="I42" i="7"/>
  <c r="J42" i="7" s="1"/>
  <c r="C192" i="7" s="1"/>
  <c r="H43" i="7"/>
  <c r="H42" i="12"/>
  <c r="I41" i="12"/>
  <c r="J41" i="12" s="1"/>
  <c r="C191" i="12" s="1"/>
  <c r="C190" i="10"/>
  <c r="C192" i="9"/>
  <c r="I44" i="9"/>
  <c r="J44" i="9" s="1"/>
  <c r="C194" i="9" s="1"/>
  <c r="H45" i="9"/>
  <c r="Q64" i="14" l="1"/>
  <c r="N66" i="14"/>
  <c r="P66" i="14" s="1"/>
  <c r="O65" i="14"/>
  <c r="H43" i="12"/>
  <c r="I42" i="12"/>
  <c r="J42" i="12" s="1"/>
  <c r="C192" i="12" s="1"/>
  <c r="D189" i="12"/>
  <c r="D188" i="12"/>
  <c r="I42" i="11"/>
  <c r="J42" i="11" s="1"/>
  <c r="C192" i="11" s="1"/>
  <c r="H43" i="11"/>
  <c r="H44" i="7"/>
  <c r="I43" i="7"/>
  <c r="C191" i="8"/>
  <c r="C191" i="7"/>
  <c r="D190" i="12"/>
  <c r="D191" i="11"/>
  <c r="I45" i="9"/>
  <c r="J45" i="9" s="1"/>
  <c r="H46" i="9"/>
  <c r="D192" i="9"/>
  <c r="D191" i="9"/>
  <c r="D190" i="10"/>
  <c r="D189" i="10"/>
  <c r="D193" i="9"/>
  <c r="H43" i="8"/>
  <c r="I42" i="8"/>
  <c r="J42" i="8" s="1"/>
  <c r="C192" i="8" s="1"/>
  <c r="I43" i="10"/>
  <c r="H44" i="10"/>
  <c r="D190" i="11"/>
  <c r="R64" i="14" l="1"/>
  <c r="C217" i="14" s="1"/>
  <c r="S64" i="14"/>
  <c r="Q65" i="14"/>
  <c r="O66" i="14"/>
  <c r="Q66" i="14" s="1"/>
  <c r="R66" i="14" s="1"/>
  <c r="C219" i="14" s="1"/>
  <c r="N67" i="14"/>
  <c r="P67" i="14" s="1"/>
  <c r="I44" i="10"/>
  <c r="J44" i="10" s="1"/>
  <c r="C194" i="10" s="1"/>
  <c r="H45" i="10"/>
  <c r="H44" i="8"/>
  <c r="I43" i="8"/>
  <c r="J43" i="8" s="1"/>
  <c r="C193" i="8" s="1"/>
  <c r="I46" i="9"/>
  <c r="J46" i="9" s="1"/>
  <c r="C196" i="9" s="1"/>
  <c r="H47" i="9"/>
  <c r="J43" i="10"/>
  <c r="C195" i="9"/>
  <c r="J43" i="7"/>
  <c r="H44" i="11"/>
  <c r="I43" i="11"/>
  <c r="J43" i="11" s="1"/>
  <c r="C193" i="11" s="1"/>
  <c r="D191" i="8"/>
  <c r="D190" i="8"/>
  <c r="D191" i="7"/>
  <c r="D190" i="7"/>
  <c r="H45" i="7"/>
  <c r="I44" i="7"/>
  <c r="J44" i="7" s="1"/>
  <c r="C194" i="7" s="1"/>
  <c r="D192" i="11"/>
  <c r="H44" i="12"/>
  <c r="I43" i="12"/>
  <c r="J43" i="12" s="1"/>
  <c r="C193" i="12" s="1"/>
  <c r="D191" i="12"/>
  <c r="D217" i="14" l="1"/>
  <c r="R65" i="14"/>
  <c r="C218" i="14" s="1"/>
  <c r="S65" i="14"/>
  <c r="D218" i="14" s="1"/>
  <c r="S66" i="14"/>
  <c r="D219" i="14" s="1"/>
  <c r="N68" i="14"/>
  <c r="P68" i="14" s="1"/>
  <c r="O67" i="14"/>
  <c r="Q67" i="14" s="1"/>
  <c r="R67" i="14" s="1"/>
  <c r="C220" i="14" s="1"/>
  <c r="H45" i="11"/>
  <c r="I44" i="11"/>
  <c r="J44" i="11" s="1"/>
  <c r="C194" i="11" s="1"/>
  <c r="D195" i="9"/>
  <c r="D194" i="9"/>
  <c r="D192" i="8"/>
  <c r="C193" i="10"/>
  <c r="I44" i="8"/>
  <c r="J44" i="8" s="1"/>
  <c r="C194" i="8" s="1"/>
  <c r="H45" i="8"/>
  <c r="H45" i="12"/>
  <c r="I44" i="12"/>
  <c r="J44" i="12" s="1"/>
  <c r="C194" i="12" s="1"/>
  <c r="H46" i="7"/>
  <c r="I45" i="7"/>
  <c r="J45" i="7" s="1"/>
  <c r="C195" i="7" s="1"/>
  <c r="C193" i="7"/>
  <c r="K36" i="9"/>
  <c r="I47" i="9"/>
  <c r="I45" i="10"/>
  <c r="J45" i="10" s="1"/>
  <c r="C195" i="10" s="1"/>
  <c r="H46" i="10"/>
  <c r="D192" i="12"/>
  <c r="D193" i="11"/>
  <c r="D194" i="10"/>
  <c r="S67" i="14" l="1"/>
  <c r="D220" i="14" s="1"/>
  <c r="O68" i="14"/>
  <c r="N69" i="14"/>
  <c r="P69" i="14" s="1"/>
  <c r="D193" i="8"/>
  <c r="I45" i="11"/>
  <c r="J45" i="11" s="1"/>
  <c r="C195" i="11" s="1"/>
  <c r="H46" i="11"/>
  <c r="I45" i="8"/>
  <c r="J45" i="8" s="1"/>
  <c r="C195" i="8" s="1"/>
  <c r="D194" i="8" s="1"/>
  <c r="H46" i="8"/>
  <c r="J47" i="9"/>
  <c r="I48" i="9"/>
  <c r="D193" i="7"/>
  <c r="D192" i="7"/>
  <c r="D194" i="12"/>
  <c r="H47" i="10"/>
  <c r="I46" i="10"/>
  <c r="J46" i="10" s="1"/>
  <c r="C196" i="10" s="1"/>
  <c r="I46" i="7"/>
  <c r="J46" i="7" s="1"/>
  <c r="C196" i="7" s="1"/>
  <c r="H47" i="7"/>
  <c r="D193" i="12"/>
  <c r="K37" i="9"/>
  <c r="L36" i="9"/>
  <c r="D195" i="7"/>
  <c r="I45" i="12"/>
  <c r="J45" i="12" s="1"/>
  <c r="C195" i="12" s="1"/>
  <c r="H46" i="12"/>
  <c r="D193" i="10"/>
  <c r="D192" i="10"/>
  <c r="D194" i="7"/>
  <c r="P70" i="14" l="1"/>
  <c r="O69" i="14"/>
  <c r="T58" i="14"/>
  <c r="Q68" i="14"/>
  <c r="H47" i="12"/>
  <c r="I46" i="12"/>
  <c r="J46" i="12" s="1"/>
  <c r="C196" i="12" s="1"/>
  <c r="L37" i="9"/>
  <c r="M37" i="9" s="1"/>
  <c r="C199" i="9" s="1"/>
  <c r="K38" i="9"/>
  <c r="I46" i="8"/>
  <c r="J46" i="8" s="1"/>
  <c r="C196" i="8" s="1"/>
  <c r="H47" i="8"/>
  <c r="M36" i="9"/>
  <c r="C197" i="9"/>
  <c r="J48" i="9"/>
  <c r="D195" i="12"/>
  <c r="D195" i="10"/>
  <c r="K36" i="7"/>
  <c r="I47" i="7"/>
  <c r="D194" i="11"/>
  <c r="I47" i="10"/>
  <c r="K36" i="10"/>
  <c r="H47" i="11"/>
  <c r="I46" i="11"/>
  <c r="J46" i="11" s="1"/>
  <c r="C196" i="11" s="1"/>
  <c r="V58" i="14" l="1"/>
  <c r="U58" i="14"/>
  <c r="R68" i="14"/>
  <c r="C221" i="14" s="1"/>
  <c r="S68" i="14"/>
  <c r="D221" i="14" s="1"/>
  <c r="T59" i="14"/>
  <c r="V59" i="14" s="1"/>
  <c r="Q69" i="14"/>
  <c r="O70" i="14"/>
  <c r="J47" i="7"/>
  <c r="I48" i="7"/>
  <c r="J47" i="10"/>
  <c r="I48" i="10"/>
  <c r="L36" i="7"/>
  <c r="K37" i="7"/>
  <c r="D195" i="8"/>
  <c r="K36" i="12"/>
  <c r="I47" i="12"/>
  <c r="I47" i="8"/>
  <c r="K36" i="8"/>
  <c r="L36" i="10"/>
  <c r="K37" i="10"/>
  <c r="D196" i="9"/>
  <c r="K36" i="11"/>
  <c r="I47" i="11"/>
  <c r="D195" i="11"/>
  <c r="C198" i="9"/>
  <c r="D198" i="9" s="1"/>
  <c r="K39" i="9"/>
  <c r="L38" i="9"/>
  <c r="M38" i="9" s="1"/>
  <c r="C200" i="9" s="1"/>
  <c r="Q70" i="14" l="1"/>
  <c r="S69" i="14"/>
  <c r="R69" i="14"/>
  <c r="C222" i="14" s="1"/>
  <c r="W58" i="14"/>
  <c r="X58" i="14" s="1"/>
  <c r="T60" i="14"/>
  <c r="V60" i="14" s="1"/>
  <c r="U59" i="14"/>
  <c r="M36" i="10"/>
  <c r="K40" i="9"/>
  <c r="L39" i="9"/>
  <c r="M39" i="9" s="1"/>
  <c r="C201" i="9" s="1"/>
  <c r="C197" i="7"/>
  <c r="J48" i="7"/>
  <c r="K37" i="8"/>
  <c r="L36" i="8"/>
  <c r="J47" i="12"/>
  <c r="I48" i="12"/>
  <c r="C197" i="10"/>
  <c r="J48" i="10"/>
  <c r="J47" i="11"/>
  <c r="I48" i="11"/>
  <c r="D197" i="9"/>
  <c r="J47" i="8"/>
  <c r="I48" i="8"/>
  <c r="K37" i="12"/>
  <c r="L36" i="12"/>
  <c r="L37" i="7"/>
  <c r="M37" i="7" s="1"/>
  <c r="C199" i="7" s="1"/>
  <c r="K38" i="7"/>
  <c r="D199" i="9"/>
  <c r="L36" i="11"/>
  <c r="K37" i="11"/>
  <c r="K38" i="10"/>
  <c r="L37" i="10"/>
  <c r="M37" i="10" s="1"/>
  <c r="C199" i="10" s="1"/>
  <c r="M36" i="7"/>
  <c r="D222" i="14" l="1"/>
  <c r="S70" i="14"/>
  <c r="C223" i="14"/>
  <c r="Y58" i="14"/>
  <c r="D223" i="14" s="1"/>
  <c r="R70" i="14"/>
  <c r="W59" i="14"/>
  <c r="T61" i="14"/>
  <c r="V61" i="14" s="1"/>
  <c r="U60" i="14"/>
  <c r="M36" i="12"/>
  <c r="M36" i="8"/>
  <c r="C198" i="10"/>
  <c r="D198" i="10" s="1"/>
  <c r="M36" i="11"/>
  <c r="C197" i="8"/>
  <c r="J48" i="8"/>
  <c r="K38" i="12"/>
  <c r="L37" i="12"/>
  <c r="M37" i="12" s="1"/>
  <c r="C199" i="12" s="1"/>
  <c r="D196" i="10"/>
  <c r="K38" i="8"/>
  <c r="L37" i="8"/>
  <c r="M37" i="8" s="1"/>
  <c r="C199" i="8" s="1"/>
  <c r="D200" i="9"/>
  <c r="C197" i="12"/>
  <c r="J48" i="12"/>
  <c r="L38" i="10"/>
  <c r="K39" i="10"/>
  <c r="C198" i="7"/>
  <c r="D198" i="7" s="1"/>
  <c r="L37" i="11"/>
  <c r="M37" i="11" s="1"/>
  <c r="C199" i="11" s="1"/>
  <c r="K38" i="11"/>
  <c r="L38" i="7"/>
  <c r="M38" i="7" s="1"/>
  <c r="C200" i="7" s="1"/>
  <c r="K39" i="7"/>
  <c r="C197" i="11"/>
  <c r="J48" i="11"/>
  <c r="D197" i="7"/>
  <c r="D196" i="7"/>
  <c r="K41" i="9"/>
  <c r="L40" i="9"/>
  <c r="X59" i="14" l="1"/>
  <c r="C224" i="14" s="1"/>
  <c r="Y59" i="14"/>
  <c r="D224" i="14" s="1"/>
  <c r="W60" i="14"/>
  <c r="U61" i="14"/>
  <c r="T62" i="14"/>
  <c r="V62" i="14" s="1"/>
  <c r="K40" i="10"/>
  <c r="L39" i="10"/>
  <c r="M39" i="10" s="1"/>
  <c r="C201" i="10" s="1"/>
  <c r="D196" i="12"/>
  <c r="D197" i="10"/>
  <c r="D196" i="8"/>
  <c r="C198" i="12"/>
  <c r="D198" i="12" s="1"/>
  <c r="K39" i="12"/>
  <c r="L38" i="12"/>
  <c r="K42" i="9"/>
  <c r="L41" i="9"/>
  <c r="M41" i="9" s="1"/>
  <c r="C203" i="9" s="1"/>
  <c r="D196" i="11"/>
  <c r="K39" i="11"/>
  <c r="L38" i="11"/>
  <c r="M38" i="11" s="1"/>
  <c r="C200" i="11" s="1"/>
  <c r="M38" i="10"/>
  <c r="D199" i="7"/>
  <c r="C198" i="11"/>
  <c r="D198" i="11" s="1"/>
  <c r="C198" i="8"/>
  <c r="D198" i="8" s="1"/>
  <c r="M40" i="9"/>
  <c r="K40" i="7"/>
  <c r="L39" i="7"/>
  <c r="D199" i="11"/>
  <c r="L38" i="8"/>
  <c r="M38" i="8" s="1"/>
  <c r="C200" i="8" s="1"/>
  <c r="K39" i="8"/>
  <c r="X60" i="14" l="1"/>
  <c r="C225" i="14" s="1"/>
  <c r="Y60" i="14"/>
  <c r="D225" i="14" s="1"/>
  <c r="U62" i="14"/>
  <c r="W62" i="14" s="1"/>
  <c r="X62" i="14" s="1"/>
  <c r="C227" i="14" s="1"/>
  <c r="T63" i="14"/>
  <c r="V63" i="14" s="1"/>
  <c r="W61" i="14"/>
  <c r="D197" i="11"/>
  <c r="M38" i="12"/>
  <c r="D197" i="8"/>
  <c r="K40" i="8"/>
  <c r="L39" i="8"/>
  <c r="M39" i="8" s="1"/>
  <c r="C201" i="8" s="1"/>
  <c r="C202" i="9"/>
  <c r="L40" i="10"/>
  <c r="K41" i="10"/>
  <c r="K41" i="7"/>
  <c r="L40" i="7"/>
  <c r="M40" i="7" s="1"/>
  <c r="C202" i="7" s="1"/>
  <c r="C200" i="10"/>
  <c r="K40" i="12"/>
  <c r="L39" i="12"/>
  <c r="M39" i="12" s="1"/>
  <c r="C201" i="12" s="1"/>
  <c r="D197" i="12"/>
  <c r="M39" i="7"/>
  <c r="D199" i="8"/>
  <c r="K40" i="11"/>
  <c r="L39" i="11"/>
  <c r="M39" i="11" s="1"/>
  <c r="K43" i="9"/>
  <c r="L42" i="9"/>
  <c r="Y62" i="14" l="1"/>
  <c r="D227" i="14" s="1"/>
  <c r="X61" i="14"/>
  <c r="C226" i="14" s="1"/>
  <c r="Y61" i="14"/>
  <c r="D226" i="14" s="1"/>
  <c r="U63" i="14"/>
  <c r="W63" i="14" s="1"/>
  <c r="X63" i="14" s="1"/>
  <c r="C228" i="14" s="1"/>
  <c r="T64" i="14"/>
  <c r="V64" i="14" s="1"/>
  <c r="C200" i="12"/>
  <c r="M40" i="10"/>
  <c r="L40" i="8"/>
  <c r="M40" i="8" s="1"/>
  <c r="C202" i="8" s="1"/>
  <c r="K41" i="8"/>
  <c r="C201" i="11"/>
  <c r="K41" i="11"/>
  <c r="L40" i="11"/>
  <c r="M40" i="11" s="1"/>
  <c r="C202" i="11" s="1"/>
  <c r="C201" i="7"/>
  <c r="K42" i="7"/>
  <c r="L41" i="7"/>
  <c r="K44" i="9"/>
  <c r="L43" i="9"/>
  <c r="M43" i="9" s="1"/>
  <c r="C205" i="9" s="1"/>
  <c r="K41" i="12"/>
  <c r="L40" i="12"/>
  <c r="M40" i="12" s="1"/>
  <c r="C202" i="12" s="1"/>
  <c r="D200" i="10"/>
  <c r="D199" i="10"/>
  <c r="L41" i="10"/>
  <c r="M41" i="10" s="1"/>
  <c r="C203" i="10" s="1"/>
  <c r="K42" i="10"/>
  <c r="M42" i="9"/>
  <c r="D201" i="12"/>
  <c r="D202" i="9"/>
  <c r="D201" i="9"/>
  <c r="D200" i="8"/>
  <c r="Y63" i="14" l="1"/>
  <c r="D228" i="14" s="1"/>
  <c r="U64" i="14"/>
  <c r="W64" i="14" s="1"/>
  <c r="X64" i="14" s="1"/>
  <c r="C229" i="14" s="1"/>
  <c r="T65" i="14"/>
  <c r="V65" i="14" s="1"/>
  <c r="C204" i="9"/>
  <c r="K42" i="11"/>
  <c r="L41" i="11"/>
  <c r="M41" i="11" s="1"/>
  <c r="C203" i="11" s="1"/>
  <c r="K45" i="9"/>
  <c r="L44" i="9"/>
  <c r="M44" i="9" s="1"/>
  <c r="C206" i="9" s="1"/>
  <c r="K43" i="7"/>
  <c r="L42" i="7"/>
  <c r="M42" i="7" s="1"/>
  <c r="C204" i="7" s="1"/>
  <c r="K42" i="8"/>
  <c r="L41" i="8"/>
  <c r="K43" i="10"/>
  <c r="L42" i="10"/>
  <c r="M42" i="10" s="1"/>
  <c r="C204" i="10" s="1"/>
  <c r="D200" i="12"/>
  <c r="D199" i="12"/>
  <c r="D202" i="11"/>
  <c r="D201" i="11"/>
  <c r="D200" i="11"/>
  <c r="D203" i="10"/>
  <c r="L41" i="12"/>
  <c r="K42" i="12"/>
  <c r="D205" i="9"/>
  <c r="M41" i="7"/>
  <c r="D201" i="7"/>
  <c r="D200" i="7"/>
  <c r="C202" i="10"/>
  <c r="D201" i="8"/>
  <c r="Y64" i="14" l="1"/>
  <c r="D229" i="14" s="1"/>
  <c r="T66" i="14"/>
  <c r="V66" i="14" s="1"/>
  <c r="U65" i="14"/>
  <c r="K46" i="9"/>
  <c r="L45" i="9"/>
  <c r="M45" i="9" s="1"/>
  <c r="C207" i="9" s="1"/>
  <c r="D202" i="10"/>
  <c r="D201" i="10"/>
  <c r="M41" i="12"/>
  <c r="L42" i="8"/>
  <c r="M42" i="8" s="1"/>
  <c r="C204" i="8" s="1"/>
  <c r="K43" i="8"/>
  <c r="C203" i="7"/>
  <c r="L43" i="7"/>
  <c r="K44" i="7"/>
  <c r="D204" i="9"/>
  <c r="D203" i="9"/>
  <c r="K43" i="11"/>
  <c r="L42" i="11"/>
  <c r="M42" i="11" s="1"/>
  <c r="K43" i="12"/>
  <c r="L42" i="12"/>
  <c r="M42" i="12" s="1"/>
  <c r="C204" i="12" s="1"/>
  <c r="L43" i="10"/>
  <c r="K44" i="10"/>
  <c r="M41" i="8"/>
  <c r="D206" i="9"/>
  <c r="W65" i="14" l="1"/>
  <c r="U66" i="14"/>
  <c r="T67" i="14"/>
  <c r="V67" i="14" s="1"/>
  <c r="C203" i="8"/>
  <c r="D203" i="7"/>
  <c r="D202" i="7"/>
  <c r="C203" i="12"/>
  <c r="K44" i="12"/>
  <c r="L43" i="12"/>
  <c r="C204" i="11"/>
  <c r="L44" i="10"/>
  <c r="M44" i="10" s="1"/>
  <c r="C206" i="10" s="1"/>
  <c r="K45" i="10"/>
  <c r="K44" i="11"/>
  <c r="L43" i="11"/>
  <c r="M43" i="11" s="1"/>
  <c r="C205" i="11" s="1"/>
  <c r="L44" i="7"/>
  <c r="M44" i="7" s="1"/>
  <c r="C206" i="7" s="1"/>
  <c r="K45" i="7"/>
  <c r="L43" i="8"/>
  <c r="M43" i="8" s="1"/>
  <c r="C205" i="8" s="1"/>
  <c r="K44" i="8"/>
  <c r="L46" i="9"/>
  <c r="M46" i="9" s="1"/>
  <c r="C208" i="9" s="1"/>
  <c r="K47" i="9"/>
  <c r="M43" i="10"/>
  <c r="M43" i="7"/>
  <c r="X65" i="14" l="1"/>
  <c r="C230" i="14" s="1"/>
  <c r="Y65" i="14"/>
  <c r="D230" i="14" s="1"/>
  <c r="U67" i="14"/>
  <c r="W67" i="14" s="1"/>
  <c r="X67" i="14" s="1"/>
  <c r="C232" i="14" s="1"/>
  <c r="T68" i="14"/>
  <c r="V68" i="14" s="1"/>
  <c r="W66" i="14"/>
  <c r="C205" i="10"/>
  <c r="K46" i="10"/>
  <c r="L45" i="10"/>
  <c r="M45" i="10" s="1"/>
  <c r="C207" i="10" s="1"/>
  <c r="D206" i="10"/>
  <c r="M43" i="12"/>
  <c r="D203" i="12"/>
  <c r="D202" i="12"/>
  <c r="D203" i="8"/>
  <c r="D202" i="8"/>
  <c r="K45" i="11"/>
  <c r="L44" i="11"/>
  <c r="M44" i="11" s="1"/>
  <c r="C206" i="11" s="1"/>
  <c r="C205" i="7"/>
  <c r="N36" i="9"/>
  <c r="L47" i="9"/>
  <c r="D206" i="7"/>
  <c r="L44" i="12"/>
  <c r="M44" i="12" s="1"/>
  <c r="C206" i="12" s="1"/>
  <c r="K45" i="12"/>
  <c r="K46" i="7"/>
  <c r="L45" i="7"/>
  <c r="M45" i="7" s="1"/>
  <c r="C207" i="7" s="1"/>
  <c r="D204" i="8"/>
  <c r="K45" i="8"/>
  <c r="L44" i="8"/>
  <c r="M44" i="8" s="1"/>
  <c r="C206" i="8" s="1"/>
  <c r="D205" i="8" s="1"/>
  <c r="D205" i="11"/>
  <c r="D204" i="11"/>
  <c r="D203" i="11"/>
  <c r="D207" i="9"/>
  <c r="X66" i="14" l="1"/>
  <c r="C231" i="14" s="1"/>
  <c r="Y66" i="14"/>
  <c r="D231" i="14" s="1"/>
  <c r="Y67" i="14"/>
  <c r="D232" i="14" s="1"/>
  <c r="U68" i="14"/>
  <c r="T69" i="14"/>
  <c r="V69" i="14" s="1"/>
  <c r="O36" i="9"/>
  <c r="N37" i="9"/>
  <c r="D206" i="11"/>
  <c r="K47" i="10"/>
  <c r="L46" i="10"/>
  <c r="M46" i="10" s="1"/>
  <c r="C208" i="10" s="1"/>
  <c r="L45" i="12"/>
  <c r="M45" i="12" s="1"/>
  <c r="C207" i="12" s="1"/>
  <c r="K46" i="12"/>
  <c r="K46" i="11"/>
  <c r="L45" i="11"/>
  <c r="M45" i="11" s="1"/>
  <c r="C207" i="11" s="1"/>
  <c r="M47" i="9"/>
  <c r="L48" i="9"/>
  <c r="C205" i="12"/>
  <c r="K46" i="8"/>
  <c r="L45" i="8"/>
  <c r="M45" i="8" s="1"/>
  <c r="C207" i="8" s="1"/>
  <c r="K47" i="7"/>
  <c r="L46" i="7"/>
  <c r="M46" i="7" s="1"/>
  <c r="C208" i="7" s="1"/>
  <c r="D207" i="7" s="1"/>
  <c r="D205" i="7"/>
  <c r="D204" i="7"/>
  <c r="D207" i="10"/>
  <c r="D205" i="10"/>
  <c r="D204" i="10"/>
  <c r="V70" i="14" l="1"/>
  <c r="Z58" i="14"/>
  <c r="U69" i="14"/>
  <c r="W69" i="14" s="1"/>
  <c r="Y69" i="14" s="1"/>
  <c r="D234" i="14" s="1"/>
  <c r="W68" i="14"/>
  <c r="L46" i="11"/>
  <c r="M46" i="11" s="1"/>
  <c r="C208" i="11" s="1"/>
  <c r="K47" i="11"/>
  <c r="L47" i="10"/>
  <c r="N36" i="10"/>
  <c r="L46" i="8"/>
  <c r="M46" i="8" s="1"/>
  <c r="C208" i="8" s="1"/>
  <c r="D207" i="8" s="1"/>
  <c r="K47" i="8"/>
  <c r="D206" i="8"/>
  <c r="N38" i="9"/>
  <c r="O37" i="9"/>
  <c r="P37" i="9" s="1"/>
  <c r="C211" i="9" s="1"/>
  <c r="D206" i="12"/>
  <c r="C209" i="9"/>
  <c r="M48" i="9"/>
  <c r="N36" i="7"/>
  <c r="L47" i="7"/>
  <c r="D205" i="12"/>
  <c r="D204" i="12"/>
  <c r="D207" i="11"/>
  <c r="L46" i="12"/>
  <c r="M46" i="12" s="1"/>
  <c r="C208" i="12" s="1"/>
  <c r="K47" i="12"/>
  <c r="P36" i="9"/>
  <c r="AB58" i="14" l="1"/>
  <c r="AA58" i="14"/>
  <c r="X68" i="14"/>
  <c r="C233" i="14" s="1"/>
  <c r="Y68" i="14"/>
  <c r="W70" i="14"/>
  <c r="Z59" i="14"/>
  <c r="AB59" i="14" s="1"/>
  <c r="X69" i="14"/>
  <c r="C234" i="14" s="1"/>
  <c r="U70" i="14"/>
  <c r="L47" i="12"/>
  <c r="N36" i="12"/>
  <c r="N36" i="11"/>
  <c r="L47" i="11"/>
  <c r="M47" i="10"/>
  <c r="L48" i="10"/>
  <c r="C210" i="9"/>
  <c r="D210" i="9" s="1"/>
  <c r="M47" i="7"/>
  <c r="L48" i="7"/>
  <c r="D208" i="9"/>
  <c r="L47" i="8"/>
  <c r="N36" i="8"/>
  <c r="O36" i="10"/>
  <c r="N37" i="10"/>
  <c r="O36" i="7"/>
  <c r="N37" i="7"/>
  <c r="N39" i="9"/>
  <c r="O38" i="9"/>
  <c r="D207" i="12"/>
  <c r="Y70" i="14" l="1"/>
  <c r="D233" i="14"/>
  <c r="X70" i="14"/>
  <c r="AC58" i="14"/>
  <c r="AE58" i="14" s="1"/>
  <c r="D235" i="14" s="1"/>
  <c r="Z60" i="14"/>
  <c r="AB60" i="14" s="1"/>
  <c r="AA59" i="14"/>
  <c r="AC59" i="14" s="1"/>
  <c r="AE59" i="14" s="1"/>
  <c r="D236" i="14" s="1"/>
  <c r="P38" i="9"/>
  <c r="C209" i="7"/>
  <c r="M48" i="7"/>
  <c r="N37" i="11"/>
  <c r="O36" i="11"/>
  <c r="M47" i="11"/>
  <c r="L48" i="11"/>
  <c r="N40" i="9"/>
  <c r="O39" i="9"/>
  <c r="P39" i="9" s="1"/>
  <c r="C213" i="9" s="1"/>
  <c r="O36" i="12"/>
  <c r="N37" i="12"/>
  <c r="N38" i="10"/>
  <c r="O37" i="10"/>
  <c r="P37" i="10" s="1"/>
  <c r="C211" i="10" s="1"/>
  <c r="M47" i="8"/>
  <c r="L48" i="8"/>
  <c r="C209" i="10"/>
  <c r="M48" i="10"/>
  <c r="P36" i="10"/>
  <c r="N38" i="7"/>
  <c r="O37" i="7"/>
  <c r="P37" i="7" s="1"/>
  <c r="C211" i="7" s="1"/>
  <c r="P36" i="7"/>
  <c r="O36" i="8"/>
  <c r="N37" i="8"/>
  <c r="D209" i="9"/>
  <c r="M47" i="12"/>
  <c r="L48" i="12"/>
  <c r="AD58" i="14" l="1"/>
  <c r="C235" i="14" s="1"/>
  <c r="AD59" i="14"/>
  <c r="C236" i="14" s="1"/>
  <c r="Z61" i="14"/>
  <c r="AB61" i="14" s="1"/>
  <c r="AA60" i="14"/>
  <c r="AC60" i="14" s="1"/>
  <c r="AD60" i="14" s="1"/>
  <c r="C237" i="14" s="1"/>
  <c r="N39" i="7"/>
  <c r="O38" i="7"/>
  <c r="D208" i="10"/>
  <c r="N39" i="10"/>
  <c r="O38" i="10"/>
  <c r="N41" i="9"/>
  <c r="O40" i="9"/>
  <c r="P40" i="9" s="1"/>
  <c r="C214" i="9" s="1"/>
  <c r="P36" i="11"/>
  <c r="N38" i="8"/>
  <c r="O37" i="8"/>
  <c r="P37" i="8" s="1"/>
  <c r="C211" i="8" s="1"/>
  <c r="N38" i="12"/>
  <c r="O37" i="12"/>
  <c r="P37" i="12" s="1"/>
  <c r="C211" i="12" s="1"/>
  <c r="N38" i="11"/>
  <c r="O37" i="11"/>
  <c r="P37" i="11" s="1"/>
  <c r="C211" i="11" s="1"/>
  <c r="P36" i="8"/>
  <c r="C210" i="10"/>
  <c r="D210" i="10" s="1"/>
  <c r="C209" i="8"/>
  <c r="M48" i="8"/>
  <c r="P36" i="12"/>
  <c r="C209" i="11"/>
  <c r="M48" i="11"/>
  <c r="C209" i="12"/>
  <c r="M48" i="12"/>
  <c r="C210" i="7"/>
  <c r="D210" i="7" s="1"/>
  <c r="D213" i="9"/>
  <c r="D208" i="7"/>
  <c r="C212" i="9"/>
  <c r="AE60" i="14" l="1"/>
  <c r="D237" i="14" s="1"/>
  <c r="AA61" i="14"/>
  <c r="AC61" i="14" s="1"/>
  <c r="AD61" i="14" s="1"/>
  <c r="Z62" i="14"/>
  <c r="AB62" i="14" s="1"/>
  <c r="D208" i="12"/>
  <c r="D209" i="10"/>
  <c r="D212" i="9"/>
  <c r="D211" i="9"/>
  <c r="P38" i="10"/>
  <c r="P38" i="7"/>
  <c r="C210" i="12"/>
  <c r="D210" i="12" s="1"/>
  <c r="O38" i="12"/>
  <c r="N39" i="12"/>
  <c r="C210" i="11"/>
  <c r="D210" i="11" s="1"/>
  <c r="D209" i="7"/>
  <c r="D209" i="11"/>
  <c r="D208" i="11"/>
  <c r="D208" i="8"/>
  <c r="C210" i="8"/>
  <c r="D210" i="8" s="1"/>
  <c r="O38" i="11"/>
  <c r="N39" i="11"/>
  <c r="N39" i="8"/>
  <c r="O38" i="8"/>
  <c r="N42" i="9"/>
  <c r="O41" i="9"/>
  <c r="N40" i="10"/>
  <c r="O39" i="10"/>
  <c r="P39" i="10" s="1"/>
  <c r="C213" i="10" s="1"/>
  <c r="N40" i="7"/>
  <c r="O39" i="7"/>
  <c r="P39" i="7" s="1"/>
  <c r="C213" i="7" s="1"/>
  <c r="AE61" i="14" l="1"/>
  <c r="D238" i="14" s="1"/>
  <c r="Z63" i="14"/>
  <c r="AB63" i="14" s="1"/>
  <c r="AA62" i="14"/>
  <c r="C212" i="10"/>
  <c r="D209" i="12"/>
  <c r="O42" i="9"/>
  <c r="P42" i="9" s="1"/>
  <c r="C216" i="9" s="1"/>
  <c r="N43" i="9"/>
  <c r="P41" i="9"/>
  <c r="O40" i="7"/>
  <c r="P40" i="7" s="1"/>
  <c r="C214" i="7" s="1"/>
  <c r="D213" i="7" s="1"/>
  <c r="N41" i="7"/>
  <c r="N40" i="11"/>
  <c r="O39" i="11"/>
  <c r="P39" i="11" s="1"/>
  <c r="C213" i="11" s="1"/>
  <c r="P38" i="8"/>
  <c r="P38" i="11"/>
  <c r="C238" i="14"/>
  <c r="N40" i="12"/>
  <c r="O39" i="12"/>
  <c r="P39" i="12" s="1"/>
  <c r="C213" i="12" s="1"/>
  <c r="O40" i="10"/>
  <c r="N41" i="10"/>
  <c r="O39" i="8"/>
  <c r="P39" i="8" s="1"/>
  <c r="C213" i="8" s="1"/>
  <c r="N40" i="8"/>
  <c r="D209" i="8"/>
  <c r="P38" i="12"/>
  <c r="C212" i="7"/>
  <c r="AC62" i="14" l="1"/>
  <c r="AA63" i="14"/>
  <c r="Z64" i="14"/>
  <c r="AB64" i="14" s="1"/>
  <c r="D212" i="7"/>
  <c r="D211" i="7"/>
  <c r="N41" i="11"/>
  <c r="O40" i="11"/>
  <c r="P40" i="11" s="1"/>
  <c r="C214" i="11" s="1"/>
  <c r="C215" i="9"/>
  <c r="N41" i="12"/>
  <c r="O40" i="12"/>
  <c r="C212" i="11"/>
  <c r="D212" i="10"/>
  <c r="D211" i="10"/>
  <c r="C212" i="12"/>
  <c r="P40" i="10"/>
  <c r="C212" i="8"/>
  <c r="N42" i="7"/>
  <c r="O41" i="7"/>
  <c r="P41" i="7" s="1"/>
  <c r="D213" i="11"/>
  <c r="N44" i="9"/>
  <c r="O43" i="9"/>
  <c r="N42" i="10"/>
  <c r="O41" i="10"/>
  <c r="P41" i="10" s="1"/>
  <c r="C215" i="10" s="1"/>
  <c r="N41" i="8"/>
  <c r="O40" i="8"/>
  <c r="P40" i="8" s="1"/>
  <c r="C214" i="8" s="1"/>
  <c r="D213" i="8" s="1"/>
  <c r="AD62" i="14" l="1"/>
  <c r="C239" i="14" s="1"/>
  <c r="AE62" i="14"/>
  <c r="D239" i="14" s="1"/>
  <c r="AA64" i="14"/>
  <c r="AC64" i="14" s="1"/>
  <c r="AD64" i="14" s="1"/>
  <c r="C241" i="14" s="1"/>
  <c r="Z65" i="14"/>
  <c r="AB65" i="14" s="1"/>
  <c r="AC63" i="14"/>
  <c r="O42" i="7"/>
  <c r="P42" i="7" s="1"/>
  <c r="C216" i="7" s="1"/>
  <c r="N43" i="7"/>
  <c r="C214" i="10"/>
  <c r="P40" i="12"/>
  <c r="D215" i="9"/>
  <c r="D214" i="9"/>
  <c r="N45" i="9"/>
  <c r="O44" i="9"/>
  <c r="P44" i="9" s="1"/>
  <c r="C218" i="9" s="1"/>
  <c r="D212" i="12"/>
  <c r="D211" i="12"/>
  <c r="O41" i="12"/>
  <c r="P41" i="12" s="1"/>
  <c r="C215" i="12" s="1"/>
  <c r="N42" i="12"/>
  <c r="N42" i="8"/>
  <c r="O41" i="8"/>
  <c r="P41" i="8" s="1"/>
  <c r="C215" i="8" s="1"/>
  <c r="C215" i="7"/>
  <c r="D212" i="11"/>
  <c r="D211" i="11"/>
  <c r="D214" i="8"/>
  <c r="N43" i="10"/>
  <c r="O42" i="10"/>
  <c r="P43" i="9"/>
  <c r="D212" i="8"/>
  <c r="D211" i="8"/>
  <c r="N42" i="11"/>
  <c r="O41" i="11"/>
  <c r="AD63" i="14" l="1"/>
  <c r="C240" i="14" s="1"/>
  <c r="AE63" i="14"/>
  <c r="D240" i="14" s="1"/>
  <c r="AE64" i="14"/>
  <c r="D241" i="14" s="1"/>
  <c r="Z66" i="14"/>
  <c r="AB66" i="14" s="1"/>
  <c r="AA65" i="14"/>
  <c r="D215" i="7"/>
  <c r="D214" i="7"/>
  <c r="N46" i="9"/>
  <c r="O45" i="9"/>
  <c r="P45" i="9" s="1"/>
  <c r="C219" i="9" s="1"/>
  <c r="C214" i="12"/>
  <c r="D216" i="7"/>
  <c r="P42" i="10"/>
  <c r="N44" i="10"/>
  <c r="O43" i="10"/>
  <c r="P43" i="10" s="1"/>
  <c r="C217" i="10" s="1"/>
  <c r="N43" i="8"/>
  <c r="O42" i="8"/>
  <c r="P42" i="8" s="1"/>
  <c r="C217" i="9"/>
  <c r="N43" i="12"/>
  <c r="O42" i="12"/>
  <c r="D218" i="9"/>
  <c r="O43" i="7"/>
  <c r="P43" i="7" s="1"/>
  <c r="C217" i="7" s="1"/>
  <c r="N44" i="7"/>
  <c r="P41" i="11"/>
  <c r="N43" i="11"/>
  <c r="O42" i="11"/>
  <c r="P42" i="11" s="1"/>
  <c r="C216" i="11" s="1"/>
  <c r="D214" i="10"/>
  <c r="D213" i="10"/>
  <c r="AC65" i="14" l="1"/>
  <c r="AA66" i="14"/>
  <c r="AC66" i="14" s="1"/>
  <c r="AD66" i="14" s="1"/>
  <c r="C243" i="14" s="1"/>
  <c r="Z67" i="14"/>
  <c r="AB67" i="14" s="1"/>
  <c r="D217" i="9"/>
  <c r="D216" i="9"/>
  <c r="P42" i="12"/>
  <c r="N44" i="8"/>
  <c r="O43" i="8"/>
  <c r="P43" i="8" s="1"/>
  <c r="C217" i="8" s="1"/>
  <c r="N47" i="9"/>
  <c r="O46" i="9"/>
  <c r="P46" i="9" s="1"/>
  <c r="C220" i="9" s="1"/>
  <c r="C216" i="8"/>
  <c r="N45" i="7"/>
  <c r="O44" i="7"/>
  <c r="P44" i="7" s="1"/>
  <c r="O43" i="12"/>
  <c r="P43" i="12" s="1"/>
  <c r="C217" i="12" s="1"/>
  <c r="N44" i="12"/>
  <c r="C216" i="10"/>
  <c r="C215" i="11"/>
  <c r="N44" i="11"/>
  <c r="O43" i="11"/>
  <c r="N45" i="10"/>
  <c r="O44" i="10"/>
  <c r="D214" i="12"/>
  <c r="D213" i="12"/>
  <c r="AD65" i="14" l="1"/>
  <c r="C242" i="14" s="1"/>
  <c r="AE65" i="14"/>
  <c r="D242" i="14" s="1"/>
  <c r="AE66" i="14"/>
  <c r="D243" i="14" s="1"/>
  <c r="AA67" i="14"/>
  <c r="AC67" i="14" s="1"/>
  <c r="AD67" i="14" s="1"/>
  <c r="C244" i="14" s="1"/>
  <c r="Z68" i="14"/>
  <c r="AB68" i="14" s="1"/>
  <c r="N45" i="12"/>
  <c r="O44" i="12"/>
  <c r="P44" i="12" s="1"/>
  <c r="C218" i="12" s="1"/>
  <c r="D217" i="12" s="1"/>
  <c r="N45" i="8"/>
  <c r="O44" i="8"/>
  <c r="P44" i="8" s="1"/>
  <c r="P43" i="11"/>
  <c r="D215" i="11"/>
  <c r="D214" i="11"/>
  <c r="N45" i="11"/>
  <c r="O44" i="11"/>
  <c r="P44" i="11" s="1"/>
  <c r="C218" i="11" s="1"/>
  <c r="D216" i="10"/>
  <c r="D215" i="10"/>
  <c r="C218" i="7"/>
  <c r="D216" i="8"/>
  <c r="D215" i="8"/>
  <c r="Q36" i="9"/>
  <c r="O47" i="9"/>
  <c r="C216" i="12"/>
  <c r="P44" i="10"/>
  <c r="N46" i="10"/>
  <c r="O45" i="10"/>
  <c r="P45" i="10" s="1"/>
  <c r="C219" i="10" s="1"/>
  <c r="N46" i="7"/>
  <c r="O45" i="7"/>
  <c r="P45" i="7" s="1"/>
  <c r="C219" i="7" s="1"/>
  <c r="D219" i="9"/>
  <c r="AE67" i="14" l="1"/>
  <c r="D244" i="14" s="1"/>
  <c r="Z69" i="14"/>
  <c r="AB69" i="14" s="1"/>
  <c r="AA68" i="14"/>
  <c r="Q37" i="9"/>
  <c r="R36" i="9"/>
  <c r="D218" i="7"/>
  <c r="D217" i="7"/>
  <c r="D219" i="10"/>
  <c r="N46" i="11"/>
  <c r="O45" i="11"/>
  <c r="P45" i="11" s="1"/>
  <c r="C219" i="11" s="1"/>
  <c r="C217" i="11"/>
  <c r="N46" i="12"/>
  <c r="O45" i="12"/>
  <c r="P45" i="12" s="1"/>
  <c r="C219" i="12" s="1"/>
  <c r="C218" i="10"/>
  <c r="D218" i="12"/>
  <c r="N47" i="7"/>
  <c r="O46" i="7"/>
  <c r="P46" i="7" s="1"/>
  <c r="C220" i="7" s="1"/>
  <c r="D219" i="7" s="1"/>
  <c r="N47" i="10"/>
  <c r="O46" i="10"/>
  <c r="P46" i="10" s="1"/>
  <c r="C220" i="10" s="1"/>
  <c r="D216" i="12"/>
  <c r="D215" i="12"/>
  <c r="C218" i="8"/>
  <c r="P47" i="9"/>
  <c r="O48" i="9"/>
  <c r="N46" i="8"/>
  <c r="O45" i="8"/>
  <c r="P45" i="8" s="1"/>
  <c r="C219" i="8" s="1"/>
  <c r="AB70" i="14" l="1"/>
  <c r="AC68" i="14"/>
  <c r="AF58" i="14"/>
  <c r="AA69" i="14"/>
  <c r="AC69" i="14" s="1"/>
  <c r="AC70" i="14" s="1"/>
  <c r="C221" i="9"/>
  <c r="P48" i="9"/>
  <c r="Q36" i="7"/>
  <c r="O47" i="7"/>
  <c r="D218" i="10"/>
  <c r="D217" i="10"/>
  <c r="Q38" i="9"/>
  <c r="R37" i="9"/>
  <c r="S37" i="9" s="1"/>
  <c r="C223" i="9" s="1"/>
  <c r="D217" i="11"/>
  <c r="D216" i="11"/>
  <c r="S36" i="9"/>
  <c r="O46" i="8"/>
  <c r="P46" i="8" s="1"/>
  <c r="C220" i="8" s="1"/>
  <c r="N47" i="8"/>
  <c r="D218" i="8"/>
  <c r="D217" i="8"/>
  <c r="Q36" i="10"/>
  <c r="O47" i="10"/>
  <c r="N47" i="12"/>
  <c r="O46" i="12"/>
  <c r="P46" i="12" s="1"/>
  <c r="C220" i="12" s="1"/>
  <c r="D219" i="12" s="1"/>
  <c r="N47" i="11"/>
  <c r="O46" i="11"/>
  <c r="P46" i="11" s="1"/>
  <c r="C220" i="11" s="1"/>
  <c r="D219" i="8"/>
  <c r="D218" i="11"/>
  <c r="AE69" i="14" l="1"/>
  <c r="D246" i="14" s="1"/>
  <c r="AH58" i="14"/>
  <c r="AG58" i="14"/>
  <c r="AI58" i="14" s="1"/>
  <c r="AD68" i="14"/>
  <c r="C245" i="14" s="1"/>
  <c r="AE68" i="14"/>
  <c r="D245" i="14" s="1"/>
  <c r="AF59" i="14"/>
  <c r="AH59" i="14" s="1"/>
  <c r="AD69" i="14"/>
  <c r="C246" i="14" s="1"/>
  <c r="AA70" i="14"/>
  <c r="O47" i="8"/>
  <c r="Q36" i="8"/>
  <c r="D219" i="11"/>
  <c r="P47" i="7"/>
  <c r="O48" i="7"/>
  <c r="O47" i="11"/>
  <c r="Q36" i="11"/>
  <c r="P47" i="10"/>
  <c r="O48" i="10"/>
  <c r="Q37" i="7"/>
  <c r="R36" i="7"/>
  <c r="O47" i="12"/>
  <c r="Q36" i="12"/>
  <c r="C222" i="9"/>
  <c r="D222" i="9" s="1"/>
  <c r="Q39" i="9"/>
  <c r="R38" i="9"/>
  <c r="Q37" i="10"/>
  <c r="R36" i="10"/>
  <c r="D221" i="9"/>
  <c r="D220" i="9"/>
  <c r="AJ58" i="14" l="1"/>
  <c r="AK58" i="14"/>
  <c r="D247" i="14" s="1"/>
  <c r="AE70" i="14"/>
  <c r="AD70" i="14"/>
  <c r="C247" i="14"/>
  <c r="AF60" i="14"/>
  <c r="AH60" i="14" s="1"/>
  <c r="AG59" i="14"/>
  <c r="AI59" i="14" s="1"/>
  <c r="AJ59" i="14" s="1"/>
  <c r="C248" i="14" s="1"/>
  <c r="R37" i="10"/>
  <c r="S37" i="10" s="1"/>
  <c r="C223" i="10" s="1"/>
  <c r="Q38" i="10"/>
  <c r="S36" i="7"/>
  <c r="Q37" i="11"/>
  <c r="R36" i="11"/>
  <c r="S38" i="9"/>
  <c r="Q37" i="12"/>
  <c r="R36" i="12"/>
  <c r="R37" i="7"/>
  <c r="S37" i="7" s="1"/>
  <c r="C223" i="7" s="1"/>
  <c r="Q38" i="7"/>
  <c r="P47" i="11"/>
  <c r="O48" i="11"/>
  <c r="C221" i="7"/>
  <c r="P48" i="7"/>
  <c r="S36" i="10"/>
  <c r="C221" i="10"/>
  <c r="P48" i="10"/>
  <c r="P47" i="8"/>
  <c r="O48" i="8"/>
  <c r="R39" i="9"/>
  <c r="S39" i="9" s="1"/>
  <c r="C225" i="9" s="1"/>
  <c r="Q40" i="9"/>
  <c r="P47" i="12"/>
  <c r="O48" i="12"/>
  <c r="R36" i="8"/>
  <c r="Q37" i="8"/>
  <c r="AK59" i="14" l="1"/>
  <c r="D248" i="14" s="1"/>
  <c r="AF61" i="14"/>
  <c r="AH61" i="14" s="1"/>
  <c r="AG60" i="14"/>
  <c r="AI60" i="14" s="1"/>
  <c r="AJ60" i="14" s="1"/>
  <c r="C249" i="14" s="1"/>
  <c r="Q38" i="12"/>
  <c r="R37" i="12"/>
  <c r="S37" i="12" s="1"/>
  <c r="C223" i="12" s="1"/>
  <c r="Q38" i="11"/>
  <c r="R37" i="11"/>
  <c r="S37" i="11" s="1"/>
  <c r="C223" i="11" s="1"/>
  <c r="S36" i="12"/>
  <c r="Q38" i="8"/>
  <c r="R37" i="8"/>
  <c r="S37" i="8" s="1"/>
  <c r="C223" i="8" s="1"/>
  <c r="C221" i="12"/>
  <c r="P48" i="12"/>
  <c r="D221" i="10"/>
  <c r="D220" i="10"/>
  <c r="D220" i="7"/>
  <c r="R38" i="7"/>
  <c r="Q39" i="7"/>
  <c r="C222" i="7"/>
  <c r="D222" i="7" s="1"/>
  <c r="C221" i="8"/>
  <c r="P48" i="8"/>
  <c r="C221" i="11"/>
  <c r="P48" i="11"/>
  <c r="S36" i="11"/>
  <c r="S36" i="8"/>
  <c r="R40" i="9"/>
  <c r="S40" i="9" s="1"/>
  <c r="C226" i="9" s="1"/>
  <c r="Q41" i="9"/>
  <c r="C222" i="10"/>
  <c r="D222" i="10" s="1"/>
  <c r="C224" i="9"/>
  <c r="R38" i="10"/>
  <c r="Q39" i="10"/>
  <c r="AK60" i="14" l="1"/>
  <c r="D249" i="14" s="1"/>
  <c r="AG61" i="14"/>
  <c r="AI61" i="14" s="1"/>
  <c r="AJ61" i="14" s="1"/>
  <c r="C250" i="14" s="1"/>
  <c r="AF62" i="14"/>
  <c r="AH62" i="14" s="1"/>
  <c r="D221" i="11"/>
  <c r="D220" i="11"/>
  <c r="C222" i="11"/>
  <c r="D222" i="11" s="1"/>
  <c r="S38" i="7"/>
  <c r="R38" i="8"/>
  <c r="S38" i="8" s="1"/>
  <c r="C224" i="8" s="1"/>
  <c r="Q39" i="8"/>
  <c r="R38" i="11"/>
  <c r="Q39" i="11"/>
  <c r="S38" i="10"/>
  <c r="R41" i="9"/>
  <c r="S41" i="9" s="1"/>
  <c r="Q42" i="9"/>
  <c r="D221" i="8"/>
  <c r="D220" i="8"/>
  <c r="C222" i="12"/>
  <c r="D222" i="12" s="1"/>
  <c r="R38" i="12"/>
  <c r="Q39" i="12"/>
  <c r="Q40" i="10"/>
  <c r="R39" i="10"/>
  <c r="S39" i="10" s="1"/>
  <c r="C225" i="10" s="1"/>
  <c r="C222" i="8"/>
  <c r="D222" i="8" s="1"/>
  <c r="Q40" i="7"/>
  <c r="R39" i="7"/>
  <c r="S39" i="7" s="1"/>
  <c r="C225" i="7" s="1"/>
  <c r="D224" i="9"/>
  <c r="D223" i="9"/>
  <c r="D225" i="9"/>
  <c r="D221" i="7"/>
  <c r="D221" i="12"/>
  <c r="D220" i="12"/>
  <c r="AK61" i="14" l="1"/>
  <c r="D250" i="14" s="1"/>
  <c r="AG62" i="14"/>
  <c r="AI62" i="14" s="1"/>
  <c r="AJ62" i="14" s="1"/>
  <c r="C251" i="14" s="1"/>
  <c r="AF63" i="14"/>
  <c r="AH63" i="14" s="1"/>
  <c r="R40" i="10"/>
  <c r="S40" i="10" s="1"/>
  <c r="C226" i="10" s="1"/>
  <c r="Q41" i="10"/>
  <c r="C224" i="10"/>
  <c r="Q41" i="7"/>
  <c r="R40" i="7"/>
  <c r="S40" i="7" s="1"/>
  <c r="C226" i="7" s="1"/>
  <c r="Q40" i="12"/>
  <c r="R39" i="12"/>
  <c r="S39" i="12" s="1"/>
  <c r="C225" i="12" s="1"/>
  <c r="R42" i="9"/>
  <c r="Q43" i="9"/>
  <c r="R39" i="11"/>
  <c r="S39" i="11" s="1"/>
  <c r="C225" i="11" s="1"/>
  <c r="Q40" i="11"/>
  <c r="D225" i="7"/>
  <c r="D223" i="8"/>
  <c r="S38" i="12"/>
  <c r="C227" i="9"/>
  <c r="S38" i="11"/>
  <c r="Q40" i="8"/>
  <c r="R39" i="8"/>
  <c r="S39" i="8" s="1"/>
  <c r="C225" i="8" s="1"/>
  <c r="C224" i="7"/>
  <c r="AK62" i="14" l="1"/>
  <c r="D251" i="14" s="1"/>
  <c r="AF64" i="14"/>
  <c r="AH64" i="14" s="1"/>
  <c r="AG63" i="14"/>
  <c r="AI63" i="14" s="1"/>
  <c r="AJ63" i="14" s="1"/>
  <c r="C252" i="14" s="1"/>
  <c r="D224" i="7"/>
  <c r="D223" i="7"/>
  <c r="C224" i="11"/>
  <c r="C224" i="12"/>
  <c r="S42" i="9"/>
  <c r="R41" i="7"/>
  <c r="Q42" i="7"/>
  <c r="Q41" i="11"/>
  <c r="R40" i="11"/>
  <c r="Q41" i="8"/>
  <c r="R40" i="8"/>
  <c r="S40" i="8" s="1"/>
  <c r="C226" i="8" s="1"/>
  <c r="D226" i="9"/>
  <c r="Q41" i="12"/>
  <c r="R40" i="12"/>
  <c r="D225" i="10"/>
  <c r="D224" i="8"/>
  <c r="Q44" i="9"/>
  <c r="R43" i="9"/>
  <c r="S43" i="9" s="1"/>
  <c r="C229" i="9" s="1"/>
  <c r="D224" i="10"/>
  <c r="D223" i="10"/>
  <c r="R41" i="10"/>
  <c r="S41" i="10" s="1"/>
  <c r="C227" i="10" s="1"/>
  <c r="Q42" i="10"/>
  <c r="AK63" i="14" l="1"/>
  <c r="D252" i="14" s="1"/>
  <c r="AG64" i="14"/>
  <c r="AF65" i="14"/>
  <c r="AH65" i="14" s="1"/>
  <c r="Q42" i="12"/>
  <c r="R41" i="12"/>
  <c r="S41" i="12" s="1"/>
  <c r="C227" i="12" s="1"/>
  <c r="S40" i="11"/>
  <c r="D224" i="12"/>
  <c r="D223" i="12"/>
  <c r="Q43" i="10"/>
  <c r="R42" i="10"/>
  <c r="S42" i="10" s="1"/>
  <c r="C228" i="10" s="1"/>
  <c r="D227" i="10" s="1"/>
  <c r="Q42" i="11"/>
  <c r="R41" i="11"/>
  <c r="S41" i="11" s="1"/>
  <c r="C227" i="11" s="1"/>
  <c r="S41" i="7"/>
  <c r="R42" i="7"/>
  <c r="S42" i="7" s="1"/>
  <c r="C228" i="7" s="1"/>
  <c r="Q43" i="7"/>
  <c r="Q45" i="9"/>
  <c r="R44" i="9"/>
  <c r="S44" i="9" s="1"/>
  <c r="C230" i="9" s="1"/>
  <c r="R41" i="8"/>
  <c r="S41" i="8" s="1"/>
  <c r="C227" i="8" s="1"/>
  <c r="D226" i="8" s="1"/>
  <c r="Q42" i="8"/>
  <c r="D225" i="8"/>
  <c r="D224" i="11"/>
  <c r="D223" i="11"/>
  <c r="S40" i="12"/>
  <c r="D226" i="10"/>
  <c r="C228" i="9"/>
  <c r="AG65" i="14" l="1"/>
  <c r="AI65" i="14" s="1"/>
  <c r="AJ65" i="14" s="1"/>
  <c r="C254" i="14" s="1"/>
  <c r="AF66" i="14"/>
  <c r="AH66" i="14" s="1"/>
  <c r="AI64" i="14"/>
  <c r="R42" i="11"/>
  <c r="S42" i="11" s="1"/>
  <c r="C228" i="11" s="1"/>
  <c r="Q43" i="11"/>
  <c r="Q44" i="10"/>
  <c r="R43" i="10"/>
  <c r="S43" i="10" s="1"/>
  <c r="C229" i="10" s="1"/>
  <c r="C226" i="11"/>
  <c r="C226" i="12"/>
  <c r="Q43" i="8"/>
  <c r="R42" i="8"/>
  <c r="S42" i="8" s="1"/>
  <c r="C228" i="8" s="1"/>
  <c r="D228" i="9"/>
  <c r="D227" i="9"/>
  <c r="Q46" i="9"/>
  <c r="R45" i="9"/>
  <c r="S45" i="9" s="1"/>
  <c r="D229" i="9"/>
  <c r="D228" i="10"/>
  <c r="D227" i="8"/>
  <c r="Q44" i="7"/>
  <c r="R43" i="7"/>
  <c r="S43" i="7" s="1"/>
  <c r="C229" i="7" s="1"/>
  <c r="C227" i="7"/>
  <c r="R42" i="12"/>
  <c r="Q43" i="12"/>
  <c r="AJ64" i="14" l="1"/>
  <c r="C253" i="14" s="1"/>
  <c r="AK64" i="14"/>
  <c r="D253" i="14" s="1"/>
  <c r="AK65" i="14"/>
  <c r="D254" i="14" s="1"/>
  <c r="AF67" i="14"/>
  <c r="AH67" i="14" s="1"/>
  <c r="AG66" i="14"/>
  <c r="AI66" i="14" s="1"/>
  <c r="AJ66" i="14" s="1"/>
  <c r="C255" i="14" s="1"/>
  <c r="R46" i="9"/>
  <c r="S46" i="9" s="1"/>
  <c r="C232" i="9" s="1"/>
  <c r="Q47" i="9"/>
  <c r="Q45" i="7"/>
  <c r="R44" i="7"/>
  <c r="S44" i="7" s="1"/>
  <c r="C230" i="7" s="1"/>
  <c r="D228" i="7"/>
  <c r="D226" i="12"/>
  <c r="D225" i="12"/>
  <c r="Q45" i="10"/>
  <c r="R44" i="10"/>
  <c r="S44" i="10" s="1"/>
  <c r="C230" i="10" s="1"/>
  <c r="D227" i="11"/>
  <c r="C231" i="9"/>
  <c r="Q44" i="8"/>
  <c r="R43" i="8"/>
  <c r="S43" i="8" s="1"/>
  <c r="C229" i="8" s="1"/>
  <c r="D226" i="11"/>
  <c r="D225" i="11"/>
  <c r="R43" i="12"/>
  <c r="S43" i="12" s="1"/>
  <c r="C229" i="12" s="1"/>
  <c r="Q44" i="12"/>
  <c r="D227" i="7"/>
  <c r="D226" i="7"/>
  <c r="S42" i="12"/>
  <c r="D228" i="8"/>
  <c r="Q44" i="11"/>
  <c r="R43" i="11"/>
  <c r="S43" i="11" s="1"/>
  <c r="C229" i="11" s="1"/>
  <c r="AK66" i="14" l="1"/>
  <c r="D255" i="14" s="1"/>
  <c r="AG67" i="14"/>
  <c r="AI67" i="14" s="1"/>
  <c r="AJ67" i="14" s="1"/>
  <c r="C256" i="14" s="1"/>
  <c r="AF68" i="14"/>
  <c r="AH68" i="14" s="1"/>
  <c r="D229" i="10"/>
  <c r="D229" i="7"/>
  <c r="Q45" i="8"/>
  <c r="R44" i="8"/>
  <c r="S44" i="8" s="1"/>
  <c r="C230" i="8" s="1"/>
  <c r="Q46" i="10"/>
  <c r="R45" i="10"/>
  <c r="S45" i="10" s="1"/>
  <c r="C231" i="10" s="1"/>
  <c r="Q45" i="12"/>
  <c r="R44" i="12"/>
  <c r="D231" i="9"/>
  <c r="D230" i="9"/>
  <c r="Q46" i="7"/>
  <c r="R45" i="7"/>
  <c r="S45" i="7" s="1"/>
  <c r="Q45" i="11"/>
  <c r="R44" i="11"/>
  <c r="S44" i="11" s="1"/>
  <c r="C228" i="12"/>
  <c r="D229" i="8"/>
  <c r="D228" i="11"/>
  <c r="T36" i="9"/>
  <c r="R47" i="9"/>
  <c r="AK67" i="14" l="1"/>
  <c r="D256" i="14" s="1"/>
  <c r="AF69" i="14"/>
  <c r="AH69" i="14" s="1"/>
  <c r="AG68" i="14"/>
  <c r="AI68" i="14" s="1"/>
  <c r="AJ68" i="14" s="1"/>
  <c r="C257" i="14" s="1"/>
  <c r="Q46" i="12"/>
  <c r="R45" i="12"/>
  <c r="S45" i="12" s="1"/>
  <c r="C231" i="12" s="1"/>
  <c r="D228" i="12"/>
  <c r="D227" i="12"/>
  <c r="S47" i="9"/>
  <c r="R48" i="9"/>
  <c r="R46" i="7"/>
  <c r="S46" i="7" s="1"/>
  <c r="C232" i="7" s="1"/>
  <c r="Q47" i="7"/>
  <c r="U36" i="9"/>
  <c r="T37" i="9"/>
  <c r="C230" i="11"/>
  <c r="Q46" i="8"/>
  <c r="R45" i="8"/>
  <c r="S45" i="8" s="1"/>
  <c r="C231" i="8" s="1"/>
  <c r="R45" i="11"/>
  <c r="S45" i="11" s="1"/>
  <c r="C231" i="11" s="1"/>
  <c r="Q46" i="11"/>
  <c r="C231" i="7"/>
  <c r="S44" i="12"/>
  <c r="Q47" i="10"/>
  <c r="R46" i="10"/>
  <c r="S46" i="10" s="1"/>
  <c r="C232" i="10" s="1"/>
  <c r="D230" i="10"/>
  <c r="AH70" i="14" l="1"/>
  <c r="AK68" i="14"/>
  <c r="D257" i="14" s="1"/>
  <c r="AG69" i="14"/>
  <c r="AL58" i="14"/>
  <c r="Q47" i="11"/>
  <c r="R46" i="11"/>
  <c r="S46" i="11" s="1"/>
  <c r="C232" i="11" s="1"/>
  <c r="C230" i="12"/>
  <c r="D231" i="11"/>
  <c r="D230" i="11"/>
  <c r="D229" i="11"/>
  <c r="T38" i="9"/>
  <c r="U37" i="9"/>
  <c r="V37" i="9" s="1"/>
  <c r="C235" i="9" s="1"/>
  <c r="V36" i="9"/>
  <c r="C233" i="9"/>
  <c r="S48" i="9"/>
  <c r="D231" i="12"/>
  <c r="Q47" i="8"/>
  <c r="R46" i="8"/>
  <c r="S46" i="8" s="1"/>
  <c r="C232" i="8" s="1"/>
  <c r="R47" i="10"/>
  <c r="T36" i="10"/>
  <c r="D231" i="7"/>
  <c r="D230" i="7"/>
  <c r="D231" i="10"/>
  <c r="R47" i="7"/>
  <c r="T36" i="7"/>
  <c r="D230" i="8"/>
  <c r="R46" i="12"/>
  <c r="S46" i="12" s="1"/>
  <c r="C232" i="12" s="1"/>
  <c r="Q47" i="12"/>
  <c r="AN58" i="14" l="1"/>
  <c r="AM58" i="14"/>
  <c r="AL59" i="14"/>
  <c r="AN59" i="14" s="1"/>
  <c r="AI69" i="14"/>
  <c r="AG70" i="14"/>
  <c r="S47" i="7"/>
  <c r="R48" i="7"/>
  <c r="S47" i="10"/>
  <c r="R48" i="10"/>
  <c r="T37" i="7"/>
  <c r="U36" i="7"/>
  <c r="T37" i="10"/>
  <c r="U36" i="10"/>
  <c r="C234" i="9"/>
  <c r="D234" i="9" s="1"/>
  <c r="T39" i="9"/>
  <c r="U38" i="9"/>
  <c r="R47" i="12"/>
  <c r="T36" i="12"/>
  <c r="D232" i="9"/>
  <c r="D230" i="12"/>
  <c r="D229" i="12"/>
  <c r="T36" i="8"/>
  <c r="R47" i="8"/>
  <c r="D231" i="8"/>
  <c r="T36" i="11"/>
  <c r="R47" i="11"/>
  <c r="AI70" i="14" l="1"/>
  <c r="AK69" i="14"/>
  <c r="AJ69" i="14"/>
  <c r="AO58" i="14"/>
  <c r="AP58" i="14" s="1"/>
  <c r="AL60" i="14"/>
  <c r="AN60" i="14" s="1"/>
  <c r="AM59" i="14"/>
  <c r="AO59" i="14" s="1"/>
  <c r="AQ59" i="14" s="1"/>
  <c r="D260" i="14" s="1"/>
  <c r="U36" i="12"/>
  <c r="T37" i="12"/>
  <c r="V36" i="7"/>
  <c r="U39" i="9"/>
  <c r="V39" i="9" s="1"/>
  <c r="C237" i="9" s="1"/>
  <c r="T40" i="9"/>
  <c r="T38" i="10"/>
  <c r="U37" i="10"/>
  <c r="V37" i="10" s="1"/>
  <c r="C235" i="10" s="1"/>
  <c r="C233" i="10"/>
  <c r="S48" i="10"/>
  <c r="S47" i="11"/>
  <c r="R48" i="11"/>
  <c r="S47" i="8"/>
  <c r="R48" i="8"/>
  <c r="S47" i="12"/>
  <c r="R48" i="12"/>
  <c r="T38" i="7"/>
  <c r="U37" i="7"/>
  <c r="V37" i="7" s="1"/>
  <c r="C235" i="7" s="1"/>
  <c r="C233" i="7"/>
  <c r="S48" i="7"/>
  <c r="U36" i="11"/>
  <c r="T37" i="11"/>
  <c r="T37" i="8"/>
  <c r="U36" i="8"/>
  <c r="D233" i="9"/>
  <c r="V38" i="9"/>
  <c r="V36" i="10"/>
  <c r="AK70" i="14" l="1"/>
  <c r="D258" i="14"/>
  <c r="C259" i="14"/>
  <c r="AQ58" i="14"/>
  <c r="D259" i="14" s="1"/>
  <c r="AL61" i="14"/>
  <c r="AN61" i="14" s="1"/>
  <c r="AM60" i="14"/>
  <c r="AO60" i="14" s="1"/>
  <c r="AQ60" i="14" s="1"/>
  <c r="D261" i="14" s="1"/>
  <c r="AP59" i="14"/>
  <c r="C258" i="14"/>
  <c r="AJ70" i="14"/>
  <c r="T41" i="9"/>
  <c r="U40" i="9"/>
  <c r="C234" i="7"/>
  <c r="D234" i="7" s="1"/>
  <c r="C236" i="9"/>
  <c r="V36" i="11"/>
  <c r="T39" i="10"/>
  <c r="U38" i="10"/>
  <c r="C233" i="8"/>
  <c r="S48" i="8"/>
  <c r="D233" i="10"/>
  <c r="D232" i="10"/>
  <c r="U37" i="12"/>
  <c r="V37" i="12" s="1"/>
  <c r="C235" i="12" s="1"/>
  <c r="T38" i="12"/>
  <c r="C233" i="11"/>
  <c r="S48" i="11"/>
  <c r="T39" i="7"/>
  <c r="U38" i="7"/>
  <c r="V38" i="7" s="1"/>
  <c r="C236" i="7" s="1"/>
  <c r="D235" i="7" s="1"/>
  <c r="C234" i="10"/>
  <c r="D234" i="10" s="1"/>
  <c r="V36" i="8"/>
  <c r="U37" i="8"/>
  <c r="V37" i="8" s="1"/>
  <c r="C235" i="8" s="1"/>
  <c r="T38" i="8"/>
  <c r="T38" i="11"/>
  <c r="U37" i="11"/>
  <c r="V37" i="11" s="1"/>
  <c r="C235" i="11" s="1"/>
  <c r="D232" i="7"/>
  <c r="C233" i="12"/>
  <c r="S48" i="12"/>
  <c r="V36" i="12"/>
  <c r="C260" i="14" l="1"/>
  <c r="AP60" i="14"/>
  <c r="AL62" i="14"/>
  <c r="AN62" i="14" s="1"/>
  <c r="AM61" i="14"/>
  <c r="AO61" i="14" s="1"/>
  <c r="AP61" i="14" s="1"/>
  <c r="C262" i="14" s="1"/>
  <c r="C234" i="8"/>
  <c r="D234" i="8" s="1"/>
  <c r="T40" i="10"/>
  <c r="U39" i="10"/>
  <c r="V39" i="10" s="1"/>
  <c r="C237" i="10" s="1"/>
  <c r="D233" i="7"/>
  <c r="U39" i="7"/>
  <c r="V39" i="7" s="1"/>
  <c r="C237" i="7" s="1"/>
  <c r="T40" i="7"/>
  <c r="D233" i="11"/>
  <c r="D232" i="11"/>
  <c r="C234" i="11"/>
  <c r="D234" i="11" s="1"/>
  <c r="T39" i="8"/>
  <c r="U38" i="8"/>
  <c r="V38" i="8" s="1"/>
  <c r="C236" i="8" s="1"/>
  <c r="D236" i="9"/>
  <c r="D235" i="9"/>
  <c r="D233" i="8"/>
  <c r="D232" i="8"/>
  <c r="V40" i="9"/>
  <c r="D236" i="7"/>
  <c r="C234" i="12"/>
  <c r="D234" i="12" s="1"/>
  <c r="D233" i="12"/>
  <c r="D232" i="12"/>
  <c r="U38" i="11"/>
  <c r="V38" i="11" s="1"/>
  <c r="C236" i="11" s="1"/>
  <c r="T39" i="11"/>
  <c r="T39" i="12"/>
  <c r="U38" i="12"/>
  <c r="V38" i="10"/>
  <c r="T42" i="9"/>
  <c r="U41" i="9"/>
  <c r="V41" i="9" s="1"/>
  <c r="C239" i="9" s="1"/>
  <c r="AQ61" i="14" l="1"/>
  <c r="D262" i="14" s="1"/>
  <c r="C261" i="14"/>
  <c r="AL63" i="14"/>
  <c r="AN63" i="14" s="1"/>
  <c r="AM62" i="14"/>
  <c r="AO62" i="14" s="1"/>
  <c r="AP62" i="14" s="1"/>
  <c r="C263" i="14" s="1"/>
  <c r="C236" i="10"/>
  <c r="T43" i="9"/>
  <c r="U42" i="9"/>
  <c r="V42" i="9" s="1"/>
  <c r="C240" i="9" s="1"/>
  <c r="V38" i="12"/>
  <c r="C238" i="9"/>
  <c r="T40" i="8"/>
  <c r="U39" i="8"/>
  <c r="V39" i="8" s="1"/>
  <c r="C237" i="8" s="1"/>
  <c r="T41" i="7"/>
  <c r="U40" i="7"/>
  <c r="U40" i="10"/>
  <c r="V40" i="10" s="1"/>
  <c r="C238" i="10" s="1"/>
  <c r="T41" i="10"/>
  <c r="D236" i="8"/>
  <c r="U39" i="12"/>
  <c r="V39" i="12" s="1"/>
  <c r="C237" i="12" s="1"/>
  <c r="T40" i="12"/>
  <c r="D235" i="11"/>
  <c r="T40" i="11"/>
  <c r="U39" i="11"/>
  <c r="V39" i="11" s="1"/>
  <c r="C237" i="11" s="1"/>
  <c r="D236" i="11" s="1"/>
  <c r="D237" i="10"/>
  <c r="D235" i="8"/>
  <c r="AQ62" i="14" l="1"/>
  <c r="D263" i="14" s="1"/>
  <c r="AL64" i="14"/>
  <c r="AN64" i="14" s="1"/>
  <c r="AM63" i="14"/>
  <c r="T42" i="10"/>
  <c r="U41" i="10"/>
  <c r="D238" i="9"/>
  <c r="D237" i="9"/>
  <c r="U43" i="9"/>
  <c r="V43" i="9" s="1"/>
  <c r="T44" i="9"/>
  <c r="T41" i="11"/>
  <c r="U40" i="11"/>
  <c r="V40" i="11" s="1"/>
  <c r="T41" i="12"/>
  <c r="U40" i="12"/>
  <c r="V40" i="12" s="1"/>
  <c r="C238" i="12" s="1"/>
  <c r="U41" i="7"/>
  <c r="V41" i="7" s="1"/>
  <c r="C239" i="7" s="1"/>
  <c r="T42" i="7"/>
  <c r="D239" i="9"/>
  <c r="V40" i="7"/>
  <c r="U40" i="8"/>
  <c r="T41" i="8"/>
  <c r="C236" i="12"/>
  <c r="D236" i="10"/>
  <c r="D235" i="10"/>
  <c r="AO63" i="14" l="1"/>
  <c r="AL65" i="14"/>
  <c r="AN65" i="14" s="1"/>
  <c r="AM64" i="14"/>
  <c r="AO64" i="14" s="1"/>
  <c r="AP64" i="14" s="1"/>
  <c r="C265" i="14" s="1"/>
  <c r="T42" i="12"/>
  <c r="U41" i="12"/>
  <c r="V41" i="12" s="1"/>
  <c r="T43" i="10"/>
  <c r="U42" i="10"/>
  <c r="V42" i="10" s="1"/>
  <c r="C240" i="10" s="1"/>
  <c r="V41" i="10"/>
  <c r="D236" i="12"/>
  <c r="D235" i="12"/>
  <c r="C238" i="7"/>
  <c r="U41" i="8"/>
  <c r="V41" i="8" s="1"/>
  <c r="C239" i="8" s="1"/>
  <c r="T42" i="8"/>
  <c r="T43" i="7"/>
  <c r="U42" i="7"/>
  <c r="C238" i="11"/>
  <c r="D237" i="12"/>
  <c r="C241" i="9"/>
  <c r="V40" i="8"/>
  <c r="T42" i="11"/>
  <c r="U41" i="11"/>
  <c r="U44" i="9"/>
  <c r="V44" i="9" s="1"/>
  <c r="C242" i="9" s="1"/>
  <c r="T45" i="9"/>
  <c r="AP63" i="14" l="1"/>
  <c r="C264" i="14" s="1"/>
  <c r="AQ63" i="14"/>
  <c r="D264" i="14" s="1"/>
  <c r="AQ64" i="14"/>
  <c r="D265" i="14" s="1"/>
  <c r="AM65" i="14"/>
  <c r="AO65" i="14" s="1"/>
  <c r="AP65" i="14" s="1"/>
  <c r="C266" i="14" s="1"/>
  <c r="AL66" i="14"/>
  <c r="AN66" i="14" s="1"/>
  <c r="C238" i="8"/>
  <c r="V42" i="7"/>
  <c r="C239" i="12"/>
  <c r="U42" i="8"/>
  <c r="V42" i="8" s="1"/>
  <c r="C240" i="8" s="1"/>
  <c r="T43" i="8"/>
  <c r="T44" i="10"/>
  <c r="U43" i="10"/>
  <c r="D237" i="11"/>
  <c r="V41" i="11"/>
  <c r="D241" i="9"/>
  <c r="D240" i="9"/>
  <c r="T46" i="9"/>
  <c r="U45" i="9"/>
  <c r="V45" i="9" s="1"/>
  <c r="C243" i="9" s="1"/>
  <c r="U42" i="11"/>
  <c r="V42" i="11" s="1"/>
  <c r="C240" i="11" s="1"/>
  <c r="T43" i="11"/>
  <c r="T44" i="7"/>
  <c r="U43" i="7"/>
  <c r="V43" i="7" s="1"/>
  <c r="C241" i="7" s="1"/>
  <c r="D238" i="7"/>
  <c r="D237" i="7"/>
  <c r="C239" i="10"/>
  <c r="T43" i="12"/>
  <c r="U42" i="12"/>
  <c r="AQ65" i="14" l="1"/>
  <c r="D266" i="14" s="1"/>
  <c r="AL67" i="14"/>
  <c r="AN67" i="14" s="1"/>
  <c r="AM66" i="14"/>
  <c r="C239" i="11"/>
  <c r="D239" i="8"/>
  <c r="D238" i="8"/>
  <c r="D237" i="8"/>
  <c r="V42" i="12"/>
  <c r="D239" i="10"/>
  <c r="D238" i="10"/>
  <c r="T47" i="9"/>
  <c r="U46" i="9"/>
  <c r="V46" i="9" s="1"/>
  <c r="C244" i="9" s="1"/>
  <c r="D243" i="9" s="1"/>
  <c r="V43" i="10"/>
  <c r="T44" i="12"/>
  <c r="U43" i="12"/>
  <c r="V43" i="12" s="1"/>
  <c r="C241" i="12" s="1"/>
  <c r="U43" i="11"/>
  <c r="V43" i="11" s="1"/>
  <c r="C241" i="11" s="1"/>
  <c r="T44" i="11"/>
  <c r="T45" i="10"/>
  <c r="U44" i="10"/>
  <c r="V44" i="10" s="1"/>
  <c r="C242" i="10" s="1"/>
  <c r="D238" i="12"/>
  <c r="D242" i="9"/>
  <c r="D241" i="7"/>
  <c r="T45" i="7"/>
  <c r="U44" i="7"/>
  <c r="V44" i="7" s="1"/>
  <c r="C242" i="7" s="1"/>
  <c r="T44" i="8"/>
  <c r="U43" i="8"/>
  <c r="V43" i="8" s="1"/>
  <c r="C241" i="8" s="1"/>
  <c r="D240" i="8" s="1"/>
  <c r="C240" i="7"/>
  <c r="AO66" i="14" l="1"/>
  <c r="AL68" i="14"/>
  <c r="AN68" i="14" s="1"/>
  <c r="AM67" i="14"/>
  <c r="AO67" i="14" s="1"/>
  <c r="AP67" i="14" s="1"/>
  <c r="C268" i="14" s="1"/>
  <c r="D240" i="7"/>
  <c r="D239" i="7"/>
  <c r="D240" i="11"/>
  <c r="U44" i="12"/>
  <c r="V44" i="12" s="1"/>
  <c r="C242" i="12" s="1"/>
  <c r="T45" i="12"/>
  <c r="B51" i="9"/>
  <c r="U47" i="9"/>
  <c r="C240" i="12"/>
  <c r="T45" i="8"/>
  <c r="U44" i="8"/>
  <c r="V44" i="8" s="1"/>
  <c r="T46" i="7"/>
  <c r="U45" i="7"/>
  <c r="V45" i="7" s="1"/>
  <c r="D241" i="12"/>
  <c r="T46" i="10"/>
  <c r="U45" i="10"/>
  <c r="V45" i="10" s="1"/>
  <c r="C243" i="10" s="1"/>
  <c r="D239" i="11"/>
  <c r="D238" i="11"/>
  <c r="D242" i="10"/>
  <c r="U44" i="11"/>
  <c r="V44" i="11" s="1"/>
  <c r="C242" i="11" s="1"/>
  <c r="T45" i="11"/>
  <c r="C241" i="10"/>
  <c r="AP66" i="14" l="1"/>
  <c r="C267" i="14" s="1"/>
  <c r="AQ66" i="14"/>
  <c r="D267" i="14" s="1"/>
  <c r="AQ67" i="14"/>
  <c r="D268" i="14" s="1"/>
  <c r="AL69" i="14"/>
  <c r="AN69" i="14" s="1"/>
  <c r="AM68" i="14"/>
  <c r="AO68" i="14" s="1"/>
  <c r="AP68" i="14" s="1"/>
  <c r="C269" i="14" s="1"/>
  <c r="C243" i="7"/>
  <c r="U45" i="12"/>
  <c r="V45" i="12" s="1"/>
  <c r="T46" i="12"/>
  <c r="D241" i="10"/>
  <c r="D240" i="10"/>
  <c r="B52" i="9"/>
  <c r="C51" i="9"/>
  <c r="U46" i="7"/>
  <c r="V46" i="7" s="1"/>
  <c r="C244" i="7" s="1"/>
  <c r="T47" i="7"/>
  <c r="D240" i="12"/>
  <c r="D239" i="12"/>
  <c r="T46" i="11"/>
  <c r="U45" i="11"/>
  <c r="V45" i="11" s="1"/>
  <c r="C243" i="11" s="1"/>
  <c r="T47" i="10"/>
  <c r="U46" i="10"/>
  <c r="V46" i="10" s="1"/>
  <c r="C244" i="10" s="1"/>
  <c r="T46" i="8"/>
  <c r="U45" i="8"/>
  <c r="V45" i="8" s="1"/>
  <c r="C243" i="8" s="1"/>
  <c r="D242" i="11"/>
  <c r="D243" i="10"/>
  <c r="C242" i="8"/>
  <c r="V47" i="9"/>
  <c r="U48" i="9"/>
  <c r="D241" i="11"/>
  <c r="AQ68" i="14" l="1"/>
  <c r="D269" i="14" s="1"/>
  <c r="AN70" i="14"/>
  <c r="B73" i="14"/>
  <c r="AM69" i="14"/>
  <c r="D243" i="7"/>
  <c r="D242" i="7"/>
  <c r="U47" i="10"/>
  <c r="B51" i="10"/>
  <c r="U46" i="8"/>
  <c r="V46" i="8" s="1"/>
  <c r="C244" i="8" s="1"/>
  <c r="T47" i="8"/>
  <c r="U46" i="11"/>
  <c r="V46" i="11" s="1"/>
  <c r="C244" i="11" s="1"/>
  <c r="D243" i="11" s="1"/>
  <c r="T47" i="11"/>
  <c r="U47" i="7"/>
  <c r="B51" i="7"/>
  <c r="D51" i="9"/>
  <c r="T47" i="12"/>
  <c r="U46" i="12"/>
  <c r="V46" i="12" s="1"/>
  <c r="C244" i="12" s="1"/>
  <c r="C245" i="9"/>
  <c r="V48" i="9"/>
  <c r="D242" i="8"/>
  <c r="D241" i="8"/>
  <c r="B53" i="9"/>
  <c r="C52" i="9"/>
  <c r="D52" i="9" s="1"/>
  <c r="C247" i="9" s="1"/>
  <c r="C243" i="12"/>
  <c r="D73" i="14" l="1"/>
  <c r="C73" i="14"/>
  <c r="AO69" i="14"/>
  <c r="B74" i="14"/>
  <c r="D74" i="14" s="1"/>
  <c r="AM70" i="14"/>
  <c r="D243" i="12"/>
  <c r="D242" i="12"/>
  <c r="B52" i="7"/>
  <c r="C51" i="7"/>
  <c r="B51" i="8"/>
  <c r="U47" i="8"/>
  <c r="V47" i="10"/>
  <c r="U48" i="10"/>
  <c r="B51" i="12"/>
  <c r="U47" i="12"/>
  <c r="V47" i="7"/>
  <c r="U48" i="7"/>
  <c r="B54" i="9"/>
  <c r="C53" i="9"/>
  <c r="D53" i="9" s="1"/>
  <c r="C248" i="9" s="1"/>
  <c r="C246" i="9"/>
  <c r="D246" i="9" s="1"/>
  <c r="U47" i="11"/>
  <c r="B51" i="11"/>
  <c r="D243" i="8"/>
  <c r="D244" i="9"/>
  <c r="B52" i="10"/>
  <c r="C51" i="10"/>
  <c r="AO70" i="14" l="1"/>
  <c r="AQ69" i="14"/>
  <c r="D270" i="14" s="1"/>
  <c r="B75" i="14"/>
  <c r="D75" i="14" s="1"/>
  <c r="C74" i="14"/>
  <c r="E74" i="14" s="1"/>
  <c r="F74" i="14" s="1"/>
  <c r="C272" i="14" s="1"/>
  <c r="E73" i="14"/>
  <c r="AP69" i="14"/>
  <c r="V47" i="12"/>
  <c r="U48" i="12"/>
  <c r="C245" i="10"/>
  <c r="V48" i="10"/>
  <c r="C52" i="7"/>
  <c r="D52" i="7" s="1"/>
  <c r="C247" i="7" s="1"/>
  <c r="B53" i="7"/>
  <c r="C52" i="10"/>
  <c r="D52" i="10" s="1"/>
  <c r="C247" i="10" s="1"/>
  <c r="B53" i="10"/>
  <c r="D245" i="9"/>
  <c r="V47" i="11"/>
  <c r="U48" i="11"/>
  <c r="D247" i="9"/>
  <c r="B52" i="12"/>
  <c r="C51" i="12"/>
  <c r="V47" i="8"/>
  <c r="U48" i="8"/>
  <c r="B52" i="8"/>
  <c r="C51" i="8"/>
  <c r="D51" i="10"/>
  <c r="B52" i="11"/>
  <c r="C51" i="11"/>
  <c r="B55" i="9"/>
  <c r="C54" i="9"/>
  <c r="C245" i="7"/>
  <c r="V48" i="7"/>
  <c r="D51" i="7"/>
  <c r="F73" i="14" l="1"/>
  <c r="C271" i="14" s="1"/>
  <c r="AQ70" i="14"/>
  <c r="G73" i="14"/>
  <c r="D271" i="14" s="1"/>
  <c r="G74" i="14"/>
  <c r="D272" i="14" s="1"/>
  <c r="C270" i="14"/>
  <c r="AP70" i="14"/>
  <c r="C75" i="14"/>
  <c r="E75" i="14" s="1"/>
  <c r="F75" i="14" s="1"/>
  <c r="C273" i="14" s="1"/>
  <c r="B76" i="14"/>
  <c r="D76" i="14" s="1"/>
  <c r="C245" i="11"/>
  <c r="V48" i="11"/>
  <c r="B53" i="11"/>
  <c r="C52" i="11"/>
  <c r="D52" i="11" s="1"/>
  <c r="C247" i="11" s="1"/>
  <c r="D54" i="9"/>
  <c r="B56" i="9"/>
  <c r="C55" i="9"/>
  <c r="D55" i="9" s="1"/>
  <c r="C250" i="9" s="1"/>
  <c r="C245" i="8"/>
  <c r="V48" i="8"/>
  <c r="C53" i="10"/>
  <c r="B54" i="10"/>
  <c r="D244" i="10"/>
  <c r="D51" i="8"/>
  <c r="B53" i="12"/>
  <c r="C52" i="12"/>
  <c r="D52" i="12" s="1"/>
  <c r="C247" i="12" s="1"/>
  <c r="C245" i="12"/>
  <c r="V48" i="12"/>
  <c r="C52" i="8"/>
  <c r="D52" i="8" s="1"/>
  <c r="C247" i="8" s="1"/>
  <c r="B53" i="8"/>
  <c r="D244" i="7"/>
  <c r="C246" i="10"/>
  <c r="D246" i="10" s="1"/>
  <c r="C246" i="7"/>
  <c r="D246" i="7" s="1"/>
  <c r="D51" i="11"/>
  <c r="D51" i="12"/>
  <c r="B54" i="7"/>
  <c r="C53" i="7"/>
  <c r="D53" i="7" s="1"/>
  <c r="C248" i="7" s="1"/>
  <c r="D247" i="7" s="1"/>
  <c r="G75" i="14" l="1"/>
  <c r="D273" i="14" s="1"/>
  <c r="C76" i="14"/>
  <c r="E76" i="14" s="1"/>
  <c r="F76" i="14" s="1"/>
  <c r="C274" i="14" s="1"/>
  <c r="B77" i="14"/>
  <c r="D77" i="14" s="1"/>
  <c r="B55" i="10"/>
  <c r="C54" i="10"/>
  <c r="D54" i="10" s="1"/>
  <c r="C249" i="10" s="1"/>
  <c r="C53" i="8"/>
  <c r="D53" i="8" s="1"/>
  <c r="C248" i="8" s="1"/>
  <c r="B54" i="8"/>
  <c r="D244" i="12"/>
  <c r="D53" i="10"/>
  <c r="C249" i="9"/>
  <c r="D245" i="11"/>
  <c r="D244" i="11"/>
  <c r="C54" i="7"/>
  <c r="B55" i="7"/>
  <c r="C246" i="12"/>
  <c r="D246" i="12" s="1"/>
  <c r="D247" i="8"/>
  <c r="B54" i="12"/>
  <c r="C53" i="12"/>
  <c r="D245" i="10"/>
  <c r="B57" i="9"/>
  <c r="C56" i="9"/>
  <c r="C246" i="11"/>
  <c r="D246" i="11" s="1"/>
  <c r="C246" i="8"/>
  <c r="D246" i="8" s="1"/>
  <c r="C53" i="11"/>
  <c r="B54" i="11"/>
  <c r="D245" i="7"/>
  <c r="D245" i="8"/>
  <c r="D244" i="8"/>
  <c r="G76" i="14" l="1"/>
  <c r="D274" i="14" s="1"/>
  <c r="C77" i="14"/>
  <c r="E77" i="14" s="1"/>
  <c r="F77" i="14" s="1"/>
  <c r="C275" i="14" s="1"/>
  <c r="B78" i="14"/>
  <c r="D78" i="14" s="1"/>
  <c r="D53" i="11"/>
  <c r="C248" i="10"/>
  <c r="D245" i="12"/>
  <c r="B56" i="10"/>
  <c r="C55" i="10"/>
  <c r="D249" i="9"/>
  <c r="D248" i="9"/>
  <c r="B55" i="8"/>
  <c r="C54" i="8"/>
  <c r="B55" i="11"/>
  <c r="C54" i="11"/>
  <c r="D54" i="11" s="1"/>
  <c r="C249" i="11" s="1"/>
  <c r="D54" i="7"/>
  <c r="D56" i="9"/>
  <c r="D53" i="12"/>
  <c r="B58" i="9"/>
  <c r="C57" i="9"/>
  <c r="D57" i="9" s="1"/>
  <c r="C252" i="9" s="1"/>
  <c r="B55" i="12"/>
  <c r="C54" i="12"/>
  <c r="D54" i="12" s="1"/>
  <c r="C249" i="12" s="1"/>
  <c r="B56" i="7"/>
  <c r="C55" i="7"/>
  <c r="D55" i="7" s="1"/>
  <c r="C250" i="7" s="1"/>
  <c r="G77" i="14" l="1"/>
  <c r="D275" i="14" s="1"/>
  <c r="B79" i="14"/>
  <c r="D79" i="14" s="1"/>
  <c r="C78" i="14"/>
  <c r="B56" i="12"/>
  <c r="C55" i="12"/>
  <c r="D55" i="12" s="1"/>
  <c r="C250" i="12" s="1"/>
  <c r="D55" i="10"/>
  <c r="C249" i="7"/>
  <c r="D54" i="8"/>
  <c r="C56" i="10"/>
  <c r="D56" i="10" s="1"/>
  <c r="C251" i="10" s="1"/>
  <c r="B57" i="10"/>
  <c r="B59" i="9"/>
  <c r="C58" i="9"/>
  <c r="D58" i="9" s="1"/>
  <c r="C253" i="9" s="1"/>
  <c r="C248" i="11"/>
  <c r="C248" i="12"/>
  <c r="C56" i="7"/>
  <c r="B57" i="7"/>
  <c r="C251" i="9"/>
  <c r="C55" i="8"/>
  <c r="D55" i="8" s="1"/>
  <c r="C250" i="8" s="1"/>
  <c r="B56" i="8"/>
  <c r="D249" i="12"/>
  <c r="C55" i="11"/>
  <c r="D55" i="11" s="1"/>
  <c r="C250" i="11" s="1"/>
  <c r="B56" i="11"/>
  <c r="D248" i="10"/>
  <c r="D247" i="10"/>
  <c r="E78" i="14" l="1"/>
  <c r="C79" i="14"/>
  <c r="B80" i="14"/>
  <c r="D80" i="14" s="1"/>
  <c r="C57" i="10"/>
  <c r="B58" i="10"/>
  <c r="B57" i="11"/>
  <c r="C56" i="11"/>
  <c r="D56" i="11" s="1"/>
  <c r="C56" i="8"/>
  <c r="D56" i="8" s="1"/>
  <c r="C251" i="8" s="1"/>
  <c r="B57" i="8"/>
  <c r="D251" i="9"/>
  <c r="D250" i="9"/>
  <c r="D248" i="11"/>
  <c r="D247" i="11"/>
  <c r="D249" i="7"/>
  <c r="D248" i="7"/>
  <c r="C250" i="10"/>
  <c r="D250" i="8"/>
  <c r="B58" i="7"/>
  <c r="C57" i="7"/>
  <c r="D57" i="7" s="1"/>
  <c r="C252" i="7" s="1"/>
  <c r="D248" i="12"/>
  <c r="D247" i="12"/>
  <c r="B60" i="9"/>
  <c r="C59" i="9"/>
  <c r="D59" i="9" s="1"/>
  <c r="D249" i="11"/>
  <c r="D56" i="7"/>
  <c r="C249" i="8"/>
  <c r="D252" i="9"/>
  <c r="C56" i="12"/>
  <c r="B57" i="12"/>
  <c r="F78" i="14" l="1"/>
  <c r="C276" i="14" s="1"/>
  <c r="G78" i="14"/>
  <c r="D276" i="14" s="1"/>
  <c r="B81" i="14"/>
  <c r="D81" i="14" s="1"/>
  <c r="C80" i="14"/>
  <c r="E79" i="14"/>
  <c r="D250" i="10"/>
  <c r="D249" i="10"/>
  <c r="C57" i="11"/>
  <c r="B58" i="11"/>
  <c r="C58" i="7"/>
  <c r="B59" i="7"/>
  <c r="C251" i="11"/>
  <c r="B58" i="12"/>
  <c r="C57" i="12"/>
  <c r="D57" i="12" s="1"/>
  <c r="C252" i="12" s="1"/>
  <c r="D249" i="8"/>
  <c r="D248" i="8"/>
  <c r="C251" i="7"/>
  <c r="C254" i="9"/>
  <c r="B58" i="8"/>
  <c r="C57" i="8"/>
  <c r="B59" i="10"/>
  <c r="C58" i="10"/>
  <c r="D58" i="10" s="1"/>
  <c r="C253" i="10" s="1"/>
  <c r="D56" i="12"/>
  <c r="B61" i="9"/>
  <c r="C60" i="9"/>
  <c r="D60" i="9" s="1"/>
  <c r="C255" i="9" s="1"/>
  <c r="D57" i="10"/>
  <c r="F79" i="14" l="1"/>
  <c r="C277" i="14" s="1"/>
  <c r="G79" i="14"/>
  <c r="D277" i="14" s="1"/>
  <c r="E80" i="14"/>
  <c r="C81" i="14"/>
  <c r="B82" i="14"/>
  <c r="D82" i="14" s="1"/>
  <c r="C252" i="10"/>
  <c r="B62" i="9"/>
  <c r="C61" i="9"/>
  <c r="D61" i="9" s="1"/>
  <c r="C256" i="9" s="1"/>
  <c r="C251" i="12"/>
  <c r="C58" i="8"/>
  <c r="D58" i="8" s="1"/>
  <c r="C253" i="8" s="1"/>
  <c r="B59" i="8"/>
  <c r="D251" i="7"/>
  <c r="D250" i="7"/>
  <c r="C58" i="12"/>
  <c r="B59" i="12"/>
  <c r="D58" i="7"/>
  <c r="D57" i="8"/>
  <c r="B60" i="7"/>
  <c r="C59" i="7"/>
  <c r="D59" i="7" s="1"/>
  <c r="C254" i="7" s="1"/>
  <c r="D57" i="11"/>
  <c r="B60" i="10"/>
  <c r="C59" i="10"/>
  <c r="D254" i="9"/>
  <c r="D253" i="9"/>
  <c r="D250" i="11"/>
  <c r="B59" i="11"/>
  <c r="C58" i="11"/>
  <c r="D58" i="11" s="1"/>
  <c r="C253" i="11" s="1"/>
  <c r="F80" i="14" l="1"/>
  <c r="C278" i="14" s="1"/>
  <c r="G80" i="14"/>
  <c r="D278" i="14" s="1"/>
  <c r="B83" i="14"/>
  <c r="D83" i="14" s="1"/>
  <c r="C82" i="14"/>
  <c r="E82" i="14" s="1"/>
  <c r="F82" i="14" s="1"/>
  <c r="C280" i="14" s="1"/>
  <c r="E81" i="14"/>
  <c r="B61" i="10"/>
  <c r="C60" i="10"/>
  <c r="D60" i="10" s="1"/>
  <c r="C255" i="10" s="1"/>
  <c r="C252" i="11"/>
  <c r="C59" i="12"/>
  <c r="D59" i="12" s="1"/>
  <c r="C254" i="12" s="1"/>
  <c r="B60" i="12"/>
  <c r="B60" i="8"/>
  <c r="C59" i="8"/>
  <c r="D59" i="8" s="1"/>
  <c r="C254" i="8" s="1"/>
  <c r="D251" i="12"/>
  <c r="D250" i="12"/>
  <c r="B60" i="11"/>
  <c r="C59" i="11"/>
  <c r="D59" i="11" s="1"/>
  <c r="C254" i="11" s="1"/>
  <c r="D253" i="11" s="1"/>
  <c r="C252" i="8"/>
  <c r="D58" i="12"/>
  <c r="C62" i="9"/>
  <c r="E51" i="9"/>
  <c r="D59" i="10"/>
  <c r="C253" i="7"/>
  <c r="D252" i="10"/>
  <c r="D251" i="10"/>
  <c r="B61" i="7"/>
  <c r="C60" i="7"/>
  <c r="D60" i="7" s="1"/>
  <c r="C255" i="7" s="1"/>
  <c r="D255" i="9"/>
  <c r="F81" i="14" l="1"/>
  <c r="C279" i="14" s="1"/>
  <c r="G81" i="14"/>
  <c r="D279" i="14" s="1"/>
  <c r="G82" i="14"/>
  <c r="D280" i="14" s="1"/>
  <c r="B84" i="14"/>
  <c r="D84" i="14" s="1"/>
  <c r="C83" i="14"/>
  <c r="E83" i="14" s="1"/>
  <c r="F83" i="14" s="1"/>
  <c r="C281" i="14" s="1"/>
  <c r="C254" i="10"/>
  <c r="D252" i="8"/>
  <c r="D251" i="8"/>
  <c r="C61" i="7"/>
  <c r="D61" i="7" s="1"/>
  <c r="C256" i="7" s="1"/>
  <c r="B62" i="7"/>
  <c r="F51" i="9"/>
  <c r="E52" i="9"/>
  <c r="C253" i="12"/>
  <c r="D254" i="7"/>
  <c r="B61" i="8"/>
  <c r="C60" i="8"/>
  <c r="D60" i="8" s="1"/>
  <c r="C255" i="8" s="1"/>
  <c r="B62" i="10"/>
  <c r="C61" i="10"/>
  <c r="D61" i="10" s="1"/>
  <c r="C256" i="10" s="1"/>
  <c r="D255" i="10" s="1"/>
  <c r="D252" i="11"/>
  <c r="D251" i="11"/>
  <c r="B61" i="12"/>
  <c r="C60" i="12"/>
  <c r="D60" i="12" s="1"/>
  <c r="C255" i="12" s="1"/>
  <c r="D254" i="8"/>
  <c r="D253" i="7"/>
  <c r="D252" i="7"/>
  <c r="D62" i="9"/>
  <c r="C63" i="9"/>
  <c r="D253" i="8"/>
  <c r="B61" i="11"/>
  <c r="C60" i="11"/>
  <c r="D60" i="11" s="1"/>
  <c r="C255" i="11" s="1"/>
  <c r="D254" i="12"/>
  <c r="D85" i="14" l="1"/>
  <c r="G83" i="14"/>
  <c r="D281" i="14" s="1"/>
  <c r="C84" i="14"/>
  <c r="H73" i="14"/>
  <c r="C257" i="9"/>
  <c r="D63" i="9"/>
  <c r="C61" i="12"/>
  <c r="D61" i="12" s="1"/>
  <c r="B62" i="12"/>
  <c r="E51" i="10"/>
  <c r="C62" i="10"/>
  <c r="E51" i="7"/>
  <c r="C62" i="7"/>
  <c r="D253" i="12"/>
  <c r="D252" i="12"/>
  <c r="D254" i="11"/>
  <c r="B62" i="8"/>
  <c r="C61" i="8"/>
  <c r="D61" i="8" s="1"/>
  <c r="E53" i="9"/>
  <c r="F52" i="9"/>
  <c r="G52" i="9" s="1"/>
  <c r="C259" i="9" s="1"/>
  <c r="D254" i="10"/>
  <c r="D253" i="10"/>
  <c r="B62" i="11"/>
  <c r="C61" i="11"/>
  <c r="D61" i="11" s="1"/>
  <c r="C256" i="11" s="1"/>
  <c r="G51" i="9"/>
  <c r="D255" i="7"/>
  <c r="I73" i="14" l="1"/>
  <c r="J73" i="14"/>
  <c r="H74" i="14"/>
  <c r="J74" i="14" s="1"/>
  <c r="E84" i="14"/>
  <c r="C85" i="14"/>
  <c r="C256" i="12"/>
  <c r="E51" i="11"/>
  <c r="C62" i="11"/>
  <c r="E51" i="8"/>
  <c r="C62" i="8"/>
  <c r="E52" i="7"/>
  <c r="F51" i="7"/>
  <c r="D62" i="10"/>
  <c r="C63" i="10"/>
  <c r="C256" i="8"/>
  <c r="D62" i="7"/>
  <c r="C63" i="7"/>
  <c r="C258" i="9"/>
  <c r="D258" i="9" s="1"/>
  <c r="F51" i="10"/>
  <c r="E52" i="10"/>
  <c r="D257" i="9"/>
  <c r="D256" i="9"/>
  <c r="D255" i="11"/>
  <c r="E54" i="9"/>
  <c r="F53" i="9"/>
  <c r="G53" i="9" s="1"/>
  <c r="C260" i="9" s="1"/>
  <c r="C62" i="12"/>
  <c r="E51" i="12"/>
  <c r="E85" i="14" l="1"/>
  <c r="G84" i="14"/>
  <c r="F84" i="14"/>
  <c r="K73" i="14"/>
  <c r="M73" i="14" s="1"/>
  <c r="D283" i="14" s="1"/>
  <c r="I74" i="14"/>
  <c r="H75" i="14"/>
  <c r="J75" i="14" s="1"/>
  <c r="D62" i="12"/>
  <c r="C63" i="12"/>
  <c r="G51" i="10"/>
  <c r="F52" i="7"/>
  <c r="G52" i="7" s="1"/>
  <c r="C259" i="7" s="1"/>
  <c r="E53" i="7"/>
  <c r="D62" i="8"/>
  <c r="C63" i="8"/>
  <c r="F51" i="11"/>
  <c r="E52" i="11"/>
  <c r="C257" i="7"/>
  <c r="D63" i="7"/>
  <c r="F51" i="8"/>
  <c r="E52" i="8"/>
  <c r="D255" i="12"/>
  <c r="E53" i="10"/>
  <c r="F52" i="10"/>
  <c r="G52" i="10" s="1"/>
  <c r="C259" i="10" s="1"/>
  <c r="D255" i="8"/>
  <c r="G51" i="7"/>
  <c r="F51" i="12"/>
  <c r="E52" i="12"/>
  <c r="E55" i="9"/>
  <c r="F54" i="9"/>
  <c r="G54" i="9" s="1"/>
  <c r="D259" i="9"/>
  <c r="C257" i="10"/>
  <c r="D63" i="10"/>
  <c r="D62" i="11"/>
  <c r="C63" i="11"/>
  <c r="G85" i="14" l="1"/>
  <c r="D282" i="14"/>
  <c r="L73" i="14"/>
  <c r="C283" i="14" s="1"/>
  <c r="K74" i="14"/>
  <c r="I75" i="14"/>
  <c r="K75" i="14" s="1"/>
  <c r="M75" i="14" s="1"/>
  <c r="D285" i="14" s="1"/>
  <c r="H76" i="14"/>
  <c r="J76" i="14" s="1"/>
  <c r="C282" i="14"/>
  <c r="F85" i="14"/>
  <c r="C261" i="9"/>
  <c r="E53" i="11"/>
  <c r="F52" i="11"/>
  <c r="G52" i="11" s="1"/>
  <c r="C259" i="11" s="1"/>
  <c r="C257" i="11"/>
  <c r="D63" i="11"/>
  <c r="E56" i="9"/>
  <c r="F55" i="9"/>
  <c r="G55" i="9" s="1"/>
  <c r="C262" i="9" s="1"/>
  <c r="E53" i="12"/>
  <c r="F52" i="12"/>
  <c r="G52" i="12" s="1"/>
  <c r="C259" i="12" s="1"/>
  <c r="C258" i="7"/>
  <c r="D258" i="7" s="1"/>
  <c r="F53" i="10"/>
  <c r="G53" i="10" s="1"/>
  <c r="C260" i="10" s="1"/>
  <c r="E54" i="10"/>
  <c r="G51" i="8"/>
  <c r="D257" i="7"/>
  <c r="D256" i="7"/>
  <c r="G51" i="11"/>
  <c r="C257" i="8"/>
  <c r="D63" i="8"/>
  <c r="E53" i="8"/>
  <c r="F52" i="8"/>
  <c r="G52" i="8" s="1"/>
  <c r="C259" i="8" s="1"/>
  <c r="D257" i="10"/>
  <c r="D256" i="10"/>
  <c r="G51" i="12"/>
  <c r="F53" i="7"/>
  <c r="E54" i="7"/>
  <c r="C258" i="10"/>
  <c r="D258" i="10" s="1"/>
  <c r="C257" i="12"/>
  <c r="D63" i="12"/>
  <c r="L74" i="14" l="1"/>
  <c r="C284" i="14" s="1"/>
  <c r="M74" i="14"/>
  <c r="D284" i="14" s="1"/>
  <c r="I76" i="14"/>
  <c r="K76" i="14" s="1"/>
  <c r="L76" i="14" s="1"/>
  <c r="C286" i="14" s="1"/>
  <c r="H77" i="14"/>
  <c r="J77" i="14" s="1"/>
  <c r="L75" i="14"/>
  <c r="C285" i="14" s="1"/>
  <c r="C258" i="12"/>
  <c r="D258" i="12" s="1"/>
  <c r="E54" i="8"/>
  <c r="F53" i="8"/>
  <c r="G53" i="8" s="1"/>
  <c r="C260" i="8" s="1"/>
  <c r="D257" i="8"/>
  <c r="D256" i="8"/>
  <c r="F53" i="12"/>
  <c r="G53" i="12" s="1"/>
  <c r="C260" i="12" s="1"/>
  <c r="E54" i="12"/>
  <c r="D259" i="10"/>
  <c r="D256" i="12"/>
  <c r="E55" i="7"/>
  <c r="F54" i="7"/>
  <c r="G54" i="7" s="1"/>
  <c r="C261" i="7" s="1"/>
  <c r="G53" i="7"/>
  <c r="C258" i="8"/>
  <c r="D258" i="8" s="1"/>
  <c r="D256" i="11"/>
  <c r="D259" i="8"/>
  <c r="E55" i="10"/>
  <c r="F54" i="10"/>
  <c r="G54" i="10" s="1"/>
  <c r="C258" i="11"/>
  <c r="D258" i="11" s="1"/>
  <c r="E57" i="9"/>
  <c r="F56" i="9"/>
  <c r="E54" i="11"/>
  <c r="F53" i="11"/>
  <c r="D261" i="9"/>
  <c r="D260" i="9"/>
  <c r="M76" i="14" l="1"/>
  <c r="D286" i="14" s="1"/>
  <c r="I77" i="14"/>
  <c r="K77" i="14" s="1"/>
  <c r="L77" i="14" s="1"/>
  <c r="C287" i="14" s="1"/>
  <c r="H78" i="14"/>
  <c r="J78" i="14" s="1"/>
  <c r="C260" i="7"/>
  <c r="D259" i="12"/>
  <c r="C261" i="10"/>
  <c r="E55" i="12"/>
  <c r="F54" i="12"/>
  <c r="G54" i="12" s="1"/>
  <c r="C261" i="12" s="1"/>
  <c r="G56" i="9"/>
  <c r="D257" i="12"/>
  <c r="E55" i="8"/>
  <c r="F54" i="8"/>
  <c r="F55" i="10"/>
  <c r="G55" i="10" s="1"/>
  <c r="C262" i="10" s="1"/>
  <c r="E56" i="10"/>
  <c r="G53" i="11"/>
  <c r="F57" i="9"/>
  <c r="G57" i="9" s="1"/>
  <c r="C264" i="9" s="1"/>
  <c r="E58" i="9"/>
  <c r="E55" i="11"/>
  <c r="F54" i="11"/>
  <c r="G54" i="11" s="1"/>
  <c r="C261" i="11" s="1"/>
  <c r="D257" i="11"/>
  <c r="E56" i="7"/>
  <c r="F55" i="7"/>
  <c r="M77" i="14" l="1"/>
  <c r="D287" i="14" s="1"/>
  <c r="H79" i="14"/>
  <c r="J79" i="14" s="1"/>
  <c r="I78" i="14"/>
  <c r="C263" i="9"/>
  <c r="D261" i="10"/>
  <c r="D260" i="10"/>
  <c r="G55" i="7"/>
  <c r="E56" i="11"/>
  <c r="F55" i="11"/>
  <c r="G55" i="11" s="1"/>
  <c r="C262" i="11" s="1"/>
  <c r="D261" i="11" s="1"/>
  <c r="G54" i="8"/>
  <c r="E57" i="7"/>
  <c r="F56" i="7"/>
  <c r="G56" i="7" s="1"/>
  <c r="C263" i="7" s="1"/>
  <c r="C260" i="11"/>
  <c r="E56" i="8"/>
  <c r="F55" i="8"/>
  <c r="G55" i="8" s="1"/>
  <c r="C262" i="8" s="1"/>
  <c r="E56" i="12"/>
  <c r="F55" i="12"/>
  <c r="D260" i="7"/>
  <c r="D259" i="7"/>
  <c r="E59" i="9"/>
  <c r="F58" i="9"/>
  <c r="G58" i="9" s="1"/>
  <c r="C265" i="9" s="1"/>
  <c r="F56" i="10"/>
  <c r="G56" i="10" s="1"/>
  <c r="C263" i="10" s="1"/>
  <c r="D262" i="10" s="1"/>
  <c r="E57" i="10"/>
  <c r="D260" i="12"/>
  <c r="K78" i="14" l="1"/>
  <c r="H80" i="14"/>
  <c r="J80" i="14" s="1"/>
  <c r="I79" i="14"/>
  <c r="E57" i="12"/>
  <c r="F56" i="12"/>
  <c r="G56" i="12" s="1"/>
  <c r="C263" i="12" s="1"/>
  <c r="E57" i="8"/>
  <c r="F56" i="8"/>
  <c r="G56" i="8" s="1"/>
  <c r="C263" i="8" s="1"/>
  <c r="D262" i="8" s="1"/>
  <c r="E57" i="11"/>
  <c r="F56" i="11"/>
  <c r="G56" i="11" s="1"/>
  <c r="C263" i="11" s="1"/>
  <c r="D263" i="9"/>
  <c r="D262" i="9"/>
  <c r="D265" i="9"/>
  <c r="D264" i="9"/>
  <c r="C261" i="8"/>
  <c r="C262" i="7"/>
  <c r="E58" i="10"/>
  <c r="F57" i="10"/>
  <c r="G57" i="10" s="1"/>
  <c r="C264" i="10" s="1"/>
  <c r="D263" i="10" s="1"/>
  <c r="G55" i="12"/>
  <c r="D262" i="11"/>
  <c r="E60" i="9"/>
  <c r="F59" i="9"/>
  <c r="G59" i="9" s="1"/>
  <c r="C266" i="9" s="1"/>
  <c r="D260" i="11"/>
  <c r="D259" i="11"/>
  <c r="E58" i="7"/>
  <c r="F57" i="7"/>
  <c r="G57" i="7" s="1"/>
  <c r="C264" i="7" s="1"/>
  <c r="D263" i="7" s="1"/>
  <c r="L78" i="14" l="1"/>
  <c r="C288" i="14" s="1"/>
  <c r="M78" i="14"/>
  <c r="D288" i="14" s="1"/>
  <c r="K79" i="14"/>
  <c r="I80" i="14"/>
  <c r="K80" i="14" s="1"/>
  <c r="L80" i="14" s="1"/>
  <c r="C290" i="14" s="1"/>
  <c r="H81" i="14"/>
  <c r="J81" i="14" s="1"/>
  <c r="C262" i="12"/>
  <c r="D261" i="8"/>
  <c r="D260" i="8"/>
  <c r="F58" i="10"/>
  <c r="G58" i="10" s="1"/>
  <c r="E59" i="10"/>
  <c r="E58" i="8"/>
  <c r="F57" i="8"/>
  <c r="G57" i="8" s="1"/>
  <c r="C264" i="8" s="1"/>
  <c r="E59" i="7"/>
  <c r="F58" i="7"/>
  <c r="E58" i="11"/>
  <c r="F57" i="11"/>
  <c r="D263" i="8"/>
  <c r="E61" i="9"/>
  <c r="F60" i="9"/>
  <c r="G60" i="9" s="1"/>
  <c r="C267" i="9" s="1"/>
  <c r="D262" i="7"/>
  <c r="D261" i="7"/>
  <c r="E58" i="12"/>
  <c r="F57" i="12"/>
  <c r="L79" i="14" l="1"/>
  <c r="C289" i="14" s="1"/>
  <c r="M79" i="14"/>
  <c r="D289" i="14" s="1"/>
  <c r="M80" i="14"/>
  <c r="D290" i="14" s="1"/>
  <c r="H82" i="14"/>
  <c r="J82" i="14" s="1"/>
  <c r="I81" i="14"/>
  <c r="E60" i="10"/>
  <c r="F59" i="10"/>
  <c r="G59" i="10" s="1"/>
  <c r="C266" i="10" s="1"/>
  <c r="E59" i="11"/>
  <c r="F58" i="11"/>
  <c r="G58" i="11" s="1"/>
  <c r="C265" i="11" s="1"/>
  <c r="E60" i="7"/>
  <c r="F59" i="7"/>
  <c r="G59" i="7" s="1"/>
  <c r="C266" i="7" s="1"/>
  <c r="C265" i="10"/>
  <c r="D262" i="12"/>
  <c r="D261" i="12"/>
  <c r="G57" i="11"/>
  <c r="G58" i="7"/>
  <c r="E59" i="8"/>
  <c r="F58" i="8"/>
  <c r="G58" i="8" s="1"/>
  <c r="G57" i="12"/>
  <c r="E62" i="9"/>
  <c r="F61" i="9"/>
  <c r="G61" i="9" s="1"/>
  <c r="C268" i="9" s="1"/>
  <c r="E59" i="12"/>
  <c r="F58" i="12"/>
  <c r="G58" i="12" s="1"/>
  <c r="C265" i="12" s="1"/>
  <c r="D266" i="9"/>
  <c r="K81" i="14" l="1"/>
  <c r="I82" i="14"/>
  <c r="K82" i="14" s="1"/>
  <c r="L82" i="14" s="1"/>
  <c r="C292" i="14" s="1"/>
  <c r="H83" i="14"/>
  <c r="J83" i="14" s="1"/>
  <c r="D267" i="9"/>
  <c r="E60" i="11"/>
  <c r="F59" i="11"/>
  <c r="G59" i="11" s="1"/>
  <c r="C266" i="11" s="1"/>
  <c r="H51" i="9"/>
  <c r="F62" i="9"/>
  <c r="D265" i="12"/>
  <c r="C265" i="8"/>
  <c r="C265" i="7"/>
  <c r="C264" i="11"/>
  <c r="D265" i="10"/>
  <c r="D264" i="10"/>
  <c r="E60" i="12"/>
  <c r="F59" i="12"/>
  <c r="G59" i="12" s="1"/>
  <c r="C266" i="12" s="1"/>
  <c r="C264" i="12"/>
  <c r="E60" i="8"/>
  <c r="F59" i="8"/>
  <c r="G59" i="8" s="1"/>
  <c r="C266" i="8" s="1"/>
  <c r="E61" i="7"/>
  <c r="F60" i="7"/>
  <c r="G60" i="7" s="1"/>
  <c r="C267" i="7" s="1"/>
  <c r="D265" i="11"/>
  <c r="E61" i="10"/>
  <c r="F60" i="10"/>
  <c r="G60" i="10" s="1"/>
  <c r="C267" i="10" s="1"/>
  <c r="L81" i="14" l="1"/>
  <c r="C291" i="14" s="1"/>
  <c r="M81" i="14"/>
  <c r="D291" i="14" s="1"/>
  <c r="M82" i="14"/>
  <c r="D292" i="14" s="1"/>
  <c r="H84" i="14"/>
  <c r="J84" i="14" s="1"/>
  <c r="I83" i="14"/>
  <c r="D265" i="7"/>
  <c r="D264" i="7"/>
  <c r="G62" i="9"/>
  <c r="F63" i="9"/>
  <c r="E62" i="7"/>
  <c r="F61" i="7"/>
  <c r="G61" i="7" s="1"/>
  <c r="C268" i="7" s="1"/>
  <c r="D264" i="12"/>
  <c r="D263" i="12"/>
  <c r="E61" i="8"/>
  <c r="F60" i="8"/>
  <c r="G60" i="8" s="1"/>
  <c r="C267" i="8" s="1"/>
  <c r="F60" i="12"/>
  <c r="G60" i="12" s="1"/>
  <c r="C267" i="12" s="1"/>
  <c r="E61" i="12"/>
  <c r="D264" i="11"/>
  <c r="D263" i="11"/>
  <c r="H52" i="9"/>
  <c r="I51" i="9"/>
  <c r="E61" i="11"/>
  <c r="F60" i="11"/>
  <c r="G60" i="11" s="1"/>
  <c r="C267" i="11" s="1"/>
  <c r="E62" i="10"/>
  <c r="F61" i="10"/>
  <c r="G61" i="10" s="1"/>
  <c r="C268" i="10" s="1"/>
  <c r="D267" i="10" s="1"/>
  <c r="D267" i="7"/>
  <c r="D266" i="10"/>
  <c r="D266" i="7"/>
  <c r="D265" i="8"/>
  <c r="D264" i="8"/>
  <c r="J85" i="14" l="1"/>
  <c r="K83" i="14"/>
  <c r="N73" i="14"/>
  <c r="I84" i="14"/>
  <c r="C269" i="9"/>
  <c r="G63" i="9"/>
  <c r="D266" i="11"/>
  <c r="D266" i="12"/>
  <c r="E62" i="11"/>
  <c r="F61" i="11"/>
  <c r="G61" i="11" s="1"/>
  <c r="C268" i="11" s="1"/>
  <c r="E62" i="8"/>
  <c r="F61" i="8"/>
  <c r="G61" i="8" s="1"/>
  <c r="C268" i="8" s="1"/>
  <c r="D266" i="8"/>
  <c r="F62" i="10"/>
  <c r="H51" i="10"/>
  <c r="H53" i="9"/>
  <c r="I52" i="9"/>
  <c r="J52" i="9" s="1"/>
  <c r="C271" i="9" s="1"/>
  <c r="J51" i="9"/>
  <c r="F61" i="12"/>
  <c r="G61" i="12" s="1"/>
  <c r="C268" i="12" s="1"/>
  <c r="E62" i="12"/>
  <c r="F62" i="7"/>
  <c r="H51" i="7"/>
  <c r="P73" i="14" l="1"/>
  <c r="O73" i="14"/>
  <c r="L83" i="14"/>
  <c r="C293" i="14" s="1"/>
  <c r="M83" i="14"/>
  <c r="D293" i="14" s="1"/>
  <c r="N74" i="14"/>
  <c r="P74" i="14" s="1"/>
  <c r="K84" i="14"/>
  <c r="I85" i="14"/>
  <c r="C270" i="9"/>
  <c r="D270" i="9" s="1"/>
  <c r="H51" i="8"/>
  <c r="F62" i="8"/>
  <c r="F62" i="11"/>
  <c r="H51" i="11"/>
  <c r="G62" i="10"/>
  <c r="F63" i="10"/>
  <c r="I51" i="7"/>
  <c r="H52" i="7"/>
  <c r="D269" i="9"/>
  <c r="D268" i="9"/>
  <c r="D267" i="12"/>
  <c r="D267" i="11"/>
  <c r="G62" i="7"/>
  <c r="F63" i="7"/>
  <c r="I53" i="9"/>
  <c r="J53" i="9" s="1"/>
  <c r="C272" i="9" s="1"/>
  <c r="H54" i="9"/>
  <c r="F62" i="12"/>
  <c r="H51" i="12"/>
  <c r="I51" i="10"/>
  <c r="H52" i="10"/>
  <c r="D267" i="8"/>
  <c r="K85" i="14" l="1"/>
  <c r="M84" i="14"/>
  <c r="N75" i="14"/>
  <c r="P75" i="14" s="1"/>
  <c r="O74" i="14"/>
  <c r="Q73" i="14"/>
  <c r="L84" i="14"/>
  <c r="I51" i="8"/>
  <c r="H52" i="8"/>
  <c r="H53" i="10"/>
  <c r="I52" i="10"/>
  <c r="J52" i="10" s="1"/>
  <c r="C271" i="10" s="1"/>
  <c r="I51" i="11"/>
  <c r="H52" i="11"/>
  <c r="J51" i="10"/>
  <c r="C269" i="7"/>
  <c r="G63" i="7"/>
  <c r="H53" i="7"/>
  <c r="I52" i="7"/>
  <c r="J52" i="7" s="1"/>
  <c r="C271" i="7" s="1"/>
  <c r="C269" i="10"/>
  <c r="G63" i="10"/>
  <c r="G62" i="11"/>
  <c r="F63" i="11"/>
  <c r="G62" i="12"/>
  <c r="F63" i="12"/>
  <c r="I54" i="9"/>
  <c r="H55" i="9"/>
  <c r="I51" i="12"/>
  <c r="H52" i="12"/>
  <c r="D271" i="9"/>
  <c r="J51" i="7"/>
  <c r="G62" i="8"/>
  <c r="F63" i="8"/>
  <c r="M85" i="14" l="1"/>
  <c r="D294" i="14"/>
  <c r="S73" i="14"/>
  <c r="D295" i="14" s="1"/>
  <c r="R73" i="14"/>
  <c r="C295" i="14" s="1"/>
  <c r="Q74" i="14"/>
  <c r="C294" i="14"/>
  <c r="L85" i="14"/>
  <c r="N76" i="14"/>
  <c r="P76" i="14" s="1"/>
  <c r="O75" i="14"/>
  <c r="I55" i="9"/>
  <c r="J55" i="9" s="1"/>
  <c r="C274" i="9" s="1"/>
  <c r="H56" i="9"/>
  <c r="H53" i="11"/>
  <c r="I52" i="11"/>
  <c r="J52" i="11" s="1"/>
  <c r="C271" i="11" s="1"/>
  <c r="C269" i="12"/>
  <c r="G63" i="12"/>
  <c r="D268" i="10"/>
  <c r="D268" i="7"/>
  <c r="J51" i="11"/>
  <c r="H54" i="10"/>
  <c r="I53" i="10"/>
  <c r="J53" i="10" s="1"/>
  <c r="C272" i="10" s="1"/>
  <c r="D271" i="10"/>
  <c r="I52" i="8"/>
  <c r="J52" i="8" s="1"/>
  <c r="C271" i="8" s="1"/>
  <c r="H53" i="8"/>
  <c r="C270" i="10"/>
  <c r="D270" i="10" s="1"/>
  <c r="C269" i="8"/>
  <c r="G63" i="8"/>
  <c r="J54" i="9"/>
  <c r="C270" i="7"/>
  <c r="D270" i="7" s="1"/>
  <c r="H53" i="12"/>
  <c r="I52" i="12"/>
  <c r="J52" i="12" s="1"/>
  <c r="C271" i="12" s="1"/>
  <c r="J51" i="12"/>
  <c r="C269" i="11"/>
  <c r="G63" i="11"/>
  <c r="H54" i="7"/>
  <c r="I53" i="7"/>
  <c r="J53" i="7" s="1"/>
  <c r="C272" i="7" s="1"/>
  <c r="D271" i="7" s="1"/>
  <c r="J51" i="8"/>
  <c r="R74" i="14" l="1"/>
  <c r="C296" i="14" s="1"/>
  <c r="S74" i="14"/>
  <c r="D296" i="14" s="1"/>
  <c r="Q75" i="14"/>
  <c r="N77" i="14"/>
  <c r="P77" i="14" s="1"/>
  <c r="O76" i="14"/>
  <c r="C270" i="8"/>
  <c r="D270" i="8" s="1"/>
  <c r="C273" i="9"/>
  <c r="H54" i="8"/>
  <c r="I53" i="8"/>
  <c r="H55" i="10"/>
  <c r="I54" i="10"/>
  <c r="J54" i="10" s="1"/>
  <c r="C273" i="10" s="1"/>
  <c r="D269" i="7"/>
  <c r="D269" i="12"/>
  <c r="D268" i="12"/>
  <c r="H57" i="9"/>
  <c r="I56" i="9"/>
  <c r="D272" i="10"/>
  <c r="D268" i="11"/>
  <c r="D269" i="8"/>
  <c r="D268" i="8"/>
  <c r="H54" i="12"/>
  <c r="I53" i="12"/>
  <c r="I54" i="7"/>
  <c r="H55" i="7"/>
  <c r="C270" i="12"/>
  <c r="D270" i="12" s="1"/>
  <c r="C270" i="11"/>
  <c r="D270" i="11" s="1"/>
  <c r="D269" i="10"/>
  <c r="I53" i="11"/>
  <c r="H54" i="11"/>
  <c r="R75" i="14" l="1"/>
  <c r="C297" i="14" s="1"/>
  <c r="S75" i="14"/>
  <c r="D297" i="14" s="1"/>
  <c r="Q76" i="14"/>
  <c r="N78" i="14"/>
  <c r="P78" i="14" s="1"/>
  <c r="O77" i="14"/>
  <c r="H55" i="11"/>
  <c r="I54" i="11"/>
  <c r="J54" i="11" s="1"/>
  <c r="C273" i="11" s="1"/>
  <c r="H55" i="8"/>
  <c r="I54" i="8"/>
  <c r="J54" i="8" s="1"/>
  <c r="C273" i="8" s="1"/>
  <c r="J53" i="11"/>
  <c r="D269" i="11"/>
  <c r="J56" i="9"/>
  <c r="J53" i="12"/>
  <c r="H55" i="12"/>
  <c r="I54" i="12"/>
  <c r="J54" i="12" s="1"/>
  <c r="C273" i="12" s="1"/>
  <c r="I57" i="9"/>
  <c r="J57" i="9" s="1"/>
  <c r="C276" i="9" s="1"/>
  <c r="H58" i="9"/>
  <c r="D273" i="9"/>
  <c r="D272" i="9"/>
  <c r="J54" i="7"/>
  <c r="I55" i="7"/>
  <c r="J55" i="7" s="1"/>
  <c r="C274" i="7" s="1"/>
  <c r="H56" i="7"/>
  <c r="H56" i="10"/>
  <c r="I55" i="10"/>
  <c r="J53" i="8"/>
  <c r="R76" i="14" l="1"/>
  <c r="C298" i="14" s="1"/>
  <c r="S76" i="14"/>
  <c r="D298" i="14" s="1"/>
  <c r="Q77" i="14"/>
  <c r="O78" i="14"/>
  <c r="N79" i="14"/>
  <c r="P79" i="14" s="1"/>
  <c r="I55" i="12"/>
  <c r="J55" i="12" s="1"/>
  <c r="C274" i="12" s="1"/>
  <c r="H56" i="12"/>
  <c r="H56" i="8"/>
  <c r="I55" i="8"/>
  <c r="H57" i="10"/>
  <c r="I56" i="10"/>
  <c r="J56" i="10" s="1"/>
  <c r="C275" i="10" s="1"/>
  <c r="I58" i="9"/>
  <c r="H59" i="9"/>
  <c r="J55" i="10"/>
  <c r="C272" i="8"/>
  <c r="I56" i="7"/>
  <c r="H57" i="7"/>
  <c r="C273" i="7"/>
  <c r="C275" i="9"/>
  <c r="C272" i="11"/>
  <c r="I55" i="11"/>
  <c r="H56" i="11"/>
  <c r="D273" i="12"/>
  <c r="C272" i="12"/>
  <c r="R77" i="14" l="1"/>
  <c r="C299" i="14" s="1"/>
  <c r="S77" i="14"/>
  <c r="D299" i="14" s="1"/>
  <c r="O79" i="14"/>
  <c r="Q79" i="14" s="1"/>
  <c r="R79" i="14" s="1"/>
  <c r="C301" i="14" s="1"/>
  <c r="N80" i="14"/>
  <c r="P80" i="14" s="1"/>
  <c r="Q78" i="14"/>
  <c r="C274" i="10"/>
  <c r="H57" i="12"/>
  <c r="I56" i="12"/>
  <c r="D273" i="7"/>
  <c r="D272" i="7"/>
  <c r="D272" i="8"/>
  <c r="D271" i="8"/>
  <c r="H58" i="10"/>
  <c r="I57" i="10"/>
  <c r="J57" i="10" s="1"/>
  <c r="C276" i="10" s="1"/>
  <c r="D272" i="12"/>
  <c r="D271" i="12"/>
  <c r="J55" i="11"/>
  <c r="D275" i="9"/>
  <c r="D274" i="9"/>
  <c r="D275" i="10"/>
  <c r="D272" i="11"/>
  <c r="D271" i="11"/>
  <c r="H58" i="7"/>
  <c r="I57" i="7"/>
  <c r="J57" i="7" s="1"/>
  <c r="C276" i="7" s="1"/>
  <c r="H60" i="9"/>
  <c r="I59" i="9"/>
  <c r="J59" i="9" s="1"/>
  <c r="C278" i="9" s="1"/>
  <c r="J55" i="8"/>
  <c r="I56" i="11"/>
  <c r="J56" i="11" s="1"/>
  <c r="C275" i="11" s="1"/>
  <c r="H57" i="11"/>
  <c r="J56" i="7"/>
  <c r="J58" i="9"/>
  <c r="H57" i="8"/>
  <c r="I56" i="8"/>
  <c r="J56" i="8" s="1"/>
  <c r="C275" i="8" s="1"/>
  <c r="R78" i="14" l="1"/>
  <c r="C300" i="14" s="1"/>
  <c r="S78" i="14"/>
  <c r="D300" i="14" s="1"/>
  <c r="S79" i="14"/>
  <c r="D301" i="14" s="1"/>
  <c r="O80" i="14"/>
  <c r="Q80" i="14" s="1"/>
  <c r="R80" i="14" s="1"/>
  <c r="C302" i="14" s="1"/>
  <c r="N81" i="14"/>
  <c r="P81" i="14" s="1"/>
  <c r="C274" i="11"/>
  <c r="I58" i="10"/>
  <c r="J58" i="10" s="1"/>
  <c r="C277" i="10" s="1"/>
  <c r="H59" i="10"/>
  <c r="D274" i="10"/>
  <c r="D273" i="10"/>
  <c r="C275" i="7"/>
  <c r="H59" i="7"/>
  <c r="I58" i="7"/>
  <c r="J56" i="12"/>
  <c r="D275" i="8"/>
  <c r="I57" i="11"/>
  <c r="H58" i="11"/>
  <c r="C274" i="8"/>
  <c r="I57" i="8"/>
  <c r="J57" i="8" s="1"/>
  <c r="C276" i="8" s="1"/>
  <c r="H58" i="8"/>
  <c r="H61" i="9"/>
  <c r="I60" i="9"/>
  <c r="J60" i="9" s="1"/>
  <c r="C279" i="9" s="1"/>
  <c r="D278" i="9" s="1"/>
  <c r="H58" i="12"/>
  <c r="I57" i="12"/>
  <c r="J57" i="12" s="1"/>
  <c r="C276" i="12" s="1"/>
  <c r="C277" i="9"/>
  <c r="D276" i="10"/>
  <c r="S80" i="14" l="1"/>
  <c r="D302" i="14" s="1"/>
  <c r="N82" i="14"/>
  <c r="P82" i="14" s="1"/>
  <c r="O81" i="14"/>
  <c r="I58" i="12"/>
  <c r="J58" i="12" s="1"/>
  <c r="C277" i="12" s="1"/>
  <c r="H59" i="12"/>
  <c r="J57" i="11"/>
  <c r="H60" i="7"/>
  <c r="I59" i="7"/>
  <c r="J59" i="7" s="1"/>
  <c r="C278" i="7" s="1"/>
  <c r="D275" i="7"/>
  <c r="D274" i="7"/>
  <c r="H59" i="11"/>
  <c r="I58" i="11"/>
  <c r="J58" i="11" s="1"/>
  <c r="C277" i="11" s="1"/>
  <c r="D274" i="11"/>
  <c r="D273" i="11"/>
  <c r="H59" i="8"/>
  <c r="I58" i="8"/>
  <c r="C275" i="12"/>
  <c r="J58" i="7"/>
  <c r="D279" i="9"/>
  <c r="D277" i="9"/>
  <c r="D276" i="9"/>
  <c r="H62" i="9"/>
  <c r="I61" i="9"/>
  <c r="J61" i="9" s="1"/>
  <c r="C280" i="9" s="1"/>
  <c r="D274" i="8"/>
  <c r="D273" i="8"/>
  <c r="H60" i="10"/>
  <c r="I59" i="10"/>
  <c r="J59" i="10" s="1"/>
  <c r="C278" i="10" s="1"/>
  <c r="Q81" i="14" l="1"/>
  <c r="N83" i="14"/>
  <c r="P83" i="14" s="1"/>
  <c r="O82" i="14"/>
  <c r="Q82" i="14" s="1"/>
  <c r="R82" i="14" s="1"/>
  <c r="C304" i="14" s="1"/>
  <c r="J58" i="8"/>
  <c r="C276" i="11"/>
  <c r="C277" i="7"/>
  <c r="I59" i="8"/>
  <c r="J59" i="8" s="1"/>
  <c r="C278" i="8" s="1"/>
  <c r="H60" i="8"/>
  <c r="D278" i="7"/>
  <c r="D277" i="10"/>
  <c r="D275" i="12"/>
  <c r="D274" i="12"/>
  <c r="H61" i="10"/>
  <c r="I60" i="10"/>
  <c r="J60" i="10" s="1"/>
  <c r="C279" i="10" s="1"/>
  <c r="I62" i="9"/>
  <c r="K51" i="9"/>
  <c r="D276" i="12"/>
  <c r="H60" i="11"/>
  <c r="I59" i="11"/>
  <c r="H61" i="7"/>
  <c r="I60" i="7"/>
  <c r="J60" i="7" s="1"/>
  <c r="C279" i="7" s="1"/>
  <c r="I59" i="12"/>
  <c r="J59" i="12" s="1"/>
  <c r="C278" i="12" s="1"/>
  <c r="D277" i="12" s="1"/>
  <c r="H60" i="12"/>
  <c r="R81" i="14" l="1"/>
  <c r="C303" i="14" s="1"/>
  <c r="S81" i="14"/>
  <c r="D303" i="14" s="1"/>
  <c r="S82" i="14"/>
  <c r="D304" i="14" s="1"/>
  <c r="N84" i="14"/>
  <c r="P84" i="14" s="1"/>
  <c r="O83" i="14"/>
  <c r="H62" i="10"/>
  <c r="I61" i="10"/>
  <c r="J61" i="10" s="1"/>
  <c r="C280" i="10" s="1"/>
  <c r="J59" i="11"/>
  <c r="H61" i="11"/>
  <c r="I60" i="11"/>
  <c r="J60" i="11" s="1"/>
  <c r="C279" i="11" s="1"/>
  <c r="D276" i="11"/>
  <c r="D275" i="11"/>
  <c r="D279" i="7"/>
  <c r="J62" i="9"/>
  <c r="I63" i="9"/>
  <c r="I60" i="8"/>
  <c r="J60" i="8" s="1"/>
  <c r="C279" i="8" s="1"/>
  <c r="H61" i="8"/>
  <c r="I60" i="12"/>
  <c r="J60" i="12" s="1"/>
  <c r="H61" i="12"/>
  <c r="K52" i="9"/>
  <c r="L51" i="9"/>
  <c r="D277" i="7"/>
  <c r="D276" i="7"/>
  <c r="H62" i="7"/>
  <c r="I61" i="7"/>
  <c r="J61" i="7" s="1"/>
  <c r="C280" i="7" s="1"/>
  <c r="D279" i="10"/>
  <c r="D278" i="8"/>
  <c r="C277" i="8"/>
  <c r="D278" i="10"/>
  <c r="P85" i="14" l="1"/>
  <c r="Q83" i="14"/>
  <c r="T73" i="14"/>
  <c r="O84" i="14"/>
  <c r="Q84" i="14" s="1"/>
  <c r="M51" i="9"/>
  <c r="H62" i="11"/>
  <c r="I61" i="11"/>
  <c r="J61" i="11" s="1"/>
  <c r="C280" i="11" s="1"/>
  <c r="C279" i="12"/>
  <c r="I62" i="7"/>
  <c r="K51" i="7"/>
  <c r="L52" i="9"/>
  <c r="M52" i="9" s="1"/>
  <c r="C283" i="9" s="1"/>
  <c r="K53" i="9"/>
  <c r="C278" i="11"/>
  <c r="D277" i="8"/>
  <c r="D276" i="8"/>
  <c r="H62" i="12"/>
  <c r="I61" i="12"/>
  <c r="J61" i="12" s="1"/>
  <c r="C280" i="12" s="1"/>
  <c r="I61" i="8"/>
  <c r="J61" i="8" s="1"/>
  <c r="H62" i="8"/>
  <c r="C281" i="9"/>
  <c r="J63" i="9"/>
  <c r="K51" i="10"/>
  <c r="I62" i="10"/>
  <c r="Q85" i="14" l="1"/>
  <c r="V73" i="14"/>
  <c r="U73" i="14"/>
  <c r="R83" i="14"/>
  <c r="C305" i="14" s="1"/>
  <c r="S83" i="14"/>
  <c r="D305" i="14" s="1"/>
  <c r="S84" i="14"/>
  <c r="T74" i="14"/>
  <c r="V74" i="14" s="1"/>
  <c r="O85" i="14"/>
  <c r="R84" i="14"/>
  <c r="C306" i="14" s="1"/>
  <c r="L51" i="10"/>
  <c r="K52" i="10"/>
  <c r="I62" i="8"/>
  <c r="K51" i="8"/>
  <c r="D278" i="11"/>
  <c r="D277" i="11"/>
  <c r="C280" i="8"/>
  <c r="J62" i="7"/>
  <c r="I63" i="7"/>
  <c r="I62" i="11"/>
  <c r="K51" i="11"/>
  <c r="J62" i="10"/>
  <c r="I63" i="10"/>
  <c r="D281" i="9"/>
  <c r="D280" i="9"/>
  <c r="K52" i="7"/>
  <c r="L51" i="7"/>
  <c r="D279" i="11"/>
  <c r="K54" i="9"/>
  <c r="L53" i="9"/>
  <c r="M53" i="9" s="1"/>
  <c r="C284" i="9" s="1"/>
  <c r="C282" i="9"/>
  <c r="D282" i="9" s="1"/>
  <c r="K51" i="12"/>
  <c r="I62" i="12"/>
  <c r="D283" i="9"/>
  <c r="D279" i="12"/>
  <c r="D278" i="12"/>
  <c r="S85" i="14" l="1"/>
  <c r="D306" i="14"/>
  <c r="R85" i="14"/>
  <c r="T75" i="14"/>
  <c r="V75" i="14" s="1"/>
  <c r="U74" i="14"/>
  <c r="W73" i="14"/>
  <c r="L51" i="11"/>
  <c r="K52" i="11"/>
  <c r="D279" i="8"/>
  <c r="M51" i="7"/>
  <c r="J62" i="11"/>
  <c r="I63" i="11"/>
  <c r="J62" i="8"/>
  <c r="I63" i="8"/>
  <c r="M51" i="10"/>
  <c r="K52" i="8"/>
  <c r="L51" i="8"/>
  <c r="J62" i="12"/>
  <c r="I63" i="12"/>
  <c r="K53" i="10"/>
  <c r="L52" i="10"/>
  <c r="M52" i="10" s="1"/>
  <c r="C283" i="10" s="1"/>
  <c r="L52" i="7"/>
  <c r="M52" i="7" s="1"/>
  <c r="C283" i="7" s="1"/>
  <c r="K53" i="7"/>
  <c r="C281" i="10"/>
  <c r="J63" i="10"/>
  <c r="K52" i="12"/>
  <c r="L51" i="12"/>
  <c r="K55" i="9"/>
  <c r="L54" i="9"/>
  <c r="M54" i="9" s="1"/>
  <c r="C281" i="7"/>
  <c r="J63" i="7"/>
  <c r="Y73" i="14" l="1"/>
  <c r="D307" i="14" s="1"/>
  <c r="X73" i="14"/>
  <c r="C307" i="14" s="1"/>
  <c r="W74" i="14"/>
  <c r="U75" i="14"/>
  <c r="T76" i="14"/>
  <c r="V76" i="14" s="1"/>
  <c r="K54" i="7"/>
  <c r="L53" i="7"/>
  <c r="M53" i="7" s="1"/>
  <c r="C284" i="7" s="1"/>
  <c r="C281" i="11"/>
  <c r="J63" i="11"/>
  <c r="L52" i="12"/>
  <c r="M52" i="12" s="1"/>
  <c r="C283" i="12" s="1"/>
  <c r="K53" i="12"/>
  <c r="C281" i="12"/>
  <c r="J63" i="12"/>
  <c r="C282" i="10"/>
  <c r="D282" i="10" s="1"/>
  <c r="M51" i="11"/>
  <c r="K53" i="11"/>
  <c r="L52" i="11"/>
  <c r="M52" i="11" s="1"/>
  <c r="C283" i="11" s="1"/>
  <c r="C285" i="9"/>
  <c r="M51" i="8"/>
  <c r="M51" i="12"/>
  <c r="K54" i="10"/>
  <c r="L53" i="10"/>
  <c r="D280" i="7"/>
  <c r="K56" i="9"/>
  <c r="L55" i="9"/>
  <c r="M55" i="9" s="1"/>
  <c r="C286" i="9" s="1"/>
  <c r="D281" i="10"/>
  <c r="D280" i="10"/>
  <c r="K53" i="8"/>
  <c r="L52" i="8"/>
  <c r="M52" i="8" s="1"/>
  <c r="C283" i="8" s="1"/>
  <c r="C281" i="8"/>
  <c r="J63" i="8"/>
  <c r="C282" i="7"/>
  <c r="D282" i="7" s="1"/>
  <c r="X74" i="14" l="1"/>
  <c r="C308" i="14" s="1"/>
  <c r="Y74" i="14"/>
  <c r="D308" i="14" s="1"/>
  <c r="U76" i="14"/>
  <c r="T77" i="14"/>
  <c r="V77" i="14" s="1"/>
  <c r="W75" i="14"/>
  <c r="C282" i="12"/>
  <c r="D282" i="12" s="1"/>
  <c r="D283" i="12"/>
  <c r="K54" i="11"/>
  <c r="L53" i="11"/>
  <c r="M53" i="11" s="1"/>
  <c r="C284" i="11" s="1"/>
  <c r="D281" i="12"/>
  <c r="D280" i="12"/>
  <c r="D280" i="11"/>
  <c r="M53" i="10"/>
  <c r="K54" i="8"/>
  <c r="L53" i="8"/>
  <c r="M53" i="8" s="1"/>
  <c r="C284" i="8" s="1"/>
  <c r="K55" i="10"/>
  <c r="L54" i="10"/>
  <c r="M54" i="10" s="1"/>
  <c r="C285" i="10" s="1"/>
  <c r="D283" i="7"/>
  <c r="L54" i="7"/>
  <c r="K55" i="7"/>
  <c r="D281" i="8"/>
  <c r="D280" i="8"/>
  <c r="D283" i="11"/>
  <c r="D283" i="8"/>
  <c r="L56" i="9"/>
  <c r="K57" i="9"/>
  <c r="D281" i="7"/>
  <c r="C282" i="8"/>
  <c r="D282" i="8" s="1"/>
  <c r="D285" i="9"/>
  <c r="D284" i="9"/>
  <c r="C282" i="11"/>
  <c r="D282" i="11" s="1"/>
  <c r="K54" i="12"/>
  <c r="L53" i="12"/>
  <c r="M53" i="12" s="1"/>
  <c r="C284" i="12" s="1"/>
  <c r="X75" i="14" l="1"/>
  <c r="C309" i="14" s="1"/>
  <c r="Y75" i="14"/>
  <c r="D309" i="14" s="1"/>
  <c r="T78" i="14"/>
  <c r="V78" i="14" s="1"/>
  <c r="U77" i="14"/>
  <c r="W76" i="14"/>
  <c r="M56" i="9"/>
  <c r="K56" i="7"/>
  <c r="L55" i="7"/>
  <c r="M55" i="7" s="1"/>
  <c r="C286" i="7" s="1"/>
  <c r="K58" i="9"/>
  <c r="L57" i="9"/>
  <c r="M57" i="9" s="1"/>
  <c r="C288" i="9" s="1"/>
  <c r="C284" i="10"/>
  <c r="D284" i="12"/>
  <c r="M54" i="7"/>
  <c r="L54" i="8"/>
  <c r="K55" i="8"/>
  <c r="D281" i="11"/>
  <c r="L54" i="12"/>
  <c r="M54" i="12" s="1"/>
  <c r="C285" i="12" s="1"/>
  <c r="K55" i="12"/>
  <c r="K56" i="10"/>
  <c r="L55" i="10"/>
  <c r="M55" i="10" s="1"/>
  <c r="C286" i="10" s="1"/>
  <c r="K55" i="11"/>
  <c r="L54" i="11"/>
  <c r="X76" i="14" l="1"/>
  <c r="C310" i="14" s="1"/>
  <c r="Y76" i="14"/>
  <c r="D310" i="14" s="1"/>
  <c r="W77" i="14"/>
  <c r="U78" i="14"/>
  <c r="T79" i="14"/>
  <c r="V79" i="14" s="1"/>
  <c r="K56" i="12"/>
  <c r="L55" i="12"/>
  <c r="M54" i="8"/>
  <c r="K57" i="7"/>
  <c r="L56" i="7"/>
  <c r="M56" i="7" s="1"/>
  <c r="C287" i="7" s="1"/>
  <c r="K57" i="10"/>
  <c r="L56" i="10"/>
  <c r="M56" i="10" s="1"/>
  <c r="C287" i="10" s="1"/>
  <c r="K56" i="8"/>
  <c r="L55" i="8"/>
  <c r="M55" i="8" s="1"/>
  <c r="C286" i="8" s="1"/>
  <c r="L58" i="9"/>
  <c r="M58" i="9" s="1"/>
  <c r="C289" i="9" s="1"/>
  <c r="K59" i="9"/>
  <c r="D286" i="7"/>
  <c r="D284" i="10"/>
  <c r="D283" i="10"/>
  <c r="K56" i="11"/>
  <c r="L55" i="11"/>
  <c r="M55" i="11" s="1"/>
  <c r="C286" i="11" s="1"/>
  <c r="M54" i="11"/>
  <c r="D286" i="10"/>
  <c r="C285" i="7"/>
  <c r="D285" i="10"/>
  <c r="D288" i="9"/>
  <c r="C287" i="9"/>
  <c r="X77" i="14" l="1"/>
  <c r="C311" i="14" s="1"/>
  <c r="Y77" i="14"/>
  <c r="D311" i="14" s="1"/>
  <c r="U79" i="14"/>
  <c r="T80" i="14"/>
  <c r="V80" i="14" s="1"/>
  <c r="W78" i="14"/>
  <c r="D285" i="7"/>
  <c r="D284" i="7"/>
  <c r="L56" i="8"/>
  <c r="M56" i="8" s="1"/>
  <c r="C287" i="8" s="1"/>
  <c r="K57" i="8"/>
  <c r="K57" i="12"/>
  <c r="L56" i="12"/>
  <c r="M56" i="12" s="1"/>
  <c r="C287" i="12" s="1"/>
  <c r="M55" i="12"/>
  <c r="K57" i="11"/>
  <c r="L56" i="11"/>
  <c r="K60" i="9"/>
  <c r="L59" i="9"/>
  <c r="M59" i="9" s="1"/>
  <c r="D286" i="8"/>
  <c r="K58" i="7"/>
  <c r="L57" i="7"/>
  <c r="D287" i="9"/>
  <c r="D286" i="9"/>
  <c r="C285" i="11"/>
  <c r="K58" i="10"/>
  <c r="L57" i="10"/>
  <c r="C285" i="8"/>
  <c r="X78" i="14" l="1"/>
  <c r="C312" i="14" s="1"/>
  <c r="Y78" i="14"/>
  <c r="D312" i="14" s="1"/>
  <c r="U80" i="14"/>
  <c r="W80" i="14" s="1"/>
  <c r="X80" i="14" s="1"/>
  <c r="C314" i="14" s="1"/>
  <c r="T81" i="14"/>
  <c r="V81" i="14" s="1"/>
  <c r="W79" i="14"/>
  <c r="M57" i="10"/>
  <c r="C286" i="12"/>
  <c r="K58" i="11"/>
  <c r="L57" i="11"/>
  <c r="M57" i="11" s="1"/>
  <c r="C288" i="11" s="1"/>
  <c r="K58" i="12"/>
  <c r="L57" i="12"/>
  <c r="M57" i="12" s="1"/>
  <c r="C288" i="12" s="1"/>
  <c r="K59" i="7"/>
  <c r="L58" i="7"/>
  <c r="M58" i="7" s="1"/>
  <c r="C289" i="7" s="1"/>
  <c r="M56" i="11"/>
  <c r="K58" i="8"/>
  <c r="L57" i="8"/>
  <c r="C290" i="9"/>
  <c r="D285" i="11"/>
  <c r="D284" i="11"/>
  <c r="D287" i="12"/>
  <c r="K59" i="10"/>
  <c r="L58" i="10"/>
  <c r="M58" i="10" s="1"/>
  <c r="C289" i="10" s="1"/>
  <c r="D285" i="8"/>
  <c r="D284" i="8"/>
  <c r="M57" i="7"/>
  <c r="K61" i="9"/>
  <c r="L60" i="9"/>
  <c r="M60" i="9" s="1"/>
  <c r="C291" i="9" s="1"/>
  <c r="X79" i="14" l="1"/>
  <c r="C313" i="14" s="1"/>
  <c r="Y79" i="14"/>
  <c r="D313" i="14" s="1"/>
  <c r="Y80" i="14"/>
  <c r="D314" i="14" s="1"/>
  <c r="U81" i="14"/>
  <c r="T82" i="14"/>
  <c r="V82" i="14" s="1"/>
  <c r="C288" i="7"/>
  <c r="L59" i="10"/>
  <c r="M59" i="10" s="1"/>
  <c r="C290" i="10" s="1"/>
  <c r="K60" i="10"/>
  <c r="D290" i="9"/>
  <c r="D289" i="9"/>
  <c r="C287" i="11"/>
  <c r="D286" i="12"/>
  <c r="D285" i="12"/>
  <c r="D291" i="9"/>
  <c r="M57" i="8"/>
  <c r="L58" i="12"/>
  <c r="M58" i="12" s="1"/>
  <c r="K59" i="12"/>
  <c r="K62" i="9"/>
  <c r="L61" i="9"/>
  <c r="M61" i="9" s="1"/>
  <c r="C292" i="9" s="1"/>
  <c r="L58" i="8"/>
  <c r="M58" i="8" s="1"/>
  <c r="C289" i="8" s="1"/>
  <c r="K59" i="8"/>
  <c r="K60" i="7"/>
  <c r="L59" i="7"/>
  <c r="M59" i="7" s="1"/>
  <c r="C290" i="7" s="1"/>
  <c r="D289" i="7" s="1"/>
  <c r="L58" i="11"/>
  <c r="K59" i="11"/>
  <c r="C288" i="10"/>
  <c r="U82" i="14" l="1"/>
  <c r="T83" i="14"/>
  <c r="V83" i="14" s="1"/>
  <c r="W81" i="14"/>
  <c r="K61" i="10"/>
  <c r="L60" i="10"/>
  <c r="M60" i="10" s="1"/>
  <c r="C291" i="10" s="1"/>
  <c r="M58" i="11"/>
  <c r="L59" i="8"/>
  <c r="M59" i="8" s="1"/>
  <c r="C290" i="8" s="1"/>
  <c r="K60" i="8"/>
  <c r="D290" i="10"/>
  <c r="K60" i="11"/>
  <c r="L59" i="11"/>
  <c r="M59" i="11" s="1"/>
  <c r="C290" i="11" s="1"/>
  <c r="C289" i="12"/>
  <c r="D289" i="8"/>
  <c r="K61" i="7"/>
  <c r="L60" i="7"/>
  <c r="M60" i="7" s="1"/>
  <c r="C291" i="7" s="1"/>
  <c r="N51" i="9"/>
  <c r="L62" i="9"/>
  <c r="D287" i="11"/>
  <c r="D286" i="11"/>
  <c r="D288" i="10"/>
  <c r="D287" i="10"/>
  <c r="D290" i="7"/>
  <c r="K60" i="12"/>
  <c r="L59" i="12"/>
  <c r="M59" i="12" s="1"/>
  <c r="C290" i="12" s="1"/>
  <c r="C288" i="8"/>
  <c r="D288" i="7"/>
  <c r="D287" i="7"/>
  <c r="D289" i="10"/>
  <c r="X81" i="14" l="1"/>
  <c r="C315" i="14" s="1"/>
  <c r="Y81" i="14"/>
  <c r="D315" i="14" s="1"/>
  <c r="T84" i="14"/>
  <c r="V84" i="14" s="1"/>
  <c r="U83" i="14"/>
  <c r="W83" i="14" s="1"/>
  <c r="X83" i="14" s="1"/>
  <c r="C317" i="14" s="1"/>
  <c r="W82" i="14"/>
  <c r="C289" i="11"/>
  <c r="K61" i="11"/>
  <c r="L60" i="11"/>
  <c r="M60" i="11" s="1"/>
  <c r="C291" i="11" s="1"/>
  <c r="K61" i="8"/>
  <c r="L60" i="8"/>
  <c r="M60" i="8" s="1"/>
  <c r="O51" i="9"/>
  <c r="N52" i="9"/>
  <c r="D288" i="8"/>
  <c r="D287" i="8"/>
  <c r="K62" i="7"/>
  <c r="L61" i="7"/>
  <c r="M61" i="7" s="1"/>
  <c r="L61" i="10"/>
  <c r="M61" i="10" s="1"/>
  <c r="C292" i="10" s="1"/>
  <c r="K62" i="10"/>
  <c r="K61" i="12"/>
  <c r="L60" i="12"/>
  <c r="M60" i="12" s="1"/>
  <c r="C291" i="12" s="1"/>
  <c r="D290" i="11"/>
  <c r="D290" i="12"/>
  <c r="M62" i="9"/>
  <c r="L63" i="9"/>
  <c r="D289" i="12"/>
  <c r="D288" i="12"/>
  <c r="V85" i="14" l="1"/>
  <c r="X82" i="14"/>
  <c r="C316" i="14" s="1"/>
  <c r="Y82" i="14"/>
  <c r="D316" i="14" s="1"/>
  <c r="Y83" i="14"/>
  <c r="D317" i="14" s="1"/>
  <c r="Z73" i="14"/>
  <c r="U84" i="14"/>
  <c r="W84" i="14" s="1"/>
  <c r="W85" i="14" s="1"/>
  <c r="C293" i="9"/>
  <c r="M63" i="9"/>
  <c r="N53" i="9"/>
  <c r="O52" i="9"/>
  <c r="P52" i="9" s="1"/>
  <c r="C295" i="9" s="1"/>
  <c r="L61" i="8"/>
  <c r="M61" i="8" s="1"/>
  <c r="C292" i="8" s="1"/>
  <c r="K62" i="8"/>
  <c r="N51" i="10"/>
  <c r="L62" i="10"/>
  <c r="C292" i="7"/>
  <c r="P51" i="9"/>
  <c r="D289" i="11"/>
  <c r="D288" i="11"/>
  <c r="K62" i="12"/>
  <c r="L61" i="12"/>
  <c r="M61" i="12" s="1"/>
  <c r="C292" i="12" s="1"/>
  <c r="L62" i="7"/>
  <c r="N51" i="7"/>
  <c r="D291" i="10"/>
  <c r="K62" i="11"/>
  <c r="L61" i="11"/>
  <c r="M61" i="11" s="1"/>
  <c r="C291" i="8"/>
  <c r="AB73" i="14" l="1"/>
  <c r="AA73" i="14"/>
  <c r="Y84" i="14"/>
  <c r="Z74" i="14"/>
  <c r="AB74" i="14" s="1"/>
  <c r="X84" i="14"/>
  <c r="C318" i="14" s="1"/>
  <c r="U85" i="14"/>
  <c r="D291" i="8"/>
  <c r="D290" i="8"/>
  <c r="O51" i="7"/>
  <c r="N52" i="7"/>
  <c r="N51" i="12"/>
  <c r="L62" i="12"/>
  <c r="D293" i="9"/>
  <c r="D292" i="9"/>
  <c r="L62" i="8"/>
  <c r="N51" i="8"/>
  <c r="D291" i="12"/>
  <c r="C292" i="11"/>
  <c r="M62" i="7"/>
  <c r="L63" i="7"/>
  <c r="C294" i="9"/>
  <c r="D294" i="9" s="1"/>
  <c r="M62" i="10"/>
  <c r="L63" i="10"/>
  <c r="L62" i="11"/>
  <c r="N51" i="11"/>
  <c r="D291" i="7"/>
  <c r="N52" i="10"/>
  <c r="O51" i="10"/>
  <c r="N54" i="9"/>
  <c r="O53" i="9"/>
  <c r="Y85" i="14" l="1"/>
  <c r="D318" i="14"/>
  <c r="X85" i="14"/>
  <c r="Z75" i="14"/>
  <c r="AB75" i="14" s="1"/>
  <c r="AA74" i="14"/>
  <c r="AC73" i="14"/>
  <c r="P53" i="9"/>
  <c r="N52" i="11"/>
  <c r="O51" i="11"/>
  <c r="C293" i="10"/>
  <c r="M63" i="10"/>
  <c r="N52" i="12"/>
  <c r="O51" i="12"/>
  <c r="D291" i="11"/>
  <c r="N52" i="8"/>
  <c r="O51" i="8"/>
  <c r="N53" i="7"/>
  <c r="O52" i="7"/>
  <c r="P52" i="7" s="1"/>
  <c r="C295" i="7" s="1"/>
  <c r="M62" i="8"/>
  <c r="L63" i="8"/>
  <c r="P51" i="7"/>
  <c r="O54" i="9"/>
  <c r="P54" i="9" s="1"/>
  <c r="C297" i="9" s="1"/>
  <c r="N55" i="9"/>
  <c r="M62" i="11"/>
  <c r="L63" i="11"/>
  <c r="P51" i="10"/>
  <c r="N53" i="10"/>
  <c r="O52" i="10"/>
  <c r="P52" i="10" s="1"/>
  <c r="C295" i="10" s="1"/>
  <c r="C293" i="7"/>
  <c r="M63" i="7"/>
  <c r="M62" i="12"/>
  <c r="L63" i="12"/>
  <c r="AE73" i="14" l="1"/>
  <c r="D319" i="14" s="1"/>
  <c r="AD73" i="14"/>
  <c r="C319" i="14" s="1"/>
  <c r="AC74" i="14"/>
  <c r="Z76" i="14"/>
  <c r="AB76" i="14" s="1"/>
  <c r="AA75" i="14"/>
  <c r="AC75" i="14" s="1"/>
  <c r="AE75" i="14" s="1"/>
  <c r="D321" i="14" s="1"/>
  <c r="N53" i="8"/>
  <c r="O52" i="8"/>
  <c r="P52" i="8" s="1"/>
  <c r="C295" i="8" s="1"/>
  <c r="C294" i="10"/>
  <c r="D294" i="10" s="1"/>
  <c r="C293" i="11"/>
  <c r="M63" i="11"/>
  <c r="N53" i="11"/>
  <c r="O52" i="11"/>
  <c r="P52" i="11" s="1"/>
  <c r="C295" i="11" s="1"/>
  <c r="N56" i="9"/>
  <c r="O55" i="9"/>
  <c r="P55" i="9" s="1"/>
  <c r="C298" i="9" s="1"/>
  <c r="N54" i="7"/>
  <c r="O53" i="7"/>
  <c r="N53" i="12"/>
  <c r="O52" i="12"/>
  <c r="P52" i="12" s="1"/>
  <c r="C295" i="12" s="1"/>
  <c r="P51" i="11"/>
  <c r="P51" i="12"/>
  <c r="C294" i="7"/>
  <c r="D294" i="7" s="1"/>
  <c r="C293" i="12"/>
  <c r="M63" i="12"/>
  <c r="D292" i="7"/>
  <c r="N54" i="10"/>
  <c r="O53" i="10"/>
  <c r="C293" i="8"/>
  <c r="M63" i="8"/>
  <c r="P51" i="8"/>
  <c r="D292" i="10"/>
  <c r="C296" i="9"/>
  <c r="AD74" i="14" l="1"/>
  <c r="C320" i="14" s="1"/>
  <c r="AE74" i="14"/>
  <c r="D320" i="14" s="1"/>
  <c r="AD75" i="14"/>
  <c r="C321" i="14" s="1"/>
  <c r="AA76" i="14"/>
  <c r="AC76" i="14" s="1"/>
  <c r="AD76" i="14" s="1"/>
  <c r="C322" i="14" s="1"/>
  <c r="Z77" i="14"/>
  <c r="AB77" i="14" s="1"/>
  <c r="D296" i="9"/>
  <c r="D295" i="9"/>
  <c r="D297" i="9"/>
  <c r="O56" i="9"/>
  <c r="P56" i="9" s="1"/>
  <c r="N57" i="9"/>
  <c r="N55" i="7"/>
  <c r="O54" i="7"/>
  <c r="P54" i="7" s="1"/>
  <c r="C297" i="7" s="1"/>
  <c r="N54" i="8"/>
  <c r="O53" i="8"/>
  <c r="P53" i="8" s="1"/>
  <c r="C296" i="8" s="1"/>
  <c r="P53" i="10"/>
  <c r="C294" i="12"/>
  <c r="D294" i="12" s="1"/>
  <c r="N54" i="12"/>
  <c r="O53" i="12"/>
  <c r="O53" i="11"/>
  <c r="N54" i="11"/>
  <c r="D292" i="8"/>
  <c r="O54" i="10"/>
  <c r="P54" i="10" s="1"/>
  <c r="C297" i="10" s="1"/>
  <c r="N55" i="10"/>
  <c r="D292" i="12"/>
  <c r="C294" i="11"/>
  <c r="D294" i="11" s="1"/>
  <c r="P53" i="7"/>
  <c r="D295" i="8"/>
  <c r="D293" i="10"/>
  <c r="C294" i="8"/>
  <c r="D294" i="8" s="1"/>
  <c r="D293" i="7"/>
  <c r="D293" i="11"/>
  <c r="D292" i="11"/>
  <c r="AE76" i="14" l="1"/>
  <c r="D322" i="14" s="1"/>
  <c r="AA77" i="14"/>
  <c r="AC77" i="14" s="1"/>
  <c r="AD77" i="14" s="1"/>
  <c r="C323" i="14" s="1"/>
  <c r="Z78" i="14"/>
  <c r="AB78" i="14" s="1"/>
  <c r="O55" i="10"/>
  <c r="P55" i="10" s="1"/>
  <c r="C298" i="10" s="1"/>
  <c r="N56" i="10"/>
  <c r="P53" i="11"/>
  <c r="C299" i="9"/>
  <c r="P53" i="12"/>
  <c r="O54" i="8"/>
  <c r="N55" i="8"/>
  <c r="O55" i="7"/>
  <c r="P55" i="7" s="1"/>
  <c r="C298" i="7" s="1"/>
  <c r="N56" i="7"/>
  <c r="N55" i="11"/>
  <c r="O54" i="11"/>
  <c r="P54" i="11" s="1"/>
  <c r="C297" i="11" s="1"/>
  <c r="N58" i="9"/>
  <c r="O57" i="9"/>
  <c r="P57" i="9" s="1"/>
  <c r="C300" i="9" s="1"/>
  <c r="D297" i="7"/>
  <c r="C296" i="7"/>
  <c r="D293" i="12"/>
  <c r="D293" i="8"/>
  <c r="O54" i="12"/>
  <c r="P54" i="12" s="1"/>
  <c r="C297" i="12" s="1"/>
  <c r="N55" i="12"/>
  <c r="C296" i="10"/>
  <c r="AE77" i="14" l="1"/>
  <c r="D323" i="14" s="1"/>
  <c r="AA78" i="14"/>
  <c r="AC78" i="14" s="1"/>
  <c r="AD78" i="14" s="1"/>
  <c r="C324" i="14" s="1"/>
  <c r="Z79" i="14"/>
  <c r="AB79" i="14" s="1"/>
  <c r="D296" i="10"/>
  <c r="D295" i="10"/>
  <c r="N56" i="8"/>
  <c r="O55" i="8"/>
  <c r="P55" i="8" s="1"/>
  <c r="C298" i="8" s="1"/>
  <c r="P54" i="8"/>
  <c r="O58" i="9"/>
  <c r="P58" i="9" s="1"/>
  <c r="C301" i="9" s="1"/>
  <c r="N59" i="9"/>
  <c r="D297" i="10"/>
  <c r="N56" i="11"/>
  <c r="O55" i="11"/>
  <c r="P55" i="11" s="1"/>
  <c r="C298" i="11" s="1"/>
  <c r="O56" i="7"/>
  <c r="N57" i="7"/>
  <c r="C296" i="12"/>
  <c r="D299" i="9"/>
  <c r="D298" i="9"/>
  <c r="N56" i="12"/>
  <c r="O55" i="12"/>
  <c r="P55" i="12" s="1"/>
  <c r="C298" i="12" s="1"/>
  <c r="D297" i="11"/>
  <c r="D296" i="7"/>
  <c r="D295" i="7"/>
  <c r="C296" i="11"/>
  <c r="N57" i="10"/>
  <c r="O56" i="10"/>
  <c r="P56" i="10" s="1"/>
  <c r="C299" i="10" s="1"/>
  <c r="D298" i="10" s="1"/>
  <c r="AE78" i="14" l="1"/>
  <c r="D324" i="14" s="1"/>
  <c r="AA79" i="14"/>
  <c r="AC79" i="14" s="1"/>
  <c r="AD79" i="14" s="1"/>
  <c r="C325" i="14" s="1"/>
  <c r="Z80" i="14"/>
  <c r="AB80" i="14" s="1"/>
  <c r="D296" i="11"/>
  <c r="D295" i="11"/>
  <c r="P56" i="7"/>
  <c r="O56" i="8"/>
  <c r="P56" i="8" s="1"/>
  <c r="C299" i="8" s="1"/>
  <c r="N57" i="8"/>
  <c r="D301" i="9"/>
  <c r="D296" i="12"/>
  <c r="D295" i="12"/>
  <c r="N58" i="7"/>
  <c r="O57" i="7"/>
  <c r="P57" i="7" s="1"/>
  <c r="C300" i="7" s="1"/>
  <c r="C297" i="8"/>
  <c r="D300" i="9"/>
  <c r="N57" i="12"/>
  <c r="O56" i="12"/>
  <c r="N58" i="10"/>
  <c r="O57" i="10"/>
  <c r="P57" i="10" s="1"/>
  <c r="D297" i="12"/>
  <c r="N57" i="11"/>
  <c r="O56" i="11"/>
  <c r="P56" i="11" s="1"/>
  <c r="N60" i="9"/>
  <c r="O59" i="9"/>
  <c r="P59" i="9" s="1"/>
  <c r="C302" i="9" s="1"/>
  <c r="AE79" i="14" l="1"/>
  <c r="D325" i="14" s="1"/>
  <c r="Z81" i="14"/>
  <c r="AB81" i="14" s="1"/>
  <c r="AA80" i="14"/>
  <c r="AC80" i="14" s="1"/>
  <c r="AD80" i="14" s="1"/>
  <c r="C326" i="14" s="1"/>
  <c r="N58" i="11"/>
  <c r="O57" i="11"/>
  <c r="P57" i="11" s="1"/>
  <c r="C300" i="11" s="1"/>
  <c r="N59" i="10"/>
  <c r="O58" i="10"/>
  <c r="P58" i="10" s="1"/>
  <c r="C301" i="10" s="1"/>
  <c r="N59" i="7"/>
  <c r="O58" i="7"/>
  <c r="P58" i="7" s="1"/>
  <c r="C301" i="7" s="1"/>
  <c r="N58" i="8"/>
  <c r="O57" i="8"/>
  <c r="C299" i="7"/>
  <c r="C299" i="11"/>
  <c r="C300" i="10"/>
  <c r="D300" i="7"/>
  <c r="P56" i="12"/>
  <c r="N61" i="9"/>
  <c r="O60" i="9"/>
  <c r="P60" i="9" s="1"/>
  <c r="C303" i="9" s="1"/>
  <c r="N58" i="12"/>
  <c r="O57" i="12"/>
  <c r="P57" i="12" s="1"/>
  <c r="C300" i="12" s="1"/>
  <c r="D297" i="8"/>
  <c r="D296" i="8"/>
  <c r="D298" i="8"/>
  <c r="AE80" i="14" l="1"/>
  <c r="D326" i="14" s="1"/>
  <c r="Z82" i="14"/>
  <c r="AB82" i="14" s="1"/>
  <c r="AA81" i="14"/>
  <c r="AC81" i="14" s="1"/>
  <c r="AD81" i="14" s="1"/>
  <c r="C327" i="14" s="1"/>
  <c r="N59" i="8"/>
  <c r="O58" i="8"/>
  <c r="P58" i="8" s="1"/>
  <c r="C301" i="8" s="1"/>
  <c r="N60" i="10"/>
  <c r="O59" i="10"/>
  <c r="P59" i="10" s="1"/>
  <c r="D299" i="7"/>
  <c r="D298" i="7"/>
  <c r="C299" i="12"/>
  <c r="D300" i="10"/>
  <c r="D299" i="10"/>
  <c r="D302" i="9"/>
  <c r="D299" i="11"/>
  <c r="D298" i="11"/>
  <c r="P57" i="8"/>
  <c r="N59" i="12"/>
  <c r="O58" i="12"/>
  <c r="P58" i="12" s="1"/>
  <c r="C301" i="12" s="1"/>
  <c r="N62" i="9"/>
  <c r="O61" i="9"/>
  <c r="P61" i="9" s="1"/>
  <c r="C304" i="9" s="1"/>
  <c r="D303" i="9" s="1"/>
  <c r="N60" i="7"/>
  <c r="O59" i="7"/>
  <c r="P59" i="7" s="1"/>
  <c r="N59" i="11"/>
  <c r="O58" i="11"/>
  <c r="P58" i="11" s="1"/>
  <c r="AE81" i="14" l="1"/>
  <c r="D327" i="14" s="1"/>
  <c r="AA82" i="14"/>
  <c r="AC82" i="14" s="1"/>
  <c r="AD82" i="14" s="1"/>
  <c r="C328" i="14" s="1"/>
  <c r="Z83" i="14"/>
  <c r="AB83" i="14" s="1"/>
  <c r="C301" i="11"/>
  <c r="N60" i="11"/>
  <c r="O59" i="11"/>
  <c r="P59" i="11" s="1"/>
  <c r="C302" i="11" s="1"/>
  <c r="N60" i="12"/>
  <c r="O59" i="12"/>
  <c r="P59" i="12" s="1"/>
  <c r="C302" i="12" s="1"/>
  <c r="C302" i="7"/>
  <c r="D299" i="12"/>
  <c r="D298" i="12"/>
  <c r="C302" i="10"/>
  <c r="D301" i="8"/>
  <c r="N60" i="8"/>
  <c r="O59" i="8"/>
  <c r="P59" i="8" s="1"/>
  <c r="C302" i="8" s="1"/>
  <c r="Q51" i="9"/>
  <c r="O62" i="9"/>
  <c r="O60" i="7"/>
  <c r="P60" i="7" s="1"/>
  <c r="C303" i="7" s="1"/>
  <c r="N61" i="7"/>
  <c r="C300" i="8"/>
  <c r="N61" i="10"/>
  <c r="O60" i="10"/>
  <c r="P60" i="10" s="1"/>
  <c r="C303" i="10" s="1"/>
  <c r="D300" i="12"/>
  <c r="AE82" i="14" l="1"/>
  <c r="D328" i="14" s="1"/>
  <c r="Z84" i="14"/>
  <c r="AB84" i="14" s="1"/>
  <c r="AA83" i="14"/>
  <c r="R51" i="9"/>
  <c r="Q52" i="9"/>
  <c r="N61" i="11"/>
  <c r="O60" i="11"/>
  <c r="P60" i="11" s="1"/>
  <c r="C303" i="11" s="1"/>
  <c r="N62" i="7"/>
  <c r="O61" i="7"/>
  <c r="P61" i="7" s="1"/>
  <c r="C304" i="7" s="1"/>
  <c r="D303" i="7" s="1"/>
  <c r="D301" i="12"/>
  <c r="N62" i="10"/>
  <c r="O61" i="10"/>
  <c r="P61" i="10" s="1"/>
  <c r="C304" i="10" s="1"/>
  <c r="N61" i="8"/>
  <c r="O60" i="8"/>
  <c r="P60" i="8" s="1"/>
  <c r="D302" i="7"/>
  <c r="D301" i="7"/>
  <c r="N61" i="12"/>
  <c r="O60" i="12"/>
  <c r="P60" i="12" s="1"/>
  <c r="C303" i="12" s="1"/>
  <c r="D302" i="12" s="1"/>
  <c r="D300" i="8"/>
  <c r="D299" i="8"/>
  <c r="P62" i="9"/>
  <c r="O63" i="9"/>
  <c r="D302" i="10"/>
  <c r="D301" i="10"/>
  <c r="D302" i="11"/>
  <c r="D301" i="11"/>
  <c r="D300" i="11"/>
  <c r="AB85" i="14" l="1"/>
  <c r="AC83" i="14"/>
  <c r="AF73" i="14"/>
  <c r="AA84" i="14"/>
  <c r="C305" i="9"/>
  <c r="P63" i="9"/>
  <c r="Q51" i="7"/>
  <c r="O62" i="7"/>
  <c r="R52" i="9"/>
  <c r="S52" i="9" s="1"/>
  <c r="C307" i="9" s="1"/>
  <c r="Q53" i="9"/>
  <c r="N62" i="11"/>
  <c r="O61" i="11"/>
  <c r="P61" i="11" s="1"/>
  <c r="C304" i="11" s="1"/>
  <c r="D303" i="12"/>
  <c r="C303" i="8"/>
  <c r="O62" i="10"/>
  <c r="Q51" i="10"/>
  <c r="D303" i="10"/>
  <c r="S51" i="9"/>
  <c r="N62" i="12"/>
  <c r="O61" i="12"/>
  <c r="P61" i="12" s="1"/>
  <c r="C304" i="12" s="1"/>
  <c r="N62" i="8"/>
  <c r="O61" i="8"/>
  <c r="P61" i="8" s="1"/>
  <c r="C304" i="8" s="1"/>
  <c r="D303" i="11"/>
  <c r="AG73" i="14" l="1"/>
  <c r="AH73" i="14"/>
  <c r="AD83" i="14"/>
  <c r="C329" i="14" s="1"/>
  <c r="AE83" i="14"/>
  <c r="D329" i="14" s="1"/>
  <c r="AC84" i="14"/>
  <c r="AA85" i="14"/>
  <c r="AF74" i="14"/>
  <c r="AH74" i="14" s="1"/>
  <c r="R53" i="9"/>
  <c r="Q54" i="9"/>
  <c r="O62" i="8"/>
  <c r="Q51" i="8"/>
  <c r="R51" i="10"/>
  <c r="Q52" i="10"/>
  <c r="P62" i="7"/>
  <c r="O63" i="7"/>
  <c r="D303" i="8"/>
  <c r="D302" i="8"/>
  <c r="O62" i="11"/>
  <c r="Q51" i="11"/>
  <c r="P62" i="10"/>
  <c r="O63" i="10"/>
  <c r="Q51" i="12"/>
  <c r="O62" i="12"/>
  <c r="C306" i="9"/>
  <c r="D306" i="9" s="1"/>
  <c r="Q52" i="7"/>
  <c r="R51" i="7"/>
  <c r="D305" i="9"/>
  <c r="D304" i="9"/>
  <c r="AC85" i="14" l="1"/>
  <c r="AE84" i="14"/>
  <c r="AG74" i="14"/>
  <c r="AF75" i="14"/>
  <c r="AH75" i="14" s="1"/>
  <c r="AD84" i="14"/>
  <c r="AI73" i="14"/>
  <c r="P62" i="12"/>
  <c r="O63" i="12"/>
  <c r="C305" i="7"/>
  <c r="P63" i="7"/>
  <c r="S51" i="10"/>
  <c r="S53" i="9"/>
  <c r="R51" i="11"/>
  <c r="Q52" i="11"/>
  <c r="Q52" i="8"/>
  <c r="R51" i="8"/>
  <c r="Q53" i="7"/>
  <c r="R52" i="7"/>
  <c r="S52" i="7" s="1"/>
  <c r="C307" i="7" s="1"/>
  <c r="P62" i="11"/>
  <c r="O63" i="11"/>
  <c r="P62" i="8"/>
  <c r="O63" i="8"/>
  <c r="S51" i="7"/>
  <c r="Q52" i="12"/>
  <c r="R51" i="12"/>
  <c r="C305" i="10"/>
  <c r="P63" i="10"/>
  <c r="R52" i="10"/>
  <c r="S52" i="10" s="1"/>
  <c r="C307" i="10" s="1"/>
  <c r="Q53" i="10"/>
  <c r="Q55" i="9"/>
  <c r="R54" i="9"/>
  <c r="S54" i="9" s="1"/>
  <c r="C309" i="9" s="1"/>
  <c r="AE85" i="14" l="1"/>
  <c r="D330" i="14"/>
  <c r="AJ73" i="14"/>
  <c r="C331" i="14" s="1"/>
  <c r="AK73" i="14"/>
  <c r="D331" i="14" s="1"/>
  <c r="C330" i="14"/>
  <c r="AD85" i="14"/>
  <c r="AG75" i="14"/>
  <c r="AI75" i="14" s="1"/>
  <c r="AJ75" i="14" s="1"/>
  <c r="C333" i="14" s="1"/>
  <c r="AF76" i="14"/>
  <c r="AH76" i="14" s="1"/>
  <c r="AI74" i="14"/>
  <c r="Q54" i="7"/>
  <c r="R53" i="7"/>
  <c r="S51" i="11"/>
  <c r="C305" i="12"/>
  <c r="P63" i="12"/>
  <c r="C306" i="7"/>
  <c r="D306" i="7" s="1"/>
  <c r="C305" i="11"/>
  <c r="P63" i="11"/>
  <c r="S51" i="8"/>
  <c r="R55" i="9"/>
  <c r="S55" i="9" s="1"/>
  <c r="C310" i="9" s="1"/>
  <c r="Q56" i="9"/>
  <c r="S51" i="12"/>
  <c r="Q53" i="8"/>
  <c r="R52" i="8"/>
  <c r="S52" i="8" s="1"/>
  <c r="C307" i="8" s="1"/>
  <c r="C308" i="9"/>
  <c r="D305" i="7"/>
  <c r="D304" i="7"/>
  <c r="Q54" i="10"/>
  <c r="R53" i="10"/>
  <c r="S53" i="10" s="1"/>
  <c r="C308" i="10" s="1"/>
  <c r="D307" i="10" s="1"/>
  <c r="D304" i="10"/>
  <c r="Q53" i="12"/>
  <c r="R52" i="12"/>
  <c r="S52" i="12" s="1"/>
  <c r="C307" i="12" s="1"/>
  <c r="C305" i="8"/>
  <c r="P63" i="8"/>
  <c r="Q53" i="11"/>
  <c r="R52" i="11"/>
  <c r="S52" i="11" s="1"/>
  <c r="C307" i="11" s="1"/>
  <c r="C306" i="10"/>
  <c r="D306" i="10" s="1"/>
  <c r="AJ74" i="14" l="1"/>
  <c r="C332" i="14" s="1"/>
  <c r="AK74" i="14"/>
  <c r="D332" i="14" s="1"/>
  <c r="AK75" i="14"/>
  <c r="D333" i="14" s="1"/>
  <c r="AF77" i="14"/>
  <c r="AH77" i="14" s="1"/>
  <c r="AG76" i="14"/>
  <c r="AI76" i="14" s="1"/>
  <c r="AJ76" i="14" s="1"/>
  <c r="C334" i="14" s="1"/>
  <c r="Q57" i="9"/>
  <c r="R56" i="9"/>
  <c r="S56" i="9" s="1"/>
  <c r="D304" i="12"/>
  <c r="Q55" i="7"/>
  <c r="R54" i="7"/>
  <c r="S54" i="7" s="1"/>
  <c r="C309" i="7" s="1"/>
  <c r="D305" i="10"/>
  <c r="D308" i="9"/>
  <c r="D307" i="9"/>
  <c r="C306" i="8"/>
  <c r="D306" i="8" s="1"/>
  <c r="D307" i="12"/>
  <c r="C306" i="12"/>
  <c r="D306" i="12" s="1"/>
  <c r="D309" i="9"/>
  <c r="C306" i="11"/>
  <c r="D306" i="11" s="1"/>
  <c r="R53" i="11"/>
  <c r="S53" i="11" s="1"/>
  <c r="C308" i="11" s="1"/>
  <c r="Q54" i="11"/>
  <c r="D305" i="8"/>
  <c r="D304" i="8"/>
  <c r="Q54" i="12"/>
  <c r="R53" i="12"/>
  <c r="S53" i="12" s="1"/>
  <c r="C308" i="12" s="1"/>
  <c r="Q55" i="10"/>
  <c r="R54" i="10"/>
  <c r="S54" i="10" s="1"/>
  <c r="Q54" i="8"/>
  <c r="R53" i="8"/>
  <c r="D305" i="11"/>
  <c r="D304" i="11"/>
  <c r="S53" i="7"/>
  <c r="AK76" i="14" l="1"/>
  <c r="D334" i="14" s="1"/>
  <c r="AG77" i="14"/>
  <c r="AF78" i="14"/>
  <c r="AH78" i="14" s="1"/>
  <c r="C311" i="9"/>
  <c r="R55" i="10"/>
  <c r="S55" i="10" s="1"/>
  <c r="C310" i="10" s="1"/>
  <c r="Q56" i="10"/>
  <c r="Q56" i="7"/>
  <c r="R55" i="7"/>
  <c r="S55" i="7" s="1"/>
  <c r="C310" i="7" s="1"/>
  <c r="Q58" i="9"/>
  <c r="R57" i="9"/>
  <c r="D309" i="7"/>
  <c r="S53" i="8"/>
  <c r="D308" i="12"/>
  <c r="Q55" i="11"/>
  <c r="R54" i="11"/>
  <c r="S54" i="11" s="1"/>
  <c r="C309" i="11" s="1"/>
  <c r="C309" i="10"/>
  <c r="C308" i="7"/>
  <c r="Q55" i="8"/>
  <c r="R54" i="8"/>
  <c r="S54" i="8" s="1"/>
  <c r="C309" i="8" s="1"/>
  <c r="Q55" i="12"/>
  <c r="R54" i="12"/>
  <c r="S54" i="12" s="1"/>
  <c r="C309" i="12" s="1"/>
  <c r="D308" i="11"/>
  <c r="D307" i="11"/>
  <c r="D305" i="12"/>
  <c r="AG78" i="14" l="1"/>
  <c r="AF79" i="14"/>
  <c r="AH79" i="14" s="1"/>
  <c r="AI77" i="14"/>
  <c r="D310" i="9"/>
  <c r="Q57" i="7"/>
  <c r="R56" i="7"/>
  <c r="S56" i="7" s="1"/>
  <c r="C311" i="7" s="1"/>
  <c r="Q56" i="8"/>
  <c r="R55" i="8"/>
  <c r="S55" i="8" s="1"/>
  <c r="C310" i="8" s="1"/>
  <c r="D309" i="10"/>
  <c r="D308" i="10"/>
  <c r="C308" i="8"/>
  <c r="S57" i="9"/>
  <c r="Q56" i="11"/>
  <c r="R55" i="11"/>
  <c r="S55" i="11" s="1"/>
  <c r="R58" i="9"/>
  <c r="S58" i="9" s="1"/>
  <c r="C313" i="9" s="1"/>
  <c r="Q59" i="9"/>
  <c r="R56" i="10"/>
  <c r="S56" i="10" s="1"/>
  <c r="Q57" i="10"/>
  <c r="R55" i="12"/>
  <c r="Q56" i="12"/>
  <c r="D308" i="7"/>
  <c r="D307" i="7"/>
  <c r="AJ77" i="14" l="1"/>
  <c r="C335" i="14" s="1"/>
  <c r="AK77" i="14"/>
  <c r="D335" i="14" s="1"/>
  <c r="AF80" i="14"/>
  <c r="AH80" i="14" s="1"/>
  <c r="AG79" i="14"/>
  <c r="AI79" i="14" s="1"/>
  <c r="AJ79" i="14" s="1"/>
  <c r="C337" i="14" s="1"/>
  <c r="AI78" i="14"/>
  <c r="C310" i="11"/>
  <c r="Q57" i="8"/>
  <c r="R56" i="8"/>
  <c r="R57" i="7"/>
  <c r="S57" i="7" s="1"/>
  <c r="C312" i="7" s="1"/>
  <c r="Q58" i="7"/>
  <c r="S55" i="12"/>
  <c r="D311" i="7"/>
  <c r="R59" i="9"/>
  <c r="S59" i="9" s="1"/>
  <c r="C314" i="9" s="1"/>
  <c r="Q60" i="9"/>
  <c r="C312" i="9"/>
  <c r="Q57" i="11"/>
  <c r="R56" i="11"/>
  <c r="D310" i="7"/>
  <c r="R57" i="10"/>
  <c r="S57" i="10" s="1"/>
  <c r="C312" i="10" s="1"/>
  <c r="Q58" i="10"/>
  <c r="Q57" i="12"/>
  <c r="R56" i="12"/>
  <c r="S56" i="12" s="1"/>
  <c r="C311" i="12" s="1"/>
  <c r="C311" i="10"/>
  <c r="D308" i="8"/>
  <c r="D307" i="8"/>
  <c r="D309" i="8"/>
  <c r="AK79" i="14" l="1"/>
  <c r="D337" i="14" s="1"/>
  <c r="AJ78" i="14"/>
  <c r="C336" i="14" s="1"/>
  <c r="AK78" i="14"/>
  <c r="D336" i="14" s="1"/>
  <c r="AG80" i="14"/>
  <c r="AI80" i="14" s="1"/>
  <c r="AJ80" i="14" s="1"/>
  <c r="C338" i="14" s="1"/>
  <c r="AF81" i="14"/>
  <c r="AH81" i="14" s="1"/>
  <c r="R57" i="12"/>
  <c r="S57" i="12" s="1"/>
  <c r="C312" i="12" s="1"/>
  <c r="Q58" i="12"/>
  <c r="S56" i="11"/>
  <c r="Q59" i="7"/>
  <c r="R58" i="7"/>
  <c r="S58" i="7" s="1"/>
  <c r="C313" i="7" s="1"/>
  <c r="Q59" i="10"/>
  <c r="R58" i="10"/>
  <c r="S58" i="10" s="1"/>
  <c r="Q58" i="11"/>
  <c r="R57" i="11"/>
  <c r="S57" i="11" s="1"/>
  <c r="C312" i="11" s="1"/>
  <c r="D312" i="7"/>
  <c r="D311" i="10"/>
  <c r="D310" i="10"/>
  <c r="D312" i="9"/>
  <c r="D311" i="9"/>
  <c r="D309" i="11"/>
  <c r="D313" i="9"/>
  <c r="R57" i="8"/>
  <c r="S57" i="8" s="1"/>
  <c r="C312" i="8" s="1"/>
  <c r="Q58" i="8"/>
  <c r="D311" i="12"/>
  <c r="R60" i="9"/>
  <c r="S60" i="9" s="1"/>
  <c r="C315" i="9" s="1"/>
  <c r="Q61" i="9"/>
  <c r="C310" i="12"/>
  <c r="S56" i="8"/>
  <c r="AK80" i="14" l="1"/>
  <c r="D338" i="14" s="1"/>
  <c r="AF82" i="14"/>
  <c r="AH82" i="14" s="1"/>
  <c r="AG81" i="14"/>
  <c r="AI81" i="14" s="1"/>
  <c r="AJ81" i="14" s="1"/>
  <c r="C339" i="14" s="1"/>
  <c r="Q62" i="9"/>
  <c r="R61" i="9"/>
  <c r="S61" i="9" s="1"/>
  <c r="C316" i="9" s="1"/>
  <c r="C311" i="8"/>
  <c r="C311" i="11"/>
  <c r="Q59" i="8"/>
  <c r="R58" i="8"/>
  <c r="R58" i="11"/>
  <c r="S58" i="11" s="1"/>
  <c r="C313" i="11" s="1"/>
  <c r="Q59" i="11"/>
  <c r="Q60" i="7"/>
  <c r="R59" i="7"/>
  <c r="S59" i="7" s="1"/>
  <c r="C314" i="7" s="1"/>
  <c r="Q59" i="12"/>
  <c r="R58" i="12"/>
  <c r="S58" i="12" s="1"/>
  <c r="Q60" i="10"/>
  <c r="R59" i="10"/>
  <c r="S59" i="10" s="1"/>
  <c r="C314" i="10" s="1"/>
  <c r="D315" i="9"/>
  <c r="D310" i="12"/>
  <c r="D309" i="12"/>
  <c r="C313" i="10"/>
  <c r="D314" i="9"/>
  <c r="AK81" i="14" l="1"/>
  <c r="D339" i="14" s="1"/>
  <c r="AF83" i="14"/>
  <c r="AH83" i="14" s="1"/>
  <c r="AG82" i="14"/>
  <c r="Q60" i="12"/>
  <c r="R59" i="12"/>
  <c r="S59" i="12" s="1"/>
  <c r="C314" i="12" s="1"/>
  <c r="S58" i="8"/>
  <c r="D311" i="11"/>
  <c r="D310" i="11"/>
  <c r="D311" i="8"/>
  <c r="D310" i="8"/>
  <c r="Q60" i="8"/>
  <c r="R59" i="8"/>
  <c r="S59" i="8" s="1"/>
  <c r="C314" i="8" s="1"/>
  <c r="D313" i="7"/>
  <c r="Q61" i="10"/>
  <c r="R60" i="10"/>
  <c r="S60" i="10" s="1"/>
  <c r="C315" i="10" s="1"/>
  <c r="Q61" i="7"/>
  <c r="R60" i="7"/>
  <c r="S60" i="7" s="1"/>
  <c r="C315" i="7" s="1"/>
  <c r="D314" i="7" s="1"/>
  <c r="D313" i="10"/>
  <c r="D312" i="10"/>
  <c r="C313" i="12"/>
  <c r="Q60" i="11"/>
  <c r="R59" i="11"/>
  <c r="S59" i="11" s="1"/>
  <c r="C314" i="11" s="1"/>
  <c r="D313" i="11" s="1"/>
  <c r="D312" i="11"/>
  <c r="T51" i="9"/>
  <c r="R62" i="9"/>
  <c r="AI82" i="14" l="1"/>
  <c r="AG83" i="14"/>
  <c r="AF84" i="14"/>
  <c r="AH84" i="14" s="1"/>
  <c r="S62" i="9"/>
  <c r="R63" i="9"/>
  <c r="U51" i="9"/>
  <c r="T52" i="9"/>
  <c r="D313" i="12"/>
  <c r="D312" i="12"/>
  <c r="D315" i="10"/>
  <c r="Q61" i="8"/>
  <c r="R60" i="8"/>
  <c r="S60" i="8" s="1"/>
  <c r="C315" i="8" s="1"/>
  <c r="C313" i="8"/>
  <c r="R60" i="12"/>
  <c r="S60" i="12" s="1"/>
  <c r="Q61" i="12"/>
  <c r="Q62" i="7"/>
  <c r="R61" i="7"/>
  <c r="S61" i="7" s="1"/>
  <c r="C316" i="7" s="1"/>
  <c r="D314" i="8"/>
  <c r="R61" i="10"/>
  <c r="S61" i="10" s="1"/>
  <c r="C316" i="10" s="1"/>
  <c r="Q62" i="10"/>
  <c r="Q61" i="11"/>
  <c r="R60" i="11"/>
  <c r="S60" i="11" s="1"/>
  <c r="C315" i="11" s="1"/>
  <c r="D314" i="11" s="1"/>
  <c r="D314" i="10"/>
  <c r="AH85" i="14" l="1"/>
  <c r="N89" i="14" s="1"/>
  <c r="AJ82" i="14"/>
  <c r="C340" i="14" s="1"/>
  <c r="AK82" i="14"/>
  <c r="D340" i="14" s="1"/>
  <c r="AG84" i="14"/>
  <c r="AI83" i="14"/>
  <c r="T51" i="10"/>
  <c r="R62" i="10"/>
  <c r="T51" i="7"/>
  <c r="R62" i="7"/>
  <c r="D313" i="8"/>
  <c r="D312" i="8"/>
  <c r="Q62" i="12"/>
  <c r="R61" i="12"/>
  <c r="S61" i="12" s="1"/>
  <c r="C316" i="12" s="1"/>
  <c r="T53" i="9"/>
  <c r="U52" i="9"/>
  <c r="V52" i="9" s="1"/>
  <c r="C317" i="9"/>
  <c r="S63" i="9"/>
  <c r="D315" i="11"/>
  <c r="D315" i="7"/>
  <c r="Q62" i="11"/>
  <c r="R61" i="11"/>
  <c r="S61" i="11" s="1"/>
  <c r="C316" i="11" s="1"/>
  <c r="C315" i="12"/>
  <c r="Q62" i="8"/>
  <c r="R61" i="8"/>
  <c r="S61" i="8" s="1"/>
  <c r="V51" i="9"/>
  <c r="AJ83" i="14" l="1"/>
  <c r="C341" i="14" s="1"/>
  <c r="AK83" i="14"/>
  <c r="D341" i="14" s="1"/>
  <c r="AI84" i="14"/>
  <c r="AG85" i="14"/>
  <c r="M89" i="14" s="1"/>
  <c r="R62" i="12"/>
  <c r="T51" i="12"/>
  <c r="S62" i="10"/>
  <c r="R63" i="10"/>
  <c r="R62" i="8"/>
  <c r="T51" i="8"/>
  <c r="D317" i="9"/>
  <c r="I67" i="9"/>
  <c r="D316" i="9"/>
  <c r="D315" i="12"/>
  <c r="D314" i="12"/>
  <c r="U53" i="9"/>
  <c r="T54" i="9"/>
  <c r="S62" i="7"/>
  <c r="R63" i="7"/>
  <c r="T52" i="10"/>
  <c r="U51" i="10"/>
  <c r="C316" i="8"/>
  <c r="T51" i="11"/>
  <c r="R62" i="11"/>
  <c r="T52" i="7"/>
  <c r="U51" i="7"/>
  <c r="AI85" i="14" l="1"/>
  <c r="AK84" i="14"/>
  <c r="AJ84" i="14"/>
  <c r="C317" i="10"/>
  <c r="S63" i="10"/>
  <c r="T53" i="7"/>
  <c r="U52" i="7"/>
  <c r="V52" i="7" s="1"/>
  <c r="V53" i="9"/>
  <c r="D315" i="8"/>
  <c r="C317" i="7"/>
  <c r="S63" i="7"/>
  <c r="S62" i="11"/>
  <c r="R63" i="11"/>
  <c r="V51" i="10"/>
  <c r="T52" i="8"/>
  <c r="U51" i="8"/>
  <c r="U51" i="12"/>
  <c r="T52" i="12"/>
  <c r="V51" i="7"/>
  <c r="U51" i="11"/>
  <c r="T52" i="11"/>
  <c r="U52" i="10"/>
  <c r="V52" i="10" s="1"/>
  <c r="T53" i="10"/>
  <c r="T55" i="9"/>
  <c r="U54" i="9"/>
  <c r="V54" i="9" s="1"/>
  <c r="S62" i="8"/>
  <c r="R63" i="8"/>
  <c r="S62" i="12"/>
  <c r="R63" i="12"/>
  <c r="AK85" i="14" l="1"/>
  <c r="N91" i="14" s="1"/>
  <c r="D342" i="14"/>
  <c r="N92" i="14" s="1"/>
  <c r="N90" i="14"/>
  <c r="N88" i="14" s="1"/>
  <c r="M90" i="14"/>
  <c r="C342" i="14"/>
  <c r="M92" i="14" s="1"/>
  <c r="AJ85" i="14"/>
  <c r="M91" i="14" s="1"/>
  <c r="C317" i="8"/>
  <c r="S63" i="8"/>
  <c r="V51" i="8"/>
  <c r="C317" i="11"/>
  <c r="S63" i="11"/>
  <c r="T53" i="8"/>
  <c r="U52" i="8"/>
  <c r="V52" i="8" s="1"/>
  <c r="D317" i="10"/>
  <c r="I67" i="10"/>
  <c r="D316" i="10"/>
  <c r="T53" i="11"/>
  <c r="U52" i="11"/>
  <c r="V52" i="11" s="1"/>
  <c r="C317" i="12"/>
  <c r="S63" i="12"/>
  <c r="T56" i="9"/>
  <c r="U55" i="9"/>
  <c r="V51" i="11"/>
  <c r="U52" i="12"/>
  <c r="V52" i="12" s="1"/>
  <c r="T53" i="12"/>
  <c r="D317" i="7"/>
  <c r="I67" i="7"/>
  <c r="D316" i="7"/>
  <c r="U53" i="10"/>
  <c r="V53" i="10" s="1"/>
  <c r="T54" i="10"/>
  <c r="V51" i="12"/>
  <c r="T54" i="7"/>
  <c r="U53" i="7"/>
  <c r="V53" i="7" l="1"/>
  <c r="U54" i="7"/>
  <c r="V54" i="7" s="1"/>
  <c r="T55" i="7"/>
  <c r="T54" i="8"/>
  <c r="U53" i="8"/>
  <c r="D317" i="12"/>
  <c r="I67" i="12"/>
  <c r="D316" i="12"/>
  <c r="T55" i="10"/>
  <c r="U54" i="10"/>
  <c r="V54" i="10" s="1"/>
  <c r="T54" i="12"/>
  <c r="U53" i="12"/>
  <c r="V55" i="9"/>
  <c r="T57" i="9"/>
  <c r="U56" i="9"/>
  <c r="V56" i="9" s="1"/>
  <c r="U53" i="11"/>
  <c r="T54" i="11"/>
  <c r="D317" i="11"/>
  <c r="I67" i="11"/>
  <c r="D316" i="11"/>
  <c r="D317" i="8"/>
  <c r="I67" i="8"/>
  <c r="D316" i="8"/>
  <c r="T55" i="11" l="1"/>
  <c r="U54" i="11"/>
  <c r="V54" i="11" s="1"/>
  <c r="V53" i="11"/>
  <c r="V53" i="12"/>
  <c r="T56" i="10"/>
  <c r="U55" i="10"/>
  <c r="V55" i="10" s="1"/>
  <c r="U54" i="8"/>
  <c r="V54" i="8" s="1"/>
  <c r="T55" i="8"/>
  <c r="V53" i="8"/>
  <c r="T56" i="7"/>
  <c r="U55" i="7"/>
  <c r="T55" i="12"/>
  <c r="U54" i="12"/>
  <c r="V54" i="12" s="1"/>
  <c r="U57" i="9"/>
  <c r="V57" i="9" s="1"/>
  <c r="T58" i="9"/>
  <c r="U58" i="9" l="1"/>
  <c r="T59" i="9"/>
  <c r="T56" i="12"/>
  <c r="U55" i="12"/>
  <c r="V55" i="12" s="1"/>
  <c r="V55" i="7"/>
  <c r="T56" i="11"/>
  <c r="U55" i="11"/>
  <c r="U55" i="8"/>
  <c r="V55" i="8" s="1"/>
  <c r="T56" i="8"/>
  <c r="T57" i="7"/>
  <c r="U56" i="7"/>
  <c r="V56" i="7" s="1"/>
  <c r="U56" i="10"/>
  <c r="T57" i="10"/>
  <c r="T58" i="10" l="1"/>
  <c r="U57" i="10"/>
  <c r="V57" i="10" s="1"/>
  <c r="T58" i="7"/>
  <c r="U57" i="7"/>
  <c r="V57" i="7" s="1"/>
  <c r="T60" i="9"/>
  <c r="U59" i="9"/>
  <c r="V59" i="9" s="1"/>
  <c r="V58" i="9"/>
  <c r="U56" i="8"/>
  <c r="V56" i="8" s="1"/>
  <c r="T57" i="8"/>
  <c r="T57" i="12"/>
  <c r="U56" i="12"/>
  <c r="V56" i="10"/>
  <c r="V55" i="11"/>
  <c r="T57" i="11"/>
  <c r="U56" i="11"/>
  <c r="V56" i="11" s="1"/>
  <c r="U57" i="12" l="1"/>
  <c r="V57" i="12" s="1"/>
  <c r="T58" i="12"/>
  <c r="T61" i="9"/>
  <c r="U60" i="9"/>
  <c r="V60" i="9" s="1"/>
  <c r="T58" i="11"/>
  <c r="U57" i="11"/>
  <c r="V57" i="11" s="1"/>
  <c r="U58" i="7"/>
  <c r="V58" i="7" s="1"/>
  <c r="T59" i="7"/>
  <c r="T59" i="10"/>
  <c r="U58" i="10"/>
  <c r="V58" i="10" s="1"/>
  <c r="T58" i="8"/>
  <c r="U57" i="8"/>
  <c r="V56" i="12"/>
  <c r="U61" i="9" l="1"/>
  <c r="V61" i="9" s="1"/>
  <c r="T62" i="9"/>
  <c r="U62" i="9" s="1"/>
  <c r="U59" i="10"/>
  <c r="V59" i="10" s="1"/>
  <c r="T60" i="10"/>
  <c r="V57" i="8"/>
  <c r="U58" i="11"/>
  <c r="T59" i="11"/>
  <c r="T59" i="12"/>
  <c r="U58" i="12"/>
  <c r="U58" i="8"/>
  <c r="V58" i="8" s="1"/>
  <c r="T59" i="8"/>
  <c r="T60" i="7"/>
  <c r="U59" i="7"/>
  <c r="V59" i="7" s="1"/>
  <c r="U60" i="7" l="1"/>
  <c r="V60" i="7" s="1"/>
  <c r="T61" i="7"/>
  <c r="T61" i="10"/>
  <c r="U60" i="10"/>
  <c r="V60" i="10" s="1"/>
  <c r="T60" i="8"/>
  <c r="U59" i="8"/>
  <c r="V59" i="8" s="1"/>
  <c r="T60" i="11"/>
  <c r="U59" i="11"/>
  <c r="V59" i="11" s="1"/>
  <c r="V62" i="9"/>
  <c r="V63" i="9" s="1"/>
  <c r="I66" i="9" s="1"/>
  <c r="U63" i="9"/>
  <c r="I65" i="9" s="1"/>
  <c r="T60" i="12"/>
  <c r="U59" i="12"/>
  <c r="V59" i="12" s="1"/>
  <c r="V58" i="11"/>
  <c r="V58" i="12"/>
  <c r="T61" i="11" l="1"/>
  <c r="U60" i="11"/>
  <c r="V60" i="11" s="1"/>
  <c r="T61" i="8"/>
  <c r="U60" i="8"/>
  <c r="V60" i="8" s="1"/>
  <c r="T62" i="10"/>
  <c r="U62" i="10" s="1"/>
  <c r="U61" i="10"/>
  <c r="V61" i="10" s="1"/>
  <c r="T62" i="7"/>
  <c r="U62" i="7" s="1"/>
  <c r="U61" i="7"/>
  <c r="V61" i="7" s="1"/>
  <c r="T61" i="12"/>
  <c r="U60" i="12"/>
  <c r="V60" i="12" s="1"/>
  <c r="V62" i="7" l="1"/>
  <c r="V63" i="7" s="1"/>
  <c r="I66" i="7" s="1"/>
  <c r="U63" i="7"/>
  <c r="I65" i="7" s="1"/>
  <c r="T62" i="8"/>
  <c r="U62" i="8" s="1"/>
  <c r="U61" i="8"/>
  <c r="V61" i="8" s="1"/>
  <c r="U61" i="12"/>
  <c r="V61" i="12" s="1"/>
  <c r="T62" i="12"/>
  <c r="U62" i="12" s="1"/>
  <c r="V62" i="10"/>
  <c r="V63" i="10" s="1"/>
  <c r="I66" i="10" s="1"/>
  <c r="U63" i="10"/>
  <c r="I65" i="10" s="1"/>
  <c r="U61" i="11"/>
  <c r="V61" i="11" s="1"/>
  <c r="T62" i="11"/>
  <c r="U62" i="11" s="1"/>
  <c r="M88" i="14" l="1"/>
  <c r="V62" i="11"/>
  <c r="V63" i="11" s="1"/>
  <c r="I66" i="11" s="1"/>
  <c r="U63" i="11"/>
  <c r="I65" i="11" s="1"/>
  <c r="V62" i="8"/>
  <c r="V63" i="8" s="1"/>
  <c r="I66" i="8" s="1"/>
  <c r="U63" i="8"/>
  <c r="I65" i="8" s="1"/>
  <c r="V62" i="12"/>
  <c r="V63" i="12" s="1"/>
  <c r="I66" i="12" s="1"/>
  <c r="U63" i="12"/>
  <c r="I65" i="12" s="1"/>
</calcChain>
</file>

<file path=xl/sharedStrings.xml><?xml version="1.0" encoding="utf-8"?>
<sst xmlns="http://schemas.openxmlformats.org/spreadsheetml/2006/main" count="955" uniqueCount="113">
  <si>
    <t>Есть</t>
  </si>
  <si>
    <t>Нет</t>
  </si>
  <si>
    <t>Класика</t>
  </si>
  <si>
    <t xml:space="preserve">ТИПОВА ФОРМА </t>
  </si>
  <si>
    <t>Сума / ліміт кредиту, грн.</t>
  </si>
  <si>
    <t>Орієнтовна загальна вартість кредиту для споживача за весь строк користування кредитом (у т.ч. тіло кредиту, відсотки, комісії та інші платежі), грн.</t>
  </si>
  <si>
    <t>Застереження: наведені обчислення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</si>
  <si>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</si>
  <si>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реальної річної процентної ставки та орієнтовної загальної вартості кредиту для споживача.</t>
  </si>
  <si>
    <t>Дата надання інформації:</t>
  </si>
  <si>
    <t>Підпис споживача:</t>
  </si>
  <si>
    <t>Додаток до Паспорту споживчого кредиту за програмою/продуктом:</t>
  </si>
  <si>
    <t>Строк кредитування, міс.</t>
  </si>
  <si>
    <t>Схема погашення кредиту</t>
  </si>
  <si>
    <t>Ануїтет</t>
  </si>
  <si>
    <t xml:space="preserve">Власний платіж (внесок), %  </t>
  </si>
  <si>
    <t>грн.</t>
  </si>
  <si>
    <t>Обрані споживачем умови кредитування</t>
  </si>
  <si>
    <t>Місяць</t>
  </si>
  <si>
    <t>Усього</t>
  </si>
  <si>
    <t>1 - й рік</t>
  </si>
  <si>
    <t>2 - й рік</t>
  </si>
  <si>
    <t>3 - й рік</t>
  </si>
  <si>
    <t>4 - й рік</t>
  </si>
  <si>
    <t>5 - й рік</t>
  </si>
  <si>
    <t>6 - й рік</t>
  </si>
  <si>
    <t>7 - й рік</t>
  </si>
  <si>
    <t>8 - й рік</t>
  </si>
  <si>
    <t>9 - й рік</t>
  </si>
  <si>
    <t>10 - й рік</t>
  </si>
  <si>
    <t>11 - й рік</t>
  </si>
  <si>
    <t>12 - й рік</t>
  </si>
  <si>
    <t>13 - й рік</t>
  </si>
  <si>
    <t>14 - й рік</t>
  </si>
  <si>
    <t>15 - й рік</t>
  </si>
  <si>
    <t>16 - й рік</t>
  </si>
  <si>
    <t>17 - й рік</t>
  </si>
  <si>
    <t>18 - й рік</t>
  </si>
  <si>
    <t>19 - й рік</t>
  </si>
  <si>
    <t>20 - й рік</t>
  </si>
  <si>
    <t>21 - й рік</t>
  </si>
  <si>
    <t>Залишок по кредиту</t>
  </si>
  <si>
    <t>Проценти до сплати</t>
  </si>
  <si>
    <t>Загальний платіж</t>
  </si>
  <si>
    <t>Переказ кредитних коштів, виданих АБ "УКРГАЗБАНК" на умовах цільових програм кредитування, % від суми переказу (суми кредиту)</t>
  </si>
  <si>
    <t>Реальна річна процентна ставка, % річних</t>
  </si>
  <si>
    <t>ПІБ, підпис.</t>
  </si>
  <si>
    <t>Комісія за надання кредиту, %  від суми кредиту, без ПДВ</t>
  </si>
  <si>
    <t>Відкриття поточного рахунку, грн. (не передбачається)</t>
  </si>
  <si>
    <t>Додаток 1 до протоколу Кредитної Ради АБ "УКРГАЗБАНК" від 92/12 №01.06.2017</t>
  </si>
  <si>
    <t>Процентна ставка (номінальна), % річних на перші</t>
  </si>
  <si>
    <t>місяці кредитування , міс</t>
  </si>
  <si>
    <t>Процентна ставка (номінальна), % річних на послідуючі</t>
  </si>
  <si>
    <t>Загальні витрати за кредитом (платежі за додаткові та супутні послуги кредитодавця, пов'язані з отриманням, обслуговуванням та поверненням кредиту), грн.</t>
  </si>
  <si>
    <t>Додаток 6.1. до протоколу Кредитної Ради АБ "УКРГАЗБАНК" від 14.01.2020 №9/5</t>
  </si>
  <si>
    <t>Значення у цій колонці зазначається  департаментом роздрібного банкінгу  згідно умов програми/продукту кредитування та можуть корегуватися (додаватися або вилучатися )</t>
  </si>
  <si>
    <t>Значення у цій колонці зазначається підрозділом Банку, до якого звернувся споживач</t>
  </si>
  <si>
    <t>Вартість забезпечення, грн.</t>
  </si>
  <si>
    <t>Сума кредиту, грн.</t>
  </si>
  <si>
    <t>на придбання АВТО</t>
  </si>
  <si>
    <t>оплату Комісії за надання кредиту</t>
  </si>
  <si>
    <t>оплату страхового платежу за перший рік страхування за договором страхування життя або від нещасного випадку</t>
  </si>
  <si>
    <t>оплату страхового платежу за перший рік страхування за договором страхування транспортного засобу (КАСКО)</t>
  </si>
  <si>
    <t xml:space="preserve">Відкриття поточного рахунку, грн. </t>
  </si>
  <si>
    <t>Додаткові платежі на користь Банку/третіх осіб</t>
  </si>
  <si>
    <t>1 міс.</t>
  </si>
  <si>
    <t>2.міс</t>
  </si>
  <si>
    <t>3 міс.</t>
  </si>
  <si>
    <t>4. міс.</t>
  </si>
  <si>
    <t>5.міс</t>
  </si>
  <si>
    <t>6.міс.</t>
  </si>
  <si>
    <t>7.міс.</t>
  </si>
  <si>
    <t>8.міс</t>
  </si>
  <si>
    <t>9.міс.</t>
  </si>
  <si>
    <t>10.міс.</t>
  </si>
  <si>
    <t>11.міс</t>
  </si>
  <si>
    <t>12 міс.</t>
  </si>
  <si>
    <t>Орієнтовна реальна річна процентна ставка, % річних</t>
  </si>
  <si>
    <t>Застереження: наведені обчислення орієнтовної реальної річної процентної ставки та орієнтовної загальної вартості кредиту для споживача є репрезентативними та базуються на обраних споживачем умовах кредитування, викладених вище, і на припущенні, що договір про споживчий кредит залишатиметься дійсним протягом погодженого строку, а кредитодавець і споживач виконають свої обов’язки на умовах та у строки, визначені в договорі. </t>
  </si>
  <si>
    <t>Орієнтовна реальна річна процентна ставка обчислена на основі припущення, що процентна ставка та інші платежі за послуги кредитодавця залишатимуться незмінними та застосовуватимуться протягом строку дії договору про споживчий кредит. 
Орієнтовна реальна річна процентна ставка обчислена з використанням фінансової функції ЧИСТВНДОХ програмного продукту Microsoft Excel.</t>
  </si>
  <si>
    <t>Застереження: використання інших способів надання кредиту та/або зміна інших вищезазначених умов кредитування можуть мати наслідком застосування іншої орієнтовної реальної річної процентної ставки та орієнтовної загальної вартості кредиту для споживача.</t>
  </si>
  <si>
    <t>Комісія за надання кредиту, % від суми кредиту</t>
  </si>
  <si>
    <t>Державне мито за посвідчення договору забезпечення, % від вартості забезпечення</t>
  </si>
  <si>
    <t>Страхування предмету забезпечення, % від вартості забезпечення
 (щорічно, після отримання правовстановлюючих документів на нерухомість)</t>
  </si>
  <si>
    <t>Страхування особисто Позичальника, % від суми залишку заборгованості по кредиту (щорічно)</t>
  </si>
  <si>
    <t>Відкриття поточного рахунку, операції за яким здійснюються з використанням електронних платіжних засобів ("ЕКО-кредитка")</t>
  </si>
  <si>
    <t>окремо плата не стягується</t>
  </si>
  <si>
    <t xml:space="preserve">місяці кредитування , міс </t>
  </si>
  <si>
    <t>Відкриття преміального карткового пакету: MC Platinum  Debit або Visa Platinum або VISA Signature або MC World Elite абоVisa Infinite</t>
  </si>
  <si>
    <t>Переказ/видача коштів з поточного рахунку споживача, % від суми переказу (суми кредиту)</t>
  </si>
  <si>
    <t>Щомісячна комісія за розрахунково-касове обслуговування карткового рахунку</t>
  </si>
  <si>
    <t>Збір на обов'язкове державне пенсійне страхування, 1 % від вартості нерухомості</t>
  </si>
  <si>
    <t>Оцінка предмету забезпечення СОД, грн., орієнтовно</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</si>
  <si>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що передує місяцю надання цього Паспорту.</t>
  </si>
  <si>
    <t xml:space="preserve">Базова процентна ставка (номінальна), % річних 
UIRD12M (умовно) збільшений на 4,5п.п. </t>
  </si>
  <si>
    <t>Доступна іпотека 7%
на придбання нерухомості на первинному ринку</t>
  </si>
  <si>
    <t>згідно тарифів на оцінку квартири</t>
  </si>
  <si>
    <t xml:space="preserve">Базова процентна ставка (номінальна), % річних 
UIRD12M (умовно) збільшений на 7 п.п. </t>
  </si>
  <si>
    <t>UIRD12М, умовно.
Для обрахунку орієнтовної загальної вартості кредиту за значення UIRD12M умовно приймався розмір UIRD12M, який був встановлений (опублікований) станом на перший робочий день місяця, який слідує за місяцем в якому стало відомо  про</t>
  </si>
  <si>
    <t>Компенсаційна процентна ставка, % річних</t>
  </si>
  <si>
    <t>Проценти до сплати (компенсаційна процентна ставка)</t>
  </si>
  <si>
    <t>Загальний платіж (з урахуванням компенсаційної процентної ставки)</t>
  </si>
  <si>
    <t>Розрахунок здійснено з використанням:</t>
  </si>
  <si>
    <t>базової відсоткової ставки</t>
  </si>
  <si>
    <t>компенсаційної  відсоткової ставки</t>
  </si>
  <si>
    <t>заповнюється Клієнтом виходячи з обраних умов кредитування</t>
  </si>
  <si>
    <t>Послуги нотаріуса (орієнтовно), грн.</t>
  </si>
  <si>
    <t>Вартiсть послуг нотарiуса щодо державної реєстрацiї припинення iпотеки в ДРРП, грн. (в кінці строку кредиту),орієнтовно</t>
  </si>
  <si>
    <t>Платежі за супровідні послуги кредитодавця, обов'язкові для укладання договору  (оплачується в грн.):</t>
  </si>
  <si>
    <t>Платежі за супровідні послуги третіх осіб, обов'язкові для укладення договору/отримання, 
обслуговування та повернення кредиту (оплачуються у грн.)</t>
  </si>
  <si>
    <t>Загальні витрати за кредитом (проценти за користуваннґ кредитом, комісії та інші обов'язкові платежі за супровідні послуги кредитодавця,кредитного посередника (за наявності) та третії осіб, пов'язані з отриманням, обслуговуванням та поверненням кредиту), грн., з них:</t>
  </si>
  <si>
    <t xml:space="preserve"> - Платежі за супровідні послуги кредитодавця, пов'язані з отриманням, обслуговуванням та поверненням кредиту, грн.</t>
  </si>
  <si>
    <t xml:space="preserve"> - Платежі за супровідні послуги третіх осіб, пов'язані з отриманням, обслуговуванням та поверненням кредиту), грн.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</si>
</sst>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_р_._-;\-* #,##0.00_р_._-;_-* &quot;-&quot;??_р_._-;_-@_-"/>
    <numFmt numFmtId="165" formatCode="mmmm"/>
    <numFmt numFmtId="166" formatCode="0.0000"/>
    <numFmt numFmtId="167" formatCode="0.000000"/>
  </numFmts>
  <fonts count="23" x14ac:knownFonts="1">
    <font>
      <sz val="10"/>
      <name val="Arial Cyr"/>
      <charset val="204"/>
    </font>
    <font>
      <sz val="10"/>
      <name val="Arial Cyr"/>
      <charset val="204"/>
    </font>
    <font>
      <u/>
      <sz val="10"/>
      <color indexed="12"/>
      <name val="Arial Cyr"/>
      <charset val="204"/>
    </font>
    <font>
      <sz val="10"/>
      <name val="Arial Cyr"/>
      <charset val="204"/>
    </font>
    <font>
      <sz val="11"/>
      <color indexed="8"/>
      <name val="Times New Roman"/>
      <family val="1"/>
      <charset val="204"/>
    </font>
    <font>
      <sz val="11"/>
      <name val="Times New Roman"/>
      <family val="1"/>
      <charset val="204"/>
    </font>
    <font>
      <u/>
      <sz val="11"/>
      <name val="Times New Roman"/>
      <family val="1"/>
      <charset val="204"/>
    </font>
    <font>
      <u/>
      <sz val="11"/>
      <color indexed="12"/>
      <name val="Times New Roman"/>
      <family val="1"/>
      <charset val="204"/>
    </font>
    <font>
      <sz val="11"/>
      <color indexed="9"/>
      <name val="Times New Roman"/>
      <family val="1"/>
      <charset val="204"/>
    </font>
    <font>
      <sz val="11"/>
      <color indexed="12"/>
      <name val="Times New Roman"/>
      <family val="1"/>
      <charset val="204"/>
    </font>
    <font>
      <b/>
      <sz val="12"/>
      <name val="Arial Cyr"/>
      <charset val="204"/>
    </font>
    <font>
      <b/>
      <sz val="14"/>
      <name val="Times New Roman"/>
      <family val="1"/>
      <charset val="204"/>
    </font>
    <font>
      <i/>
      <sz val="11"/>
      <name val="Times New Roman"/>
      <family val="1"/>
      <charset val="204"/>
    </font>
    <font>
      <i/>
      <sz val="10"/>
      <name val="Arial Cyr"/>
      <charset val="204"/>
    </font>
    <font>
      <sz val="11"/>
      <color theme="1"/>
      <name val="Calibri"/>
      <family val="2"/>
      <scheme val="minor"/>
    </font>
    <font>
      <sz val="11"/>
      <color theme="1"/>
      <name val="Times New Roman"/>
      <family val="1"/>
      <charset val="204"/>
    </font>
    <font>
      <sz val="11"/>
      <color rgb="FFFF0000"/>
      <name val="Times New Roman"/>
      <family val="1"/>
      <charset val="204"/>
    </font>
    <font>
      <sz val="11"/>
      <color theme="1" tint="0.499984740745262"/>
      <name val="Times New Roman"/>
      <family val="1"/>
      <charset val="204"/>
    </font>
    <font>
      <i/>
      <sz val="11"/>
      <color rgb="FFFF0000"/>
      <name val="Times New Roman"/>
      <family val="1"/>
      <charset val="204"/>
    </font>
    <font>
      <sz val="10"/>
      <name val="Times New Roman"/>
      <family val="1"/>
      <charset val="204"/>
    </font>
    <font>
      <b/>
      <sz val="9"/>
      <color rgb="FF000000"/>
      <name val="Times New Roman"/>
      <family val="1"/>
      <charset val="204"/>
    </font>
    <font>
      <sz val="11"/>
      <color theme="0"/>
      <name val="Times New Roman"/>
      <family val="1"/>
      <charset val="204"/>
    </font>
    <font>
      <sz val="12"/>
      <name val="Times New Roman"/>
      <family val="1"/>
      <charset val="204"/>
    </font>
  </fonts>
  <fills count="8">
    <fill>
      <patternFill patternType="none"/>
    </fill>
    <fill>
      <patternFill patternType="gray125"/>
    </fill>
    <fill>
      <patternFill patternType="solid">
        <fgColor indexed="44"/>
        <bgColor indexed="64"/>
      </patternFill>
    </fill>
    <fill>
      <patternFill patternType="solid">
        <fgColor theme="0"/>
        <bgColor indexed="64"/>
      </patternFill>
    </fill>
    <fill>
      <patternFill patternType="solid">
        <fgColor rgb="FFFFFF00"/>
        <bgColor indexed="64"/>
      </patternFill>
    </fill>
    <fill>
      <patternFill patternType="solid">
        <fgColor rgb="FF00B0F0"/>
        <bgColor indexed="64"/>
      </patternFill>
    </fill>
    <fill>
      <patternFill patternType="solid">
        <fgColor rgb="FFFF0000"/>
        <bgColor indexed="64"/>
      </patternFill>
    </fill>
    <fill>
      <patternFill patternType="solid">
        <fgColor theme="7" tint="0.79998168889431442"/>
        <bgColor indexed="64"/>
      </patternFill>
    </fill>
  </fills>
  <borders count="37">
    <border>
      <left/>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double">
        <color indexed="64"/>
      </bottom>
      <diagonal/>
    </border>
    <border>
      <left style="thin">
        <color indexed="64"/>
      </left>
      <right style="medium">
        <color indexed="64"/>
      </right>
      <top/>
      <bottom style="double">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double">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right/>
      <top style="medium">
        <color indexed="64"/>
      </top>
      <bottom style="medium">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style="medium">
        <color indexed="64"/>
      </top>
      <bottom style="double">
        <color indexed="64"/>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s>
  <cellStyleXfs count="5">
    <xf numFmtId="0" fontId="0" fillId="0" borderId="0"/>
    <xf numFmtId="0" fontId="2" fillId="0" borderId="0" applyNumberFormat="0" applyFill="0" applyBorder="0" applyAlignment="0" applyProtection="0">
      <alignment vertical="top"/>
      <protection locked="0"/>
    </xf>
    <xf numFmtId="0" fontId="14" fillId="0" borderId="0"/>
    <xf numFmtId="9" fontId="3" fillId="0" borderId="0" applyFont="0" applyFill="0" applyBorder="0" applyAlignment="0" applyProtection="0"/>
    <xf numFmtId="164" fontId="1" fillId="0" borderId="0" applyFont="0" applyFill="0" applyBorder="0" applyAlignment="0" applyProtection="0"/>
  </cellStyleXfs>
  <cellXfs count="232">
    <xf numFmtId="0" fontId="0" fillId="0" borderId="0" xfId="0"/>
    <xf numFmtId="0" fontId="5" fillId="0" borderId="0" xfId="0" applyFont="1" applyFill="1" applyProtection="1">
      <protection hidden="1"/>
    </xf>
    <xf numFmtId="0" fontId="5" fillId="0" borderId="0" xfId="0" applyFont="1" applyProtection="1">
      <protection hidden="1"/>
    </xf>
    <xf numFmtId="0" fontId="5" fillId="0" borderId="0" xfId="0" applyFont="1" applyAlignment="1" applyProtection="1">
      <protection hidden="1"/>
    </xf>
    <xf numFmtId="0" fontId="5" fillId="4" borderId="0" xfId="0" applyFont="1" applyFill="1" applyProtection="1">
      <protection hidden="1"/>
    </xf>
    <xf numFmtId="0" fontId="5" fillId="0" borderId="2" xfId="0" applyFont="1" applyFill="1" applyBorder="1" applyAlignment="1" applyProtection="1">
      <alignment horizontal="center" vertical="center" wrapText="1" shrinkToFit="1"/>
      <protection hidden="1"/>
    </xf>
    <xf numFmtId="0" fontId="5" fillId="0" borderId="3" xfId="0" applyFont="1" applyFill="1" applyBorder="1" applyAlignment="1" applyProtection="1">
      <alignment horizontal="center" vertical="center" wrapText="1" shrinkToFit="1"/>
      <protection hidden="1"/>
    </xf>
    <xf numFmtId="4" fontId="5" fillId="0" borderId="4" xfId="0" applyNumberFormat="1" applyFont="1" applyFill="1" applyBorder="1" applyAlignment="1" applyProtection="1">
      <alignment shrinkToFit="1"/>
      <protection hidden="1"/>
    </xf>
    <xf numFmtId="4" fontId="5" fillId="0" borderId="1" xfId="0" applyNumberFormat="1" applyFont="1" applyFill="1" applyBorder="1" applyAlignment="1" applyProtection="1">
      <alignment shrinkToFit="1"/>
      <protection hidden="1"/>
    </xf>
    <xf numFmtId="4" fontId="5" fillId="0" borderId="5" xfId="0" applyNumberFormat="1" applyFont="1" applyFill="1" applyBorder="1" applyAlignment="1" applyProtection="1">
      <alignment shrinkToFit="1"/>
      <protection hidden="1"/>
    </xf>
    <xf numFmtId="4" fontId="5" fillId="0" borderId="6" xfId="0" applyNumberFormat="1" applyFont="1" applyFill="1" applyBorder="1" applyProtection="1">
      <protection hidden="1"/>
    </xf>
    <xf numFmtId="4" fontId="5" fillId="0" borderId="7" xfId="0" applyNumberFormat="1" applyFont="1" applyFill="1" applyBorder="1" applyProtection="1">
      <protection hidden="1"/>
    </xf>
    <xf numFmtId="4" fontId="5" fillId="0" borderId="0" xfId="0" applyNumberFormat="1" applyFont="1" applyFill="1" applyBorder="1" applyAlignment="1" applyProtection="1">
      <protection hidden="1"/>
    </xf>
    <xf numFmtId="4" fontId="5" fillId="0" borderId="0" xfId="0" applyNumberFormat="1" applyFont="1" applyFill="1" applyBorder="1" applyProtection="1">
      <protection hidden="1"/>
    </xf>
    <xf numFmtId="0" fontId="7" fillId="0" borderId="0" xfId="1" applyFont="1" applyFill="1" applyAlignment="1" applyProtection="1">
      <alignment horizontal="center"/>
      <protection hidden="1"/>
    </xf>
    <xf numFmtId="0" fontId="7" fillId="0" borderId="0" xfId="1" applyFont="1" applyAlignment="1" applyProtection="1">
      <alignment horizontal="center" vertical="center"/>
      <protection hidden="1"/>
    </xf>
    <xf numFmtId="0" fontId="6" fillId="0" borderId="0" xfId="0" applyFont="1" applyFill="1" applyProtection="1">
      <protection hidden="1"/>
    </xf>
    <xf numFmtId="0" fontId="6" fillId="0" borderId="0" xfId="0" applyFont="1" applyFill="1" applyBorder="1" applyProtection="1">
      <protection hidden="1"/>
    </xf>
    <xf numFmtId="0" fontId="5" fillId="0" borderId="0" xfId="0" applyFont="1" applyAlignment="1" applyProtection="1">
      <alignment horizontal="center" vertical="center"/>
      <protection hidden="1"/>
    </xf>
    <xf numFmtId="0" fontId="5" fillId="0" borderId="0" xfId="0" applyFont="1" applyBorder="1" applyProtection="1">
      <protection hidden="1"/>
    </xf>
    <xf numFmtId="0" fontId="8" fillId="0" borderId="0" xfId="0" applyFont="1" applyFill="1" applyProtection="1">
      <protection hidden="1"/>
    </xf>
    <xf numFmtId="167" fontId="9" fillId="0" borderId="0" xfId="0" applyNumberFormat="1" applyFont="1" applyFill="1" applyBorder="1" applyProtection="1">
      <protection hidden="1"/>
    </xf>
    <xf numFmtId="0" fontId="6" fillId="0" borderId="0" xfId="0" applyFont="1" applyFill="1" applyBorder="1" applyAlignment="1" applyProtection="1">
      <alignment vertical="top"/>
      <protection hidden="1"/>
    </xf>
    <xf numFmtId="4" fontId="5" fillId="0" borderId="0" xfId="0" applyNumberFormat="1" applyFont="1" applyProtection="1">
      <protection hidden="1"/>
    </xf>
    <xf numFmtId="0" fontId="5" fillId="0" borderId="0" xfId="0" applyFont="1" applyFill="1" applyBorder="1" applyProtection="1">
      <protection hidden="1"/>
    </xf>
    <xf numFmtId="0" fontId="5" fillId="2" borderId="8" xfId="0" applyFont="1" applyFill="1" applyBorder="1" applyAlignment="1" applyProtection="1">
      <alignment horizontal="left" vertical="center"/>
      <protection hidden="1"/>
    </xf>
    <xf numFmtId="0" fontId="5" fillId="0" borderId="0" xfId="0" applyFont="1" applyFill="1" applyAlignment="1" applyProtection="1">
      <alignment horizontal="left"/>
      <protection hidden="1"/>
    </xf>
    <xf numFmtId="166" fontId="5" fillId="0" borderId="0" xfId="0" applyNumberFormat="1" applyFont="1" applyFill="1" applyAlignment="1" applyProtection="1">
      <protection hidden="1"/>
    </xf>
    <xf numFmtId="4" fontId="5" fillId="0" borderId="9" xfId="0" applyNumberFormat="1" applyFont="1" applyFill="1" applyBorder="1" applyAlignment="1" applyProtection="1">
      <alignment shrinkToFit="1"/>
      <protection hidden="1"/>
    </xf>
    <xf numFmtId="0" fontId="6" fillId="0" borderId="10" xfId="0" applyFont="1" applyFill="1" applyBorder="1" applyAlignment="1" applyProtection="1">
      <alignment vertical="top"/>
      <protection hidden="1"/>
    </xf>
    <xf numFmtId="4" fontId="5" fillId="0" borderId="7" xfId="0" applyNumberFormat="1" applyFont="1" applyFill="1" applyBorder="1" applyAlignment="1" applyProtection="1">
      <protection hidden="1"/>
    </xf>
    <xf numFmtId="0" fontId="5" fillId="0" borderId="0" xfId="0" applyFont="1" applyAlignment="1" applyProtection="1">
      <alignment horizontal="left"/>
      <protection hidden="1"/>
    </xf>
    <xf numFmtId="0" fontId="5" fillId="0" borderId="0" xfId="0" applyFont="1" applyFill="1" applyBorder="1" applyAlignment="1" applyProtection="1">
      <alignment horizontal="right"/>
      <protection hidden="1"/>
    </xf>
    <xf numFmtId="4" fontId="5" fillId="0" borderId="0" xfId="0" applyNumberFormat="1" applyFont="1" applyFill="1" applyBorder="1" applyAlignment="1" applyProtection="1">
      <alignment horizontal="left"/>
      <protection hidden="1"/>
    </xf>
    <xf numFmtId="166" fontId="5" fillId="0" borderId="0" xfId="0" applyNumberFormat="1" applyFont="1" applyFill="1" applyAlignment="1" applyProtection="1">
      <alignment horizontal="left"/>
      <protection hidden="1"/>
    </xf>
    <xf numFmtId="0" fontId="5" fillId="0" borderId="0" xfId="0" applyFont="1" applyFill="1" applyAlignment="1" applyProtection="1">
      <alignment horizontal="center"/>
      <protection hidden="1"/>
    </xf>
    <xf numFmtId="14" fontId="0" fillId="0" borderId="0" xfId="0" applyNumberFormat="1" applyProtection="1">
      <protection hidden="1"/>
    </xf>
    <xf numFmtId="14" fontId="0" fillId="4" borderId="0" xfId="0" applyNumberFormat="1" applyFill="1" applyProtection="1">
      <protection hidden="1"/>
    </xf>
    <xf numFmtId="4" fontId="5" fillId="4" borderId="0" xfId="0" applyNumberFormat="1" applyFont="1" applyFill="1" applyProtection="1">
      <protection hidden="1"/>
    </xf>
    <xf numFmtId="0" fontId="5" fillId="0" borderId="11" xfId="0" applyFont="1" applyFill="1" applyBorder="1" applyAlignment="1" applyProtection="1">
      <alignment horizontal="left" shrinkToFit="1"/>
      <protection hidden="1"/>
    </xf>
    <xf numFmtId="4" fontId="5" fillId="3" borderId="12" xfId="0" applyNumberFormat="1" applyFont="1" applyFill="1" applyBorder="1" applyAlignment="1" applyProtection="1">
      <protection hidden="1"/>
    </xf>
    <xf numFmtId="0" fontId="5" fillId="3" borderId="0" xfId="0" applyFont="1" applyFill="1" applyAlignment="1" applyProtection="1">
      <protection hidden="1"/>
    </xf>
    <xf numFmtId="0" fontId="16" fillId="0" borderId="0" xfId="0" applyFont="1" applyAlignment="1" applyProtection="1">
      <alignment horizontal="left"/>
      <protection hidden="1"/>
    </xf>
    <xf numFmtId="0" fontId="4" fillId="0" borderId="0" xfId="1" applyFont="1" applyFill="1" applyBorder="1" applyAlignment="1" applyProtection="1">
      <alignment horizontal="center"/>
      <protection hidden="1"/>
    </xf>
    <xf numFmtId="1" fontId="5" fillId="0" borderId="14" xfId="0" applyNumberFormat="1" applyFont="1" applyFill="1" applyBorder="1" applyAlignment="1" applyProtection="1">
      <alignment horizontal="center" vertical="center" shrinkToFit="1"/>
      <protection hidden="1"/>
    </xf>
    <xf numFmtId="1" fontId="5" fillId="0" borderId="8" xfId="0" applyNumberFormat="1" applyFont="1" applyFill="1" applyBorder="1" applyAlignment="1" applyProtection="1">
      <alignment horizontal="center" vertical="center" shrinkToFit="1"/>
      <protection hidden="1"/>
    </xf>
    <xf numFmtId="4" fontId="5" fillId="0" borderId="13" xfId="0" applyNumberFormat="1" applyFont="1" applyFill="1" applyBorder="1" applyAlignment="1" applyProtection="1">
      <alignment shrinkToFit="1"/>
      <protection hidden="1"/>
    </xf>
    <xf numFmtId="4" fontId="5" fillId="0" borderId="15" xfId="0" applyNumberFormat="1" applyFont="1" applyFill="1" applyBorder="1" applyAlignment="1" applyProtection="1">
      <alignment shrinkToFit="1"/>
      <protection hidden="1"/>
    </xf>
    <xf numFmtId="0" fontId="6" fillId="0" borderId="16" xfId="0" applyFont="1" applyFill="1" applyBorder="1" applyAlignment="1" applyProtection="1">
      <alignment vertical="top"/>
      <protection hidden="1"/>
    </xf>
    <xf numFmtId="4" fontId="5" fillId="0" borderId="17" xfId="0" applyNumberFormat="1" applyFont="1" applyFill="1" applyBorder="1" applyProtection="1">
      <protection hidden="1"/>
    </xf>
    <xf numFmtId="4" fontId="5" fillId="0" borderId="18" xfId="0" applyNumberFormat="1" applyFont="1" applyFill="1" applyBorder="1" applyProtection="1">
      <protection hidden="1"/>
    </xf>
    <xf numFmtId="4" fontId="5" fillId="0" borderId="18" xfId="0" applyNumberFormat="1" applyFont="1" applyFill="1" applyBorder="1" applyAlignment="1" applyProtection="1">
      <protection hidden="1"/>
    </xf>
    <xf numFmtId="10" fontId="5" fillId="3" borderId="19" xfId="3" applyNumberFormat="1" applyFont="1" applyFill="1" applyBorder="1" applyAlignment="1" applyProtection="1">
      <protection hidden="1"/>
    </xf>
    <xf numFmtId="0" fontId="16" fillId="0" borderId="0" xfId="0" applyFont="1" applyAlignment="1" applyProtection="1">
      <alignment horizontal="left"/>
      <protection hidden="1"/>
    </xf>
    <xf numFmtId="0" fontId="16" fillId="0" borderId="0" xfId="0" applyFont="1" applyAlignment="1" applyProtection="1">
      <alignment horizontal="left"/>
      <protection hidden="1"/>
    </xf>
    <xf numFmtId="0" fontId="5" fillId="0" borderId="21" xfId="0" applyFont="1" applyFill="1" applyBorder="1" applyAlignment="1" applyProtection="1">
      <alignment horizontal="left" shrinkToFit="1"/>
      <protection hidden="1"/>
    </xf>
    <xf numFmtId="0" fontId="0" fillId="0" borderId="22" xfId="0" applyBorder="1" applyAlignment="1">
      <alignment horizontal="right"/>
    </xf>
    <xf numFmtId="0" fontId="5" fillId="2" borderId="0" xfId="0" applyFont="1" applyFill="1" applyBorder="1" applyAlignment="1" applyProtection="1">
      <alignment horizontal="left" vertical="center"/>
      <protection hidden="1"/>
    </xf>
    <xf numFmtId="0" fontId="0" fillId="0" borderId="22" xfId="0" applyBorder="1" applyAlignment="1">
      <alignment horizontal="right" wrapText="1"/>
    </xf>
    <xf numFmtId="0" fontId="0" fillId="0" borderId="0" xfId="0" applyFill="1"/>
    <xf numFmtId="165" fontId="5" fillId="0" borderId="14" xfId="0" applyNumberFormat="1" applyFont="1" applyFill="1" applyBorder="1" applyAlignment="1" applyProtection="1">
      <alignment horizontal="left" shrinkToFit="1"/>
      <protection hidden="1"/>
    </xf>
    <xf numFmtId="0" fontId="0" fillId="0" borderId="0" xfId="0" applyProtection="1">
      <protection hidden="1"/>
    </xf>
    <xf numFmtId="0" fontId="5" fillId="0" borderId="0" xfId="0" applyFont="1" applyFill="1" applyBorder="1" applyAlignment="1" applyProtection="1">
      <alignment horizontal="center" vertical="center" wrapText="1" shrinkToFit="1"/>
      <protection hidden="1"/>
    </xf>
    <xf numFmtId="0" fontId="0" fillId="0" borderId="0" xfId="0" applyBorder="1"/>
    <xf numFmtId="0" fontId="20" fillId="0" borderId="0" xfId="0" applyFont="1"/>
    <xf numFmtId="0" fontId="6" fillId="0" borderId="20" xfId="0" applyFont="1" applyFill="1" applyBorder="1" applyAlignment="1" applyProtection="1">
      <alignment horizontal="center" vertical="center" wrapText="1"/>
      <protection hidden="1"/>
    </xf>
    <xf numFmtId="0" fontId="5" fillId="7" borderId="3" xfId="0" applyFont="1" applyFill="1" applyBorder="1" applyAlignment="1" applyProtection="1">
      <alignment horizontal="center" vertical="center" wrapText="1" shrinkToFit="1"/>
      <protection hidden="1"/>
    </xf>
    <xf numFmtId="0" fontId="6" fillId="0" borderId="16" xfId="0" applyFont="1" applyFill="1" applyBorder="1" applyAlignment="1" applyProtection="1">
      <alignment vertical="center" wrapText="1"/>
      <protection hidden="1"/>
    </xf>
    <xf numFmtId="0" fontId="6" fillId="0" borderId="20" xfId="0" applyFont="1" applyFill="1" applyBorder="1" applyAlignment="1" applyProtection="1">
      <alignment vertical="center" wrapText="1"/>
      <protection hidden="1"/>
    </xf>
    <xf numFmtId="0" fontId="6" fillId="0" borderId="24" xfId="0" applyFont="1" applyFill="1" applyBorder="1" applyAlignment="1" applyProtection="1">
      <alignment vertical="center" wrapText="1"/>
      <protection hidden="1"/>
    </xf>
    <xf numFmtId="0" fontId="21" fillId="3" borderId="0" xfId="0" applyFont="1" applyFill="1" applyAlignment="1" applyProtection="1">
      <protection hidden="1"/>
    </xf>
    <xf numFmtId="4" fontId="5" fillId="7" borderId="14" xfId="0" applyNumberFormat="1" applyFont="1" applyFill="1" applyBorder="1" applyAlignment="1" applyProtection="1">
      <alignment shrinkToFit="1"/>
      <protection hidden="1"/>
    </xf>
    <xf numFmtId="4" fontId="5" fillId="7" borderId="7" xfId="0" applyNumberFormat="1" applyFont="1" applyFill="1" applyBorder="1" applyProtection="1">
      <protection hidden="1"/>
    </xf>
    <xf numFmtId="4" fontId="5" fillId="7" borderId="7" xfId="0" applyNumberFormat="1" applyFont="1" applyFill="1" applyBorder="1" applyAlignment="1" applyProtection="1">
      <protection hidden="1"/>
    </xf>
    <xf numFmtId="4" fontId="5" fillId="7" borderId="9" xfId="0" applyNumberFormat="1" applyFont="1" applyFill="1" applyBorder="1" applyAlignment="1" applyProtection="1">
      <alignment shrinkToFit="1"/>
      <protection hidden="1"/>
    </xf>
    <xf numFmtId="0" fontId="5" fillId="7" borderId="34" xfId="0" applyFont="1" applyFill="1" applyBorder="1" applyAlignment="1" applyProtection="1">
      <alignment horizontal="center" vertical="center" wrapText="1" shrinkToFit="1"/>
      <protection hidden="1"/>
    </xf>
    <xf numFmtId="4" fontId="5" fillId="7" borderId="35" xfId="0" applyNumberFormat="1" applyFont="1" applyFill="1" applyBorder="1" applyAlignment="1" applyProtection="1">
      <protection hidden="1"/>
    </xf>
    <xf numFmtId="0" fontId="5" fillId="3" borderId="0" xfId="0" applyFont="1" applyFill="1" applyAlignment="1" applyProtection="1">
      <alignment horizontal="center" wrapText="1"/>
      <protection hidden="1"/>
    </xf>
    <xf numFmtId="0" fontId="5" fillId="7" borderId="0" xfId="0" applyFont="1" applyFill="1" applyAlignment="1" applyProtection="1">
      <alignment horizontal="center" wrapText="1"/>
      <protection hidden="1"/>
    </xf>
    <xf numFmtId="0" fontId="5" fillId="4" borderId="0" xfId="2" applyFont="1" applyFill="1" applyAlignment="1" applyProtection="1">
      <protection hidden="1"/>
    </xf>
    <xf numFmtId="0" fontId="22" fillId="3" borderId="0" xfId="2" applyFont="1" applyFill="1" applyAlignment="1" applyProtection="1">
      <protection hidden="1"/>
    </xf>
    <xf numFmtId="0" fontId="5" fillId="0" borderId="0" xfId="0" applyFont="1" applyFill="1" applyAlignment="1" applyProtection="1">
      <alignment horizontal="left"/>
      <protection hidden="1"/>
    </xf>
    <xf numFmtId="0" fontId="17" fillId="0" borderId="0" xfId="0" applyFont="1" applyAlignment="1" applyProtection="1">
      <alignment horizontal="center"/>
      <protection hidden="1"/>
    </xf>
    <xf numFmtId="0" fontId="5" fillId="0" borderId="0" xfId="0" applyFont="1" applyAlignment="1" applyProtection="1">
      <alignment horizontal="center"/>
      <protection hidden="1"/>
    </xf>
    <xf numFmtId="0" fontId="10" fillId="3" borderId="0" xfId="1" applyFont="1" applyFill="1" applyAlignment="1" applyProtection="1">
      <alignment horizontal="center" vertical="center" wrapText="1"/>
      <protection hidden="1"/>
    </xf>
    <xf numFmtId="0" fontId="4" fillId="0" borderId="0" xfId="1" applyFont="1" applyFill="1" applyBorder="1" applyAlignment="1" applyProtection="1">
      <alignment horizontal="center"/>
      <protection hidden="1"/>
    </xf>
    <xf numFmtId="0" fontId="5" fillId="0" borderId="12" xfId="0" applyFont="1" applyFill="1" applyBorder="1" applyAlignment="1" applyProtection="1">
      <alignment horizontal="left"/>
      <protection hidden="1"/>
    </xf>
    <xf numFmtId="10" fontId="5" fillId="4" borderId="12" xfId="3" applyNumberFormat="1" applyFont="1" applyFill="1" applyBorder="1" applyAlignment="1" applyProtection="1">
      <alignment horizontal="right"/>
      <protection locked="0"/>
    </xf>
    <xf numFmtId="4" fontId="5" fillId="4" borderId="12" xfId="0" applyNumberFormat="1" applyFont="1" applyFill="1" applyBorder="1" applyAlignment="1" applyProtection="1">
      <alignment horizontal="right"/>
      <protection locked="0"/>
    </xf>
    <xf numFmtId="0" fontId="5" fillId="0" borderId="19" xfId="0" applyFont="1" applyFill="1" applyBorder="1" applyAlignment="1" applyProtection="1">
      <alignment horizontal="left" shrinkToFit="1"/>
      <protection hidden="1"/>
    </xf>
    <xf numFmtId="1" fontId="5" fillId="4" borderId="19" xfId="0" quotePrefix="1" applyNumberFormat="1" applyFont="1" applyFill="1" applyBorder="1" applyAlignment="1" applyProtection="1">
      <alignment horizontal="right"/>
      <protection locked="0"/>
    </xf>
    <xf numFmtId="0" fontId="5" fillId="0" borderId="25" xfId="0" applyFont="1" applyFill="1" applyBorder="1" applyAlignment="1" applyProtection="1">
      <alignment horizontal="right" shrinkToFit="1"/>
      <protection hidden="1"/>
    </xf>
    <xf numFmtId="0" fontId="5" fillId="0" borderId="26" xfId="0" applyFont="1" applyFill="1" applyBorder="1" applyAlignment="1" applyProtection="1">
      <alignment horizontal="right" shrinkToFit="1"/>
      <protection hidden="1"/>
    </xf>
    <xf numFmtId="10" fontId="5" fillId="0" borderId="25" xfId="0" applyNumberFormat="1" applyFont="1" applyFill="1" applyBorder="1" applyAlignment="1" applyProtection="1">
      <alignment horizontal="right"/>
    </xf>
    <xf numFmtId="10" fontId="5" fillId="0" borderId="27" xfId="0" applyNumberFormat="1" applyFont="1" applyFill="1" applyBorder="1" applyAlignment="1" applyProtection="1">
      <alignment horizontal="right"/>
    </xf>
    <xf numFmtId="0" fontId="5" fillId="0" borderId="28" xfId="0" applyFont="1" applyFill="1" applyBorder="1" applyAlignment="1" applyProtection="1">
      <alignment horizontal="right" shrinkToFit="1"/>
      <protection hidden="1"/>
    </xf>
    <xf numFmtId="0" fontId="5" fillId="0" borderId="0" xfId="0" applyFont="1" applyFill="1" applyBorder="1" applyAlignment="1" applyProtection="1">
      <alignment horizontal="right" shrinkToFit="1"/>
      <protection hidden="1"/>
    </xf>
    <xf numFmtId="1" fontId="5" fillId="0" borderId="29" xfId="0" quotePrefix="1" applyNumberFormat="1" applyFont="1" applyFill="1" applyBorder="1" applyAlignment="1" applyProtection="1">
      <alignment horizontal="right"/>
    </xf>
    <xf numFmtId="1" fontId="5" fillId="0" borderId="11" xfId="0" quotePrefix="1" applyNumberFormat="1" applyFont="1" applyFill="1" applyBorder="1" applyAlignment="1" applyProtection="1">
      <alignment horizontal="right"/>
    </xf>
    <xf numFmtId="0" fontId="5" fillId="0" borderId="29" xfId="0" applyFont="1" applyFill="1" applyBorder="1" applyAlignment="1" applyProtection="1">
      <alignment horizontal="right" shrinkToFit="1"/>
      <protection hidden="1"/>
    </xf>
    <xf numFmtId="0" fontId="5" fillId="0" borderId="21" xfId="0" applyFont="1" applyFill="1" applyBorder="1" applyAlignment="1" applyProtection="1">
      <alignment horizontal="right" shrinkToFit="1"/>
      <protection hidden="1"/>
    </xf>
    <xf numFmtId="0" fontId="5" fillId="0" borderId="29" xfId="0" applyFont="1" applyFill="1" applyBorder="1" applyAlignment="1" applyProtection="1">
      <alignment horizontal="left" shrinkToFit="1"/>
      <protection hidden="1"/>
    </xf>
    <xf numFmtId="0" fontId="5" fillId="0" borderId="21" xfId="0" applyFont="1" applyFill="1" applyBorder="1" applyAlignment="1" applyProtection="1">
      <alignment horizontal="left" shrinkToFit="1"/>
      <protection hidden="1"/>
    </xf>
    <xf numFmtId="0" fontId="5" fillId="0" borderId="11" xfId="0" applyFont="1" applyFill="1" applyBorder="1" applyAlignment="1" applyProtection="1">
      <alignment horizontal="left" shrinkToFit="1"/>
      <protection hidden="1"/>
    </xf>
    <xf numFmtId="0" fontId="5" fillId="0" borderId="29" xfId="0" applyNumberFormat="1" applyFont="1" applyFill="1" applyBorder="1" applyAlignment="1" applyProtection="1">
      <alignment horizontal="right"/>
      <protection hidden="1"/>
    </xf>
    <xf numFmtId="0" fontId="5" fillId="0" borderId="11" xfId="0" applyNumberFormat="1" applyFont="1" applyFill="1" applyBorder="1" applyAlignment="1" applyProtection="1">
      <alignment horizontal="right"/>
      <protection hidden="1"/>
    </xf>
    <xf numFmtId="0" fontId="16" fillId="0" borderId="0" xfId="0" applyFont="1" applyBorder="1" applyAlignment="1" applyProtection="1">
      <alignment horizontal="left"/>
      <protection hidden="1"/>
    </xf>
    <xf numFmtId="0" fontId="16" fillId="0" borderId="0" xfId="0" applyFont="1" applyAlignment="1" applyProtection="1">
      <alignment horizontal="left"/>
      <protection hidden="1"/>
    </xf>
    <xf numFmtId="0" fontId="5" fillId="0" borderId="23" xfId="0" applyFont="1" applyFill="1" applyBorder="1" applyAlignment="1" applyProtection="1">
      <alignment horizontal="left" shrinkToFit="1"/>
      <protection hidden="1"/>
    </xf>
    <xf numFmtId="0" fontId="5" fillId="0" borderId="30" xfId="0" applyFont="1" applyFill="1" applyBorder="1" applyAlignment="1" applyProtection="1">
      <alignment horizontal="left" shrinkToFit="1"/>
      <protection hidden="1"/>
    </xf>
    <xf numFmtId="4" fontId="5" fillId="0" borderId="29" xfId="0" applyNumberFormat="1" applyFont="1" applyFill="1" applyBorder="1" applyAlignment="1" applyProtection="1">
      <alignment horizontal="right"/>
      <protection hidden="1"/>
    </xf>
    <xf numFmtId="4" fontId="5" fillId="0" borderId="11" xfId="0" applyNumberFormat="1" applyFont="1" applyFill="1" applyBorder="1" applyAlignment="1" applyProtection="1">
      <alignment horizontal="right"/>
      <protection hidden="1"/>
    </xf>
    <xf numFmtId="0" fontId="6" fillId="0" borderId="16" xfId="0" applyFont="1" applyFill="1" applyBorder="1" applyAlignment="1" applyProtection="1">
      <alignment horizontal="center" vertical="center" wrapText="1"/>
      <protection hidden="1"/>
    </xf>
    <xf numFmtId="0" fontId="6" fillId="0" borderId="20" xfId="0" applyFont="1" applyFill="1" applyBorder="1" applyAlignment="1" applyProtection="1">
      <alignment horizontal="center" vertical="center" wrapText="1"/>
      <protection hidden="1"/>
    </xf>
    <xf numFmtId="0" fontId="6" fillId="0" borderId="24" xfId="0" applyFont="1" applyFill="1" applyBorder="1" applyAlignment="1" applyProtection="1">
      <alignment horizontal="center" vertical="center" wrapText="1"/>
      <protection hidden="1"/>
    </xf>
    <xf numFmtId="0" fontId="5" fillId="0" borderId="25" xfId="0" applyFont="1" applyFill="1" applyBorder="1" applyAlignment="1" applyProtection="1">
      <alignment horizontal="left" shrinkToFit="1"/>
      <protection hidden="1"/>
    </xf>
    <xf numFmtId="0" fontId="5" fillId="0" borderId="26" xfId="0" applyFont="1" applyFill="1" applyBorder="1" applyAlignment="1" applyProtection="1">
      <alignment horizontal="left" shrinkToFit="1"/>
      <protection hidden="1"/>
    </xf>
    <xf numFmtId="0" fontId="5" fillId="0" borderId="27" xfId="0" applyFont="1" applyFill="1" applyBorder="1" applyAlignment="1" applyProtection="1">
      <alignment horizontal="left" shrinkToFit="1"/>
      <protection hidden="1"/>
    </xf>
    <xf numFmtId="10" fontId="5" fillId="0" borderId="12" xfId="3" applyNumberFormat="1" applyFont="1" applyFill="1" applyBorder="1" applyAlignment="1" applyProtection="1">
      <alignment horizontal="right"/>
    </xf>
    <xf numFmtId="4" fontId="5" fillId="3" borderId="12" xfId="0" applyNumberFormat="1" applyFont="1" applyFill="1" applyBorder="1" applyAlignment="1" applyProtection="1">
      <alignment horizontal="right"/>
    </xf>
    <xf numFmtId="0" fontId="5" fillId="0" borderId="12" xfId="0" applyFont="1" applyFill="1" applyBorder="1" applyAlignment="1" applyProtection="1">
      <alignment horizontal="left" vertical="center" wrapText="1" shrinkToFit="1"/>
      <protection hidden="1"/>
    </xf>
    <xf numFmtId="10" fontId="5" fillId="3" borderId="12" xfId="3" applyNumberFormat="1" applyFont="1" applyFill="1" applyBorder="1" applyAlignment="1" applyProtection="1">
      <alignment horizontal="right"/>
    </xf>
    <xf numFmtId="0" fontId="5" fillId="0" borderId="31" xfId="0" applyFont="1" applyFill="1" applyBorder="1" applyAlignment="1" applyProtection="1">
      <alignment horizontal="right"/>
      <protection hidden="1"/>
    </xf>
    <xf numFmtId="0" fontId="5" fillId="0" borderId="32" xfId="0" applyFont="1" applyFill="1" applyBorder="1" applyAlignment="1" applyProtection="1">
      <alignment horizontal="center" vertical="center" textRotation="45"/>
      <protection hidden="1"/>
    </xf>
    <xf numFmtId="0" fontId="5" fillId="0" borderId="33" xfId="0" applyFont="1" applyFill="1" applyBorder="1" applyAlignment="1" applyProtection="1">
      <alignment horizontal="center" vertical="center" textRotation="45"/>
      <protection hidden="1"/>
    </xf>
    <xf numFmtId="0" fontId="15" fillId="3" borderId="12" xfId="2" applyFont="1" applyFill="1" applyBorder="1" applyAlignment="1">
      <alignment horizontal="left" vertical="center" wrapText="1"/>
    </xf>
    <xf numFmtId="0" fontId="15" fillId="3" borderId="19" xfId="2" applyFont="1" applyFill="1" applyBorder="1" applyAlignment="1">
      <alignment horizontal="left" vertical="center" wrapText="1"/>
    </xf>
    <xf numFmtId="0" fontId="0" fillId="3" borderId="12" xfId="0" applyFill="1" applyBorder="1" applyAlignment="1">
      <alignment horizontal="left"/>
    </xf>
    <xf numFmtId="0" fontId="5" fillId="3" borderId="12" xfId="2" applyFont="1" applyFill="1" applyBorder="1" applyAlignment="1">
      <alignment horizontal="left" vertical="center" wrapText="1"/>
    </xf>
    <xf numFmtId="0" fontId="15" fillId="3" borderId="12" xfId="2" applyFont="1" applyFill="1" applyBorder="1" applyAlignment="1">
      <alignment horizontal="center" vertical="center" wrapText="1"/>
    </xf>
    <xf numFmtId="14" fontId="15" fillId="3" borderId="12" xfId="2" applyNumberFormat="1" applyFont="1" applyFill="1" applyBorder="1" applyAlignment="1">
      <alignment horizontal="center" vertical="center" wrapText="1"/>
    </xf>
    <xf numFmtId="0" fontId="15" fillId="0" borderId="12" xfId="2" applyFont="1" applyBorder="1" applyAlignment="1">
      <alignment horizontal="center" vertical="center" wrapText="1"/>
    </xf>
    <xf numFmtId="0" fontId="15" fillId="4" borderId="12" xfId="2" applyFont="1" applyFill="1" applyBorder="1" applyAlignment="1" applyProtection="1">
      <alignment horizontal="center" vertical="center" wrapText="1"/>
      <protection locked="0"/>
    </xf>
    <xf numFmtId="0" fontId="5" fillId="0" borderId="0" xfId="0" applyFont="1" applyFill="1" applyAlignment="1" applyProtection="1">
      <alignment horizontal="left" vertical="center"/>
      <protection hidden="1"/>
    </xf>
    <xf numFmtId="0" fontId="17" fillId="0" borderId="0" xfId="0" applyFont="1" applyAlignment="1" applyProtection="1">
      <alignment horizontal="center" vertical="center"/>
      <protection hidden="1"/>
    </xf>
    <xf numFmtId="0" fontId="11" fillId="0" borderId="0" xfId="0" applyFont="1" applyAlignment="1" applyProtection="1">
      <alignment horizontal="center" vertical="center" wrapText="1"/>
      <protection hidden="1"/>
    </xf>
    <xf numFmtId="0" fontId="12" fillId="0" borderId="0" xfId="0" applyFont="1" applyAlignment="1" applyProtection="1">
      <alignment horizontal="center"/>
      <protection hidden="1"/>
    </xf>
    <xf numFmtId="0" fontId="18" fillId="0" borderId="23" xfId="1" applyFont="1" applyFill="1" applyBorder="1" applyAlignment="1" applyProtection="1">
      <alignment horizontal="center" vertical="center" wrapText="1"/>
      <protection hidden="1"/>
    </xf>
    <xf numFmtId="0" fontId="18" fillId="0" borderId="30" xfId="1" applyFont="1" applyFill="1" applyBorder="1" applyAlignment="1" applyProtection="1">
      <alignment horizontal="center" vertical="center" wrapText="1"/>
      <protection hidden="1"/>
    </xf>
    <xf numFmtId="0" fontId="18" fillId="0" borderId="22" xfId="1" applyFont="1" applyFill="1" applyBorder="1" applyAlignment="1" applyProtection="1">
      <alignment horizontal="center" vertical="center" wrapText="1"/>
      <protection hidden="1"/>
    </xf>
    <xf numFmtId="0" fontId="18" fillId="0" borderId="23" xfId="1" applyFont="1" applyFill="1" applyBorder="1" applyAlignment="1" applyProtection="1">
      <alignment horizontal="left" vertical="center" wrapText="1"/>
      <protection hidden="1"/>
    </xf>
    <xf numFmtId="0" fontId="13" fillId="0" borderId="22" xfId="0" applyFont="1" applyBorder="1" applyAlignment="1">
      <alignment horizontal="left" vertical="center" wrapText="1"/>
    </xf>
    <xf numFmtId="0" fontId="5" fillId="0" borderId="23" xfId="0" applyFont="1" applyFill="1" applyBorder="1" applyAlignment="1" applyProtection="1">
      <alignment horizontal="left"/>
      <protection hidden="1"/>
    </xf>
    <xf numFmtId="0" fontId="5" fillId="0" borderId="30" xfId="0" applyFont="1" applyFill="1" applyBorder="1" applyAlignment="1" applyProtection="1">
      <alignment horizontal="left"/>
      <protection hidden="1"/>
    </xf>
    <xf numFmtId="0" fontId="5" fillId="0" borderId="22" xfId="0" applyFont="1" applyFill="1" applyBorder="1" applyAlignment="1" applyProtection="1">
      <alignment horizontal="left"/>
      <protection hidden="1"/>
    </xf>
    <xf numFmtId="0" fontId="5" fillId="0" borderId="23" xfId="0" applyFont="1" applyFill="1" applyBorder="1" applyAlignment="1" applyProtection="1">
      <alignment horizontal="left" vertical="top"/>
      <protection hidden="1"/>
    </xf>
    <xf numFmtId="0" fontId="5" fillId="0" borderId="30" xfId="0" applyFont="1" applyFill="1" applyBorder="1" applyAlignment="1" applyProtection="1">
      <alignment horizontal="left" vertical="top"/>
      <protection hidden="1"/>
    </xf>
    <xf numFmtId="0" fontId="5" fillId="0" borderId="22" xfId="0" applyFont="1" applyFill="1" applyBorder="1" applyAlignment="1" applyProtection="1">
      <alignment horizontal="left" vertical="top"/>
      <protection hidden="1"/>
    </xf>
    <xf numFmtId="0" fontId="5" fillId="0" borderId="23" xfId="0" applyFont="1" applyFill="1" applyBorder="1" applyAlignment="1" applyProtection="1">
      <alignment horizontal="left" vertical="center"/>
      <protection hidden="1"/>
    </xf>
    <xf numFmtId="0" fontId="5" fillId="0" borderId="30" xfId="0" applyFont="1" applyFill="1" applyBorder="1" applyAlignment="1" applyProtection="1">
      <alignment horizontal="left" vertical="center"/>
      <protection hidden="1"/>
    </xf>
    <xf numFmtId="0" fontId="5" fillId="0" borderId="22" xfId="0" applyFont="1" applyFill="1" applyBorder="1" applyAlignment="1" applyProtection="1">
      <alignment horizontal="left" vertical="center"/>
      <protection hidden="1"/>
    </xf>
    <xf numFmtId="4" fontId="5" fillId="0" borderId="12" xfId="0" applyNumberFormat="1" applyFont="1" applyFill="1" applyBorder="1" applyAlignment="1" applyProtection="1">
      <alignment horizontal="right"/>
      <protection hidden="1"/>
    </xf>
    <xf numFmtId="0" fontId="5" fillId="0" borderId="23" xfId="0" applyFont="1" applyFill="1" applyBorder="1" applyAlignment="1" applyProtection="1">
      <alignment horizontal="right"/>
      <protection hidden="1"/>
    </xf>
    <xf numFmtId="0" fontId="0" fillId="0" borderId="30" xfId="0" applyBorder="1" applyAlignment="1">
      <alignment horizontal="right"/>
    </xf>
    <xf numFmtId="0" fontId="0" fillId="0" borderId="22" xfId="0" applyBorder="1" applyAlignment="1">
      <alignment horizontal="right"/>
    </xf>
    <xf numFmtId="0" fontId="5" fillId="0" borderId="23" xfId="0" applyFont="1" applyFill="1" applyBorder="1" applyAlignment="1" applyProtection="1">
      <alignment horizontal="right" wrapText="1"/>
      <protection hidden="1"/>
    </xf>
    <xf numFmtId="0" fontId="0" fillId="0" borderId="30" xfId="0" applyBorder="1" applyAlignment="1">
      <alignment horizontal="right" wrapText="1"/>
    </xf>
    <xf numFmtId="0" fontId="0" fillId="0" borderId="22" xfId="0" applyBorder="1" applyAlignment="1">
      <alignment horizontal="right" wrapText="1"/>
    </xf>
    <xf numFmtId="0" fontId="5" fillId="0" borderId="23" xfId="0" applyFont="1" applyFill="1" applyBorder="1" applyAlignment="1" applyProtection="1">
      <alignment horizontal="left" vertical="center" wrapText="1"/>
      <protection hidden="1"/>
    </xf>
    <xf numFmtId="0" fontId="5" fillId="0" borderId="30" xfId="0" applyFont="1" applyFill="1" applyBorder="1" applyAlignment="1" applyProtection="1">
      <alignment horizontal="left" vertical="center" wrapText="1"/>
      <protection hidden="1"/>
    </xf>
    <xf numFmtId="0" fontId="5" fillId="0" borderId="22" xfId="0" applyFont="1" applyFill="1" applyBorder="1" applyAlignment="1" applyProtection="1">
      <alignment horizontal="left" vertical="center" wrapText="1"/>
      <protection hidden="1"/>
    </xf>
    <xf numFmtId="0" fontId="5" fillId="0" borderId="23" xfId="0" applyFont="1" applyFill="1" applyBorder="1" applyAlignment="1" applyProtection="1">
      <alignment horizontal="left" vertical="top" wrapText="1"/>
      <protection hidden="1"/>
    </xf>
    <xf numFmtId="0" fontId="5" fillId="0" borderId="30" xfId="0" applyFont="1" applyFill="1" applyBorder="1" applyAlignment="1" applyProtection="1">
      <alignment horizontal="left" vertical="top" wrapText="1"/>
      <protection hidden="1"/>
    </xf>
    <xf numFmtId="0" fontId="5" fillId="0" borderId="22" xfId="0" applyFont="1" applyFill="1" applyBorder="1" applyAlignment="1" applyProtection="1">
      <alignment horizontal="left" vertical="top" wrapText="1"/>
      <protection hidden="1"/>
    </xf>
    <xf numFmtId="0" fontId="5" fillId="0" borderId="12" xfId="0" applyFont="1" applyFill="1" applyBorder="1" applyAlignment="1" applyProtection="1">
      <alignment horizontal="left" shrinkToFit="1"/>
      <protection hidden="1"/>
    </xf>
    <xf numFmtId="4" fontId="5" fillId="0" borderId="12" xfId="0" applyNumberFormat="1" applyFont="1" applyFill="1" applyBorder="1" applyAlignment="1" applyProtection="1">
      <alignment horizontal="right"/>
      <protection locked="0" hidden="1"/>
    </xf>
    <xf numFmtId="0" fontId="5" fillId="0" borderId="22" xfId="0" applyFont="1" applyFill="1" applyBorder="1" applyAlignment="1" applyProtection="1">
      <alignment horizontal="left" shrinkToFit="1"/>
      <protection hidden="1"/>
    </xf>
    <xf numFmtId="4" fontId="5" fillId="4" borderId="23" xfId="0" applyNumberFormat="1" applyFont="1" applyFill="1" applyBorder="1" applyAlignment="1" applyProtection="1">
      <alignment horizontal="right"/>
      <protection locked="0" hidden="1"/>
    </xf>
    <xf numFmtId="4" fontId="5" fillId="4" borderId="22" xfId="0" applyNumberFormat="1" applyFont="1" applyFill="1" applyBorder="1" applyAlignment="1" applyProtection="1">
      <alignment horizontal="right"/>
      <protection locked="0" hidden="1"/>
    </xf>
    <xf numFmtId="164" fontId="19" fillId="0" borderId="23" xfId="4" applyFont="1" applyFill="1" applyBorder="1" applyAlignment="1" applyProtection="1">
      <alignment horizontal="left" vertical="center" wrapText="1"/>
      <protection hidden="1"/>
    </xf>
    <xf numFmtId="164" fontId="19" fillId="0" borderId="30" xfId="4" applyFont="1" applyFill="1" applyBorder="1" applyAlignment="1" applyProtection="1">
      <alignment horizontal="left" vertical="center" wrapText="1"/>
      <protection hidden="1"/>
    </xf>
    <xf numFmtId="164" fontId="19" fillId="0" borderId="22" xfId="4" applyFont="1" applyFill="1" applyBorder="1" applyAlignment="1" applyProtection="1">
      <alignment horizontal="left" vertical="center" wrapText="1"/>
      <protection hidden="1"/>
    </xf>
    <xf numFmtId="10" fontId="5" fillId="4" borderId="25" xfId="0" applyNumberFormat="1" applyFont="1" applyFill="1" applyBorder="1" applyAlignment="1" applyProtection="1">
      <alignment horizontal="right"/>
      <protection locked="0" hidden="1"/>
    </xf>
    <xf numFmtId="10" fontId="5" fillId="4" borderId="27" xfId="0" applyNumberFormat="1" applyFont="1" applyFill="1" applyBorder="1" applyAlignment="1" applyProtection="1">
      <alignment horizontal="right"/>
      <protection locked="0" hidden="1"/>
    </xf>
    <xf numFmtId="0" fontId="5" fillId="5" borderId="23" xfId="0" applyNumberFormat="1" applyFont="1" applyFill="1" applyBorder="1" applyAlignment="1" applyProtection="1">
      <alignment horizontal="right"/>
      <protection hidden="1"/>
    </xf>
    <xf numFmtId="0" fontId="5" fillId="5" borderId="22" xfId="0" applyNumberFormat="1" applyFont="1" applyFill="1" applyBorder="1" applyAlignment="1" applyProtection="1">
      <alignment horizontal="right"/>
      <protection hidden="1"/>
    </xf>
    <xf numFmtId="4" fontId="5" fillId="6" borderId="29" xfId="0" applyNumberFormat="1" applyFont="1" applyFill="1" applyBorder="1" applyAlignment="1" applyProtection="1">
      <alignment horizontal="right"/>
      <protection hidden="1"/>
    </xf>
    <xf numFmtId="4" fontId="5" fillId="6" borderId="11" xfId="0" applyNumberFormat="1" applyFont="1" applyFill="1" applyBorder="1" applyAlignment="1" applyProtection="1">
      <alignment horizontal="right"/>
      <protection hidden="1"/>
    </xf>
    <xf numFmtId="10" fontId="5" fillId="0" borderId="12" xfId="3" applyNumberFormat="1" applyFont="1" applyFill="1" applyBorder="1" applyAlignment="1" applyProtection="1">
      <alignment horizontal="right"/>
      <protection hidden="1"/>
    </xf>
    <xf numFmtId="4" fontId="5" fillId="0" borderId="23" xfId="0" applyNumberFormat="1" applyFont="1" applyFill="1" applyBorder="1" applyAlignment="1" applyProtection="1">
      <alignment horizontal="right"/>
      <protection hidden="1"/>
    </xf>
    <xf numFmtId="4" fontId="5" fillId="0" borderId="22" xfId="0" applyNumberFormat="1" applyFont="1" applyFill="1" applyBorder="1" applyAlignment="1" applyProtection="1">
      <alignment horizontal="right"/>
      <protection hidden="1"/>
    </xf>
    <xf numFmtId="164" fontId="5" fillId="7" borderId="29" xfId="4" applyFont="1" applyFill="1" applyBorder="1" applyAlignment="1" applyProtection="1">
      <alignment horizontal="right" vertical="center"/>
      <protection hidden="1"/>
    </xf>
    <xf numFmtId="164" fontId="5" fillId="7" borderId="21" xfId="4" applyFont="1" applyFill="1" applyBorder="1" applyAlignment="1" applyProtection="1">
      <alignment horizontal="right" vertical="center"/>
      <protection hidden="1"/>
    </xf>
    <xf numFmtId="164" fontId="5" fillId="7" borderId="11" xfId="4" applyFont="1" applyFill="1" applyBorder="1" applyAlignment="1" applyProtection="1">
      <alignment horizontal="right" vertical="center"/>
      <protection hidden="1"/>
    </xf>
    <xf numFmtId="10" fontId="5" fillId="0" borderId="23" xfId="3" applyNumberFormat="1" applyFont="1" applyFill="1" applyBorder="1" applyAlignment="1" applyProtection="1">
      <alignment horizontal="right"/>
      <protection locked="0"/>
    </xf>
    <xf numFmtId="10" fontId="5" fillId="0" borderId="22" xfId="3" applyNumberFormat="1" applyFont="1" applyFill="1" applyBorder="1" applyAlignment="1" applyProtection="1">
      <alignment horizontal="right"/>
      <protection locked="0"/>
    </xf>
    <xf numFmtId="10" fontId="5" fillId="0" borderId="23" xfId="3" applyNumberFormat="1" applyFont="1" applyFill="1" applyBorder="1" applyAlignment="1" applyProtection="1">
      <alignment horizontal="center"/>
      <protection hidden="1"/>
    </xf>
    <xf numFmtId="10" fontId="5" fillId="0" borderId="22" xfId="3" applyNumberFormat="1" applyFont="1" applyFill="1" applyBorder="1" applyAlignment="1" applyProtection="1">
      <alignment horizontal="center"/>
      <protection hidden="1"/>
    </xf>
    <xf numFmtId="0" fontId="5" fillId="0" borderId="25" xfId="0" applyFont="1" applyFill="1" applyBorder="1" applyAlignment="1" applyProtection="1">
      <alignment horizontal="left" vertical="center"/>
      <protection hidden="1"/>
    </xf>
    <xf numFmtId="0" fontId="5" fillId="0" borderId="26" xfId="0" applyFont="1" applyFill="1" applyBorder="1" applyAlignment="1" applyProtection="1">
      <alignment horizontal="left" vertical="center"/>
      <protection hidden="1"/>
    </xf>
    <xf numFmtId="0" fontId="5" fillId="0" borderId="27" xfId="0" applyFont="1" applyFill="1" applyBorder="1" applyAlignment="1" applyProtection="1">
      <alignment horizontal="left" vertical="center"/>
      <protection hidden="1"/>
    </xf>
    <xf numFmtId="1" fontId="5" fillId="4" borderId="12" xfId="0" quotePrefix="1" applyNumberFormat="1" applyFont="1" applyFill="1" applyBorder="1" applyAlignment="1" applyProtection="1">
      <alignment horizontal="right"/>
      <protection locked="0"/>
    </xf>
    <xf numFmtId="1" fontId="5" fillId="4" borderId="22" xfId="0" quotePrefix="1" applyNumberFormat="1" applyFont="1" applyFill="1" applyBorder="1" applyAlignment="1" applyProtection="1">
      <alignment horizontal="right"/>
      <protection locked="0"/>
    </xf>
    <xf numFmtId="164" fontId="5" fillId="0" borderId="25" xfId="4" applyFont="1" applyFill="1" applyBorder="1" applyAlignment="1" applyProtection="1">
      <alignment horizontal="left" vertical="center" wrapText="1"/>
      <protection hidden="1"/>
    </xf>
    <xf numFmtId="164" fontId="5" fillId="0" borderId="26" xfId="4" applyFont="1" applyFill="1" applyBorder="1" applyAlignment="1" applyProtection="1">
      <alignment horizontal="left" vertical="center"/>
      <protection hidden="1"/>
    </xf>
    <xf numFmtId="164" fontId="5" fillId="0" borderId="27" xfId="4" applyFont="1" applyFill="1" applyBorder="1" applyAlignment="1" applyProtection="1">
      <alignment horizontal="left" vertical="center"/>
      <protection hidden="1"/>
    </xf>
    <xf numFmtId="164" fontId="5" fillId="0" borderId="29" xfId="4" applyFont="1" applyFill="1" applyBorder="1" applyAlignment="1" applyProtection="1">
      <alignment horizontal="right" vertical="center"/>
      <protection hidden="1"/>
    </xf>
    <xf numFmtId="164" fontId="5" fillId="0" borderId="21" xfId="4" applyFont="1" applyFill="1" applyBorder="1" applyAlignment="1" applyProtection="1">
      <alignment horizontal="right" vertical="center"/>
      <protection hidden="1"/>
    </xf>
    <xf numFmtId="164" fontId="5" fillId="0" borderId="11" xfId="4" applyFont="1" applyFill="1" applyBorder="1" applyAlignment="1" applyProtection="1">
      <alignment horizontal="right" vertical="center"/>
      <protection hidden="1"/>
    </xf>
    <xf numFmtId="1" fontId="5" fillId="7" borderId="29" xfId="0" quotePrefix="1" applyNumberFormat="1" applyFont="1" applyFill="1" applyBorder="1" applyAlignment="1" applyProtection="1">
      <alignment horizontal="right"/>
      <protection hidden="1"/>
    </xf>
    <xf numFmtId="1" fontId="5" fillId="7" borderId="11" xfId="0" quotePrefix="1" applyNumberFormat="1" applyFont="1" applyFill="1" applyBorder="1" applyAlignment="1" applyProtection="1">
      <alignment horizontal="right"/>
      <protection hidden="1"/>
    </xf>
    <xf numFmtId="164" fontId="5" fillId="7" borderId="23" xfId="4" applyFont="1" applyFill="1" applyBorder="1" applyAlignment="1" applyProtection="1">
      <alignment horizontal="left" vertical="center"/>
      <protection hidden="1"/>
    </xf>
    <xf numFmtId="164" fontId="5" fillId="7" borderId="30" xfId="4" applyFont="1" applyFill="1" applyBorder="1" applyAlignment="1" applyProtection="1">
      <alignment horizontal="left" vertical="center"/>
      <protection hidden="1"/>
    </xf>
    <xf numFmtId="164" fontId="5" fillId="7" borderId="22" xfId="4" applyFont="1" applyFill="1" applyBorder="1" applyAlignment="1" applyProtection="1">
      <alignment horizontal="left" vertical="center"/>
      <protection hidden="1"/>
    </xf>
    <xf numFmtId="10" fontId="5" fillId="7" borderId="23" xfId="0" applyNumberFormat="1" applyFont="1" applyFill="1" applyBorder="1" applyAlignment="1" applyProtection="1">
      <alignment horizontal="right"/>
      <protection hidden="1"/>
    </xf>
    <xf numFmtId="10" fontId="5" fillId="7" borderId="22" xfId="0" applyNumberFormat="1" applyFont="1" applyFill="1" applyBorder="1" applyAlignment="1" applyProtection="1">
      <alignment horizontal="right"/>
      <protection hidden="1"/>
    </xf>
    <xf numFmtId="10" fontId="5" fillId="0" borderId="12" xfId="0" applyNumberFormat="1" applyFont="1" applyFill="1" applyBorder="1" applyAlignment="1" applyProtection="1">
      <alignment horizontal="right"/>
      <protection hidden="1"/>
    </xf>
    <xf numFmtId="1" fontId="5" fillId="4" borderId="29" xfId="0" quotePrefix="1" applyNumberFormat="1" applyFont="1" applyFill="1" applyBorder="1" applyAlignment="1" applyProtection="1">
      <alignment horizontal="right"/>
      <protection locked="0" hidden="1"/>
    </xf>
    <xf numFmtId="1" fontId="5" fillId="4" borderId="11" xfId="0" quotePrefix="1" applyNumberFormat="1" applyFont="1" applyFill="1" applyBorder="1" applyAlignment="1" applyProtection="1">
      <alignment horizontal="right"/>
      <protection locked="0" hidden="1"/>
    </xf>
    <xf numFmtId="10" fontId="5" fillId="0" borderId="25" xfId="0" applyNumberFormat="1" applyFont="1" applyFill="1" applyBorder="1" applyAlignment="1" applyProtection="1">
      <alignment horizontal="right"/>
      <protection hidden="1"/>
    </xf>
    <xf numFmtId="10" fontId="5" fillId="0" borderId="27" xfId="0" applyNumberFormat="1" applyFont="1" applyFill="1" applyBorder="1" applyAlignment="1" applyProtection="1">
      <alignment horizontal="right"/>
      <protection hidden="1"/>
    </xf>
    <xf numFmtId="1" fontId="5" fillId="0" borderId="29" xfId="0" quotePrefix="1" applyNumberFormat="1" applyFont="1" applyFill="1" applyBorder="1" applyAlignment="1" applyProtection="1">
      <alignment horizontal="right"/>
      <protection hidden="1"/>
    </xf>
    <xf numFmtId="1" fontId="5" fillId="0" borderId="11" xfId="0" quotePrefix="1" applyNumberFormat="1" applyFont="1" applyFill="1" applyBorder="1" applyAlignment="1" applyProtection="1">
      <alignment horizontal="right"/>
      <protection hidden="1"/>
    </xf>
    <xf numFmtId="164" fontId="5" fillId="0" borderId="23" xfId="4" applyFont="1" applyFill="1" applyBorder="1" applyAlignment="1" applyProtection="1">
      <alignment horizontal="left" vertical="center" wrapText="1"/>
      <protection hidden="1"/>
    </xf>
    <xf numFmtId="164" fontId="5" fillId="0" borderId="30" xfId="4" applyFont="1" applyFill="1" applyBorder="1" applyAlignment="1" applyProtection="1">
      <alignment horizontal="left" vertical="center"/>
      <protection hidden="1"/>
    </xf>
    <xf numFmtId="164" fontId="5" fillId="0" borderId="22" xfId="4" applyFont="1" applyFill="1" applyBorder="1" applyAlignment="1" applyProtection="1">
      <alignment horizontal="left" vertical="center"/>
      <protection hidden="1"/>
    </xf>
    <xf numFmtId="0" fontId="5" fillId="0" borderId="23" xfId="0" applyFont="1" applyFill="1" applyBorder="1" applyAlignment="1" applyProtection="1">
      <alignment horizontal="left" vertical="center" shrinkToFit="1"/>
      <protection hidden="1"/>
    </xf>
    <xf numFmtId="0" fontId="5" fillId="0" borderId="30" xfId="0" applyFont="1" applyFill="1" applyBorder="1" applyAlignment="1" applyProtection="1">
      <alignment horizontal="left" vertical="center" shrinkToFit="1"/>
      <protection hidden="1"/>
    </xf>
    <xf numFmtId="0" fontId="5" fillId="0" borderId="22" xfId="0" applyFont="1" applyFill="1" applyBorder="1" applyAlignment="1" applyProtection="1">
      <alignment horizontal="left" vertical="center" shrinkToFit="1"/>
      <protection hidden="1"/>
    </xf>
    <xf numFmtId="0" fontId="16" fillId="0" borderId="30" xfId="0" applyFont="1" applyFill="1" applyBorder="1" applyAlignment="1" applyProtection="1">
      <alignment horizontal="left" vertical="center" shrinkToFit="1"/>
      <protection hidden="1"/>
    </xf>
    <xf numFmtId="0" fontId="16" fillId="0" borderId="22" xfId="0" applyFont="1" applyFill="1" applyBorder="1" applyAlignment="1" applyProtection="1">
      <alignment horizontal="left" vertical="center" shrinkToFit="1"/>
      <protection hidden="1"/>
    </xf>
    <xf numFmtId="0" fontId="5" fillId="0" borderId="23" xfId="0" applyFont="1" applyFill="1" applyBorder="1" applyAlignment="1" applyProtection="1">
      <alignment horizontal="left" vertical="center" wrapText="1" shrinkToFit="1"/>
      <protection hidden="1"/>
    </xf>
    <xf numFmtId="4" fontId="5" fillId="4" borderId="12" xfId="0" applyNumberFormat="1" applyFont="1" applyFill="1" applyBorder="1" applyAlignment="1" applyProtection="1">
      <alignment horizontal="right"/>
      <protection locked="0" hidden="1"/>
    </xf>
    <xf numFmtId="0" fontId="5" fillId="0" borderId="23" xfId="0" applyFont="1" applyFill="1" applyBorder="1" applyAlignment="1" applyProtection="1">
      <alignment horizontal="center" vertical="center" wrapText="1" shrinkToFit="1"/>
      <protection hidden="1"/>
    </xf>
    <xf numFmtId="0" fontId="5" fillId="0" borderId="30" xfId="0" applyFont="1" applyFill="1" applyBorder="1" applyAlignment="1" applyProtection="1">
      <alignment horizontal="center" vertical="center" wrapText="1" shrinkToFit="1"/>
      <protection hidden="1"/>
    </xf>
    <xf numFmtId="0" fontId="5" fillId="0" borderId="22" xfId="0" applyFont="1" applyFill="1" applyBorder="1" applyAlignment="1" applyProtection="1">
      <alignment horizontal="center" vertical="center" wrapText="1" shrinkToFit="1"/>
      <protection hidden="1"/>
    </xf>
    <xf numFmtId="10" fontId="5" fillId="3" borderId="23" xfId="3" applyNumberFormat="1" applyFont="1" applyFill="1" applyBorder="1" applyAlignment="1" applyProtection="1">
      <alignment horizontal="right"/>
      <protection locked="0"/>
    </xf>
    <xf numFmtId="10" fontId="5" fillId="3" borderId="22" xfId="3" applyNumberFormat="1" applyFont="1" applyFill="1" applyBorder="1" applyAlignment="1" applyProtection="1">
      <alignment horizontal="right"/>
      <protection locked="0"/>
    </xf>
    <xf numFmtId="0" fontId="5" fillId="3" borderId="36" xfId="0" applyFont="1" applyFill="1" applyBorder="1" applyAlignment="1" applyProtection="1">
      <alignment horizontal="center" vertical="center" wrapText="1"/>
      <protection hidden="1"/>
    </xf>
    <xf numFmtId="0" fontId="5" fillId="3" borderId="19" xfId="2" applyFont="1" applyFill="1" applyBorder="1" applyAlignment="1">
      <alignment horizontal="left" vertical="center" wrapText="1"/>
    </xf>
    <xf numFmtId="0" fontId="3" fillId="3" borderId="12" xfId="0" applyFont="1" applyFill="1" applyBorder="1" applyAlignment="1">
      <alignment horizontal="left"/>
    </xf>
    <xf numFmtId="14" fontId="15" fillId="3" borderId="12" xfId="2" applyNumberFormat="1" applyFont="1" applyFill="1" applyBorder="1" applyAlignment="1" applyProtection="1">
      <alignment horizontal="center" vertical="center" wrapText="1"/>
    </xf>
  </cellXfs>
  <cellStyles count="5">
    <cellStyle name="Гиперссылка" xfId="1" builtinId="8"/>
    <cellStyle name="Обычный" xfId="0" builtinId="0"/>
    <cellStyle name="Обычный 2" xfId="2"/>
    <cellStyle name="Процентный 2" xfId="3"/>
    <cellStyle name="Финансовый" xfId="4"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Drop" dropLines="40" dropStyle="combo" dx="22" fmlaLink="$H$13" fmlaRange="$AA$6:$AA$7" sel="1" val="0"/>
</file>

<file path=xl/ctrlProps/ctrlProp2.xml><?xml version="1.0" encoding="utf-8"?>
<formControlPr xmlns="http://schemas.microsoft.com/office/spreadsheetml/2009/9/main" objectType="Drop" dropLines="40" dropStyle="combo" dx="22" fmlaLink="$L$22" fmlaRange="$AR$7:$AR$8" sel="1" val="0"/>
</file>

<file path=xl/ctrlProps/ctrlProp3.xml><?xml version="1.0" encoding="utf-8"?>
<formControlPr xmlns="http://schemas.microsoft.com/office/spreadsheetml/2009/9/main" objectType="Drop" dropLines="40" dropStyle="combo" dx="22" fmlaLink="$H$13" fmlaRange="$AA$6:$AA$7" sel="1" val="0"/>
</file>

<file path=xl/ctrlProps/ctrlProp4.xml><?xml version="1.0" encoding="utf-8"?>
<formControlPr xmlns="http://schemas.microsoft.com/office/spreadsheetml/2009/9/main" objectType="Drop" dropLines="40" dropStyle="combo" dx="22" fmlaLink="$H$13" fmlaRange="$AA$6:$AA$7" sel="1" val="0"/>
</file>

<file path=xl/ctrlProps/ctrlProp5.xml><?xml version="1.0" encoding="utf-8"?>
<formControlPr xmlns="http://schemas.microsoft.com/office/spreadsheetml/2009/9/main" objectType="Drop" dropLines="40" dropStyle="combo" dx="22" fmlaLink="$H$13" fmlaRange="$AA$6:$AA$7" sel="1" val="0"/>
</file>

<file path=xl/ctrlProps/ctrlProp6.xml><?xml version="1.0" encoding="utf-8"?>
<formControlPr xmlns="http://schemas.microsoft.com/office/spreadsheetml/2009/9/main" objectType="Drop" dropLines="40" dropStyle="combo" dx="22" fmlaLink="$H$13" fmlaRange="$AA$6:$AA$7" sel="1" val="0"/>
</file>

<file path=xl/ctrlProps/ctrlProp7.xml><?xml version="1.0" encoding="utf-8"?>
<formControlPr xmlns="http://schemas.microsoft.com/office/spreadsheetml/2009/9/main" objectType="Drop" dropLines="40" dropStyle="combo" dx="22" fmlaLink="$H$13" fmlaRange="$AA$6:$AA$7" sel="1" val="0"/>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10</xdr:col>
          <xdr:colOff>571500</xdr:colOff>
          <xdr:row>10</xdr:row>
          <xdr:rowOff>104775</xdr:rowOff>
        </xdr:from>
        <xdr:to>
          <xdr:col>13</xdr:col>
          <xdr:colOff>9525</xdr:colOff>
          <xdr:row>11</xdr:row>
          <xdr:rowOff>152400</xdr:rowOff>
        </xdr:to>
        <xdr:sp macro="" textlink="">
          <xdr:nvSpPr>
            <xdr:cNvPr id="8193" name="Drop Down 1" hidden="1">
              <a:extLst>
                <a:ext uri="{63B3BB69-23CF-44E3-9099-C40C66FF867C}">
                  <a14:compatExt spid="_x0000_s8193"/>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832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11</xdr:col>
          <xdr:colOff>9525</xdr:colOff>
          <xdr:row>21</xdr:row>
          <xdr:rowOff>9525</xdr:rowOff>
        </xdr:from>
        <xdr:to>
          <xdr:col>13</xdr:col>
          <xdr:colOff>152400</xdr:colOff>
          <xdr:row>21</xdr:row>
          <xdr:rowOff>180975</xdr:rowOff>
        </xdr:to>
        <xdr:sp macro="" textlink="">
          <xdr:nvSpPr>
            <xdr:cNvPr id="14337" name="Drop Down 1" hidden="1">
              <a:extLst>
                <a:ext uri="{63B3BB69-23CF-44E3-9099-C40C66FF867C}">
                  <a14:compatExt spid="_x0000_s1433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14</xdr:col>
      <xdr:colOff>19050</xdr:colOff>
      <xdr:row>5</xdr:row>
      <xdr:rowOff>19050</xdr:rowOff>
    </xdr:from>
    <xdr:to>
      <xdr:col>29</xdr:col>
      <xdr:colOff>544286</xdr:colOff>
      <xdr:row>14</xdr:row>
      <xdr:rowOff>172811</xdr:rowOff>
    </xdr:to>
    <xdr:pic>
      <xdr:nvPicPr>
        <xdr:cNvPr id="1445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439400" y="800100"/>
          <a:ext cx="13401675" cy="1485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13</xdr:row>
          <xdr:rowOff>0</xdr:rowOff>
        </xdr:to>
        <xdr:sp macro="" textlink="">
          <xdr:nvSpPr>
            <xdr:cNvPr id="7169" name="Drop Down 1" hidden="1">
              <a:extLst>
                <a:ext uri="{63B3BB69-23CF-44E3-9099-C40C66FF867C}">
                  <a14:compatExt spid="_x0000_s716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7365"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9217" name="Drop Down 1" hidden="1">
              <a:extLst>
                <a:ext uri="{63B3BB69-23CF-44E3-9099-C40C66FF867C}">
                  <a14:compatExt spid="_x0000_s9217"/>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9339"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0241" name="Drop Down 1" hidden="1">
              <a:extLst>
                <a:ext uri="{63B3BB69-23CF-44E3-9099-C40C66FF867C}">
                  <a14:compatExt spid="_x0000_s1024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0362"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1265" name="Drop Down 1" hidden="1">
              <a:extLst>
                <a:ext uri="{63B3BB69-23CF-44E3-9099-C40C66FF867C}">
                  <a14:compatExt spid="_x0000_s11265"/>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1386"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absolute">
        <xdr:from>
          <xdr:col>7</xdr:col>
          <xdr:colOff>38100</xdr:colOff>
          <xdr:row>12</xdr:row>
          <xdr:rowOff>0</xdr:rowOff>
        </xdr:from>
        <xdr:to>
          <xdr:col>9</xdr:col>
          <xdr:colOff>19050</xdr:colOff>
          <xdr:row>14</xdr:row>
          <xdr:rowOff>0</xdr:rowOff>
        </xdr:to>
        <xdr:sp macro="" textlink="">
          <xdr:nvSpPr>
            <xdr:cNvPr id="12289" name="Drop Down 1" hidden="1">
              <a:extLst>
                <a:ext uri="{63B3BB69-23CF-44E3-9099-C40C66FF867C}">
                  <a14:compatExt spid="_x0000_s12289"/>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15</xdr:col>
      <xdr:colOff>209550</xdr:colOff>
      <xdr:row>2</xdr:row>
      <xdr:rowOff>171450</xdr:rowOff>
    </xdr:from>
    <xdr:to>
      <xdr:col>20</xdr:col>
      <xdr:colOff>447675</xdr:colOff>
      <xdr:row>3</xdr:row>
      <xdr:rowOff>371475</xdr:rowOff>
    </xdr:to>
    <xdr:pic>
      <xdr:nvPicPr>
        <xdr:cNvPr id="12410" name="Рисунок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763500" y="876300"/>
          <a:ext cx="4638675"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trlProp" Target="../ctrlProps/ctrlProp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trlProp" Target="../ctrlProps/ctrlProp4.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trlProp" Target="../ctrlProps/ctrlProp5.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trlProp" Target="../ctrlProps/ctrlProp6.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5">
    <pageSetUpPr fitToPage="1"/>
  </sheetPr>
  <dimension ref="A1:AJ454"/>
  <sheetViews>
    <sheetView showGridLines="0" zoomScaleNormal="100" workbookViewId="0">
      <selection activeCell="H8" sqref="H8:I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0" style="2" bestFit="1" customWidth="1"/>
    <col min="23" max="23" width="10.7109375" style="2" hidden="1" customWidth="1"/>
    <col min="24" max="26" width="9.140625" style="2" hidden="1" customWidth="1"/>
    <col min="27" max="27" width="8.42578125" style="2" bestFit="1" customWidth="1"/>
    <col min="28" max="28" width="5.28515625" style="2" bestFit="1" customWidth="1"/>
    <col min="29" max="31" width="0" style="2" hidden="1" customWidth="1"/>
    <col min="32" max="240" width="9.140625" style="2"/>
    <col min="241" max="241" width="13.7109375" style="2" customWidth="1"/>
    <col min="242" max="16384" width="9.140625" style="2"/>
  </cols>
  <sheetData>
    <row r="1" spans="1:28" ht="27.75" customHeight="1" x14ac:dyDescent="0.25">
      <c r="A1" s="81" t="s">
        <v>49</v>
      </c>
      <c r="B1" s="81"/>
      <c r="C1" s="81"/>
      <c r="D1" s="81"/>
      <c r="E1" s="81"/>
      <c r="F1" s="81"/>
      <c r="G1" s="81"/>
      <c r="H1" s="81"/>
      <c r="I1" s="81"/>
      <c r="O1" s="2"/>
    </row>
    <row r="2" spans="1:28" ht="27.75" customHeight="1" x14ac:dyDescent="0.25">
      <c r="A2" s="82" t="s">
        <v>3</v>
      </c>
      <c r="B2" s="82"/>
      <c r="C2" s="82"/>
      <c r="D2" s="82"/>
      <c r="E2" s="82"/>
      <c r="F2" s="82"/>
      <c r="G2" s="82"/>
      <c r="H2" s="82"/>
      <c r="I2" s="82"/>
    </row>
    <row r="3" spans="1:28" ht="24.75" customHeight="1" x14ac:dyDescent="0.25">
      <c r="A3" s="83" t="s">
        <v>11</v>
      </c>
      <c r="B3" s="83"/>
      <c r="C3" s="83"/>
      <c r="D3" s="83"/>
      <c r="E3" s="83"/>
      <c r="F3" s="83"/>
      <c r="G3" s="83"/>
      <c r="H3" s="83"/>
      <c r="I3" s="83"/>
    </row>
    <row r="4" spans="1:28" ht="30" customHeight="1" x14ac:dyDescent="0.25">
      <c r="A4" s="84" t="e">
        <f>#REF!</f>
        <v>#REF!</v>
      </c>
      <c r="B4" s="84"/>
      <c r="C4" s="84"/>
      <c r="D4" s="84"/>
      <c r="E4" s="84"/>
      <c r="F4" s="84"/>
      <c r="G4" s="84"/>
      <c r="H4" s="84"/>
      <c r="I4" s="84"/>
    </row>
    <row r="5" spans="1:28" x14ac:dyDescent="0.25">
      <c r="A5" s="85" t="s">
        <v>17</v>
      </c>
      <c r="B5" s="85"/>
      <c r="C5" s="85"/>
      <c r="D5" s="85"/>
      <c r="E5" s="85"/>
      <c r="F5" s="85"/>
      <c r="G5" s="85"/>
      <c r="H5" s="85"/>
      <c r="I5" s="85"/>
      <c r="J5" s="43"/>
      <c r="K5" s="14"/>
      <c r="L5" s="14"/>
      <c r="M5" s="14"/>
      <c r="N5" s="14"/>
      <c r="R5" s="1"/>
      <c r="S5" s="1"/>
      <c r="T5" s="1"/>
      <c r="U5" s="1"/>
      <c r="V5" s="1"/>
      <c r="W5" s="1"/>
    </row>
    <row r="6" spans="1:28" x14ac:dyDescent="0.25">
      <c r="A6" s="86" t="s">
        <v>15</v>
      </c>
      <c r="B6" s="86"/>
      <c r="C6" s="86"/>
      <c r="D6" s="86"/>
      <c r="E6" s="86"/>
      <c r="F6" s="86"/>
      <c r="G6" s="86"/>
      <c r="H6" s="87">
        <v>0.3</v>
      </c>
      <c r="I6" s="87"/>
      <c r="J6" s="53"/>
      <c r="K6" s="31"/>
      <c r="L6" s="31"/>
      <c r="M6" s="31"/>
      <c r="N6" s="31"/>
      <c r="O6" s="31"/>
      <c r="P6" s="2"/>
      <c r="Q6" s="2"/>
      <c r="S6" s="15"/>
      <c r="T6" s="15"/>
      <c r="U6" s="15"/>
      <c r="V6" s="15"/>
      <c r="W6" s="16"/>
      <c r="X6" s="1"/>
      <c r="Y6" s="1"/>
      <c r="AA6" s="1" t="s">
        <v>2</v>
      </c>
      <c r="AB6" s="25" t="s">
        <v>0</v>
      </c>
    </row>
    <row r="7" spans="1:28" x14ac:dyDescent="0.25">
      <c r="A7" s="86" t="s">
        <v>4</v>
      </c>
      <c r="B7" s="86"/>
      <c r="C7" s="86"/>
      <c r="D7" s="86"/>
      <c r="E7" s="86"/>
      <c r="F7" s="86"/>
      <c r="G7" s="86"/>
      <c r="H7" s="88">
        <v>494000</v>
      </c>
      <c r="I7" s="88"/>
      <c r="J7" s="53"/>
      <c r="K7" s="31"/>
      <c r="L7" s="31"/>
      <c r="M7" s="31"/>
      <c r="N7" s="31"/>
      <c r="O7" s="31"/>
      <c r="P7" s="2"/>
      <c r="Q7" s="2"/>
      <c r="W7" s="17"/>
      <c r="X7" s="1"/>
      <c r="Y7" s="1"/>
      <c r="AA7" s="2" t="s">
        <v>14</v>
      </c>
      <c r="AB7" s="25" t="s">
        <v>1</v>
      </c>
    </row>
    <row r="8" spans="1:28" x14ac:dyDescent="0.25">
      <c r="A8" s="89" t="s">
        <v>12</v>
      </c>
      <c r="B8" s="89"/>
      <c r="C8" s="89"/>
      <c r="D8" s="89"/>
      <c r="E8" s="89"/>
      <c r="F8" s="89"/>
      <c r="G8" s="89"/>
      <c r="H8" s="90">
        <v>240</v>
      </c>
      <c r="I8" s="90"/>
      <c r="J8" s="53"/>
      <c r="K8" s="31"/>
      <c r="L8" s="31"/>
      <c r="M8" s="31"/>
      <c r="N8" s="31"/>
      <c r="O8" s="31"/>
      <c r="P8" s="2"/>
      <c r="Q8" s="2"/>
      <c r="S8" s="18"/>
      <c r="T8" s="18"/>
      <c r="U8" s="18"/>
      <c r="V8" s="18"/>
      <c r="W8" s="17"/>
      <c r="X8" s="1"/>
      <c r="Y8" s="1"/>
    </row>
    <row r="9" spans="1:28" x14ac:dyDescent="0.25">
      <c r="A9" s="91" t="s">
        <v>50</v>
      </c>
      <c r="B9" s="92"/>
      <c r="C9" s="92"/>
      <c r="D9" s="92"/>
      <c r="E9" s="92"/>
      <c r="F9" s="92"/>
      <c r="G9" s="92"/>
      <c r="H9" s="93">
        <v>9.9000000000000005E-2</v>
      </c>
      <c r="I9" s="94"/>
      <c r="J9" s="53"/>
      <c r="K9" s="31"/>
      <c r="L9" s="31"/>
      <c r="M9" s="31"/>
      <c r="N9" s="31"/>
      <c r="O9" s="31"/>
      <c r="P9" s="2"/>
      <c r="Q9" s="2"/>
      <c r="S9" s="18"/>
      <c r="T9" s="18"/>
      <c r="U9" s="18"/>
      <c r="V9" s="18"/>
      <c r="W9" s="24"/>
      <c r="X9" s="1"/>
      <c r="Y9" s="1"/>
    </row>
    <row r="10" spans="1:28" x14ac:dyDescent="0.25">
      <c r="A10" s="95" t="s">
        <v>51</v>
      </c>
      <c r="B10" s="96"/>
      <c r="C10" s="96"/>
      <c r="D10" s="96"/>
      <c r="E10" s="96"/>
      <c r="F10" s="96"/>
      <c r="G10" s="96"/>
      <c r="H10" s="97">
        <v>24</v>
      </c>
      <c r="I10" s="98"/>
      <c r="J10" s="53"/>
      <c r="K10" s="31"/>
      <c r="L10" s="31"/>
      <c r="M10" s="31"/>
      <c r="N10" s="31"/>
      <c r="O10" s="31"/>
      <c r="P10" s="2"/>
      <c r="Q10" s="2"/>
      <c r="S10" s="18"/>
      <c r="T10" s="18"/>
      <c r="U10" s="18"/>
      <c r="V10" s="18"/>
      <c r="W10" s="24"/>
      <c r="X10" s="1"/>
      <c r="Y10" s="1"/>
    </row>
    <row r="11" spans="1:28" x14ac:dyDescent="0.25">
      <c r="A11" s="91" t="s">
        <v>52</v>
      </c>
      <c r="B11" s="92"/>
      <c r="C11" s="92"/>
      <c r="D11" s="92"/>
      <c r="E11" s="92"/>
      <c r="F11" s="92"/>
      <c r="G11" s="92"/>
      <c r="H11" s="93">
        <v>0.19900000000000001</v>
      </c>
      <c r="I11" s="94"/>
      <c r="J11" s="53"/>
      <c r="K11" s="31"/>
      <c r="L11" s="31"/>
      <c r="M11" s="31"/>
      <c r="N11" s="31"/>
      <c r="O11" s="31"/>
      <c r="P11" s="2"/>
      <c r="Q11" s="2"/>
      <c r="S11" s="18"/>
      <c r="T11" s="18"/>
      <c r="U11" s="18"/>
      <c r="V11" s="18"/>
      <c r="W11" s="24"/>
      <c r="X11" s="1"/>
      <c r="Y11" s="1"/>
    </row>
    <row r="12" spans="1:28" x14ac:dyDescent="0.25">
      <c r="A12" s="99" t="s">
        <v>51</v>
      </c>
      <c r="B12" s="100"/>
      <c r="C12" s="100"/>
      <c r="D12" s="100"/>
      <c r="E12" s="100"/>
      <c r="F12" s="100"/>
      <c r="G12" s="100"/>
      <c r="H12" s="97">
        <f>strok-H10</f>
        <v>216</v>
      </c>
      <c r="I12" s="98"/>
      <c r="J12" s="53"/>
      <c r="K12" s="31"/>
      <c r="L12" s="31"/>
      <c r="M12" s="31"/>
      <c r="N12" s="31"/>
      <c r="O12" s="31"/>
      <c r="P12" s="2"/>
      <c r="Q12" s="2"/>
      <c r="S12" s="18"/>
      <c r="T12" s="18"/>
      <c r="U12" s="18"/>
      <c r="V12" s="18"/>
      <c r="W12" s="24"/>
      <c r="X12" s="1"/>
      <c r="Y12" s="1"/>
    </row>
    <row r="13" spans="1:28" x14ac:dyDescent="0.25">
      <c r="A13" s="101" t="s">
        <v>13</v>
      </c>
      <c r="B13" s="102"/>
      <c r="C13" s="102"/>
      <c r="D13" s="102"/>
      <c r="E13" s="102"/>
      <c r="F13" s="102"/>
      <c r="G13" s="103"/>
      <c r="H13" s="104">
        <v>1</v>
      </c>
      <c r="I13" s="105"/>
      <c r="J13" s="106"/>
      <c r="K13" s="107"/>
      <c r="L13" s="107"/>
      <c r="M13" s="107"/>
      <c r="N13" s="107"/>
      <c r="O13" s="107"/>
      <c r="R13" s="1"/>
      <c r="S13" s="1"/>
      <c r="T13" s="1"/>
      <c r="U13" s="1"/>
      <c r="V13" s="1"/>
      <c r="W13" s="19"/>
      <c r="X13" s="1"/>
      <c r="Y13" s="1"/>
    </row>
    <row r="14" spans="1:28" hidden="1" x14ac:dyDescent="0.25">
      <c r="A14" s="108" t="str">
        <f>CONCATENATE("Месячный платеж по кредиту, ",L18)</f>
        <v xml:space="preserve">Месячный платеж по кредиту, </v>
      </c>
      <c r="B14" s="109"/>
      <c r="C14" s="109"/>
      <c r="D14" s="109"/>
      <c r="E14" s="109"/>
      <c r="F14" s="109"/>
      <c r="G14" s="39"/>
      <c r="H14" s="110">
        <f>IF(data=1,sumkred/strok,sumkred*PROC/100/((1-POWER(1+PROC/1200,-strok))*12))</f>
        <v>2058.3333333333335</v>
      </c>
      <c r="I14" s="111"/>
      <c r="J14" s="33"/>
      <c r="K14" s="26"/>
      <c r="L14" s="81"/>
      <c r="M14" s="81"/>
      <c r="N14" s="81"/>
      <c r="O14" s="34"/>
      <c r="P14" s="27"/>
      <c r="Q14" s="27"/>
      <c r="R14" s="1"/>
      <c r="S14" s="1"/>
      <c r="T14" s="1"/>
      <c r="U14" s="1"/>
      <c r="V14" s="1"/>
      <c r="W14" s="19"/>
      <c r="X14" s="1"/>
      <c r="Y14" s="1"/>
    </row>
    <row r="15" spans="1:28" x14ac:dyDescent="0.25">
      <c r="A15" s="115" t="s">
        <v>47</v>
      </c>
      <c r="B15" s="116"/>
      <c r="C15" s="116"/>
      <c r="D15" s="116"/>
      <c r="E15" s="116"/>
      <c r="F15" s="116"/>
      <c r="G15" s="117"/>
      <c r="H15" s="118">
        <v>8.9999999999999993E-3</v>
      </c>
      <c r="I15" s="118"/>
      <c r="J15" s="106"/>
      <c r="K15" s="107"/>
      <c r="L15" s="107"/>
      <c r="M15" s="107"/>
      <c r="N15" s="107"/>
      <c r="O15" s="107"/>
      <c r="P15" s="27"/>
      <c r="Q15" s="27"/>
      <c r="R15" s="1"/>
      <c r="S15" s="1"/>
      <c r="T15" s="1"/>
      <c r="U15" s="1"/>
      <c r="V15" s="1"/>
      <c r="W15" s="24"/>
      <c r="X15" s="1"/>
      <c r="Y15" s="1"/>
    </row>
    <row r="16" spans="1:28" ht="18.75" customHeight="1" x14ac:dyDescent="0.25">
      <c r="A16" s="115" t="s">
        <v>48</v>
      </c>
      <c r="B16" s="116"/>
      <c r="C16" s="116"/>
      <c r="D16" s="116"/>
      <c r="E16" s="116"/>
      <c r="F16" s="116"/>
      <c r="G16" s="117"/>
      <c r="H16" s="119">
        <v>0</v>
      </c>
      <c r="I16" s="119"/>
      <c r="J16" s="106"/>
      <c r="K16" s="107"/>
      <c r="L16" s="107"/>
      <c r="M16" s="107"/>
      <c r="N16" s="107"/>
      <c r="O16" s="107"/>
      <c r="P16" s="27"/>
      <c r="Q16" s="27"/>
      <c r="R16" s="1"/>
      <c r="S16" s="1"/>
      <c r="T16" s="1"/>
      <c r="U16" s="1"/>
      <c r="V16" s="1"/>
      <c r="W16" s="24"/>
      <c r="X16" s="1"/>
      <c r="Y16" s="1"/>
    </row>
    <row r="17" spans="1:25" ht="34.5" customHeight="1" x14ac:dyDescent="0.25">
      <c r="A17" s="120" t="s">
        <v>44</v>
      </c>
      <c r="B17" s="120"/>
      <c r="C17" s="120"/>
      <c r="D17" s="120"/>
      <c r="E17" s="120"/>
      <c r="F17" s="120"/>
      <c r="G17" s="120"/>
      <c r="H17" s="121">
        <v>0</v>
      </c>
      <c r="I17" s="121"/>
      <c r="J17" s="106"/>
      <c r="K17" s="107"/>
      <c r="L17" s="107"/>
      <c r="M17" s="107"/>
      <c r="N17" s="107"/>
      <c r="O17" s="107"/>
      <c r="P17" s="27"/>
      <c r="Q17" s="27"/>
      <c r="R17" s="1"/>
      <c r="S17" s="1"/>
      <c r="T17" s="1"/>
      <c r="U17" s="1"/>
      <c r="V17" s="1"/>
      <c r="W17" s="24"/>
      <c r="X17" s="1"/>
      <c r="Y17" s="1"/>
    </row>
    <row r="18" spans="1:25" ht="15.75" thickBot="1" x14ac:dyDescent="0.3">
      <c r="A18" s="20">
        <v>2</v>
      </c>
      <c r="B18" s="1"/>
      <c r="C18" s="1"/>
      <c r="D18" s="1"/>
      <c r="E18" s="1"/>
      <c r="F18" s="1"/>
      <c r="G18" s="1"/>
      <c r="I18" s="32"/>
      <c r="J18" s="32"/>
      <c r="K18" s="32"/>
      <c r="L18" s="122"/>
      <c r="M18" s="122"/>
      <c r="N18" s="122"/>
      <c r="O18" s="122"/>
      <c r="P18" s="32"/>
      <c r="Q18" s="32"/>
      <c r="R18" s="1"/>
      <c r="S18" s="1"/>
      <c r="T18" s="1"/>
      <c r="U18" s="1"/>
      <c r="V18" s="35" t="s">
        <v>16</v>
      </c>
      <c r="W18" s="21"/>
    </row>
    <row r="19" spans="1:25" ht="12.75" customHeight="1" thickBot="1" x14ac:dyDescent="0.3">
      <c r="A19" s="123" t="s">
        <v>18</v>
      </c>
      <c r="B19" s="112" t="s">
        <v>20</v>
      </c>
      <c r="C19" s="113"/>
      <c r="D19" s="114"/>
      <c r="E19" s="112" t="s">
        <v>21</v>
      </c>
      <c r="F19" s="113"/>
      <c r="G19" s="114"/>
      <c r="H19" s="112" t="s">
        <v>22</v>
      </c>
      <c r="I19" s="113"/>
      <c r="J19" s="114"/>
      <c r="K19" s="112" t="s">
        <v>23</v>
      </c>
      <c r="L19" s="113"/>
      <c r="M19" s="114"/>
      <c r="N19" s="112" t="s">
        <v>24</v>
      </c>
      <c r="O19" s="113"/>
      <c r="P19" s="114"/>
      <c r="Q19" s="112" t="s">
        <v>25</v>
      </c>
      <c r="R19" s="113"/>
      <c r="S19" s="114"/>
      <c r="T19" s="112" t="s">
        <v>26</v>
      </c>
      <c r="U19" s="113"/>
      <c r="V19" s="114"/>
    </row>
    <row r="20" spans="1:25" ht="30.75" thickBot="1" x14ac:dyDescent="0.3">
      <c r="A20" s="124"/>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494000</v>
      </c>
      <c r="C21" s="7">
        <f>IF(A21&lt;=$H$10,B21*(PROC/12),B21*($H$11/12))</f>
        <v>4075.5</v>
      </c>
      <c r="D21" s="28">
        <f>IF(data=2,C21,IF(data=1,IF(C21&gt;0,C21+sumproplat,0),IF(B21&gt;sumproplat*2,sumproplat,B21+C21)))</f>
        <v>6133.8333333333339</v>
      </c>
      <c r="E21" s="7">
        <f>IF(data=1,IF((B32-sumproplat)&gt;0,B32-sumproplat,0),IF(B32-(sumproplat-C32)&gt;0,B32-(D32-C32),0))</f>
        <v>469300.00000000023</v>
      </c>
      <c r="F21" s="7">
        <f t="shared" ref="F21:F32" si="0">IF((A21+12)&lt;=$H$10,E21*(PROC/12),E21*($H$11/12))</f>
        <v>3871.7250000000022</v>
      </c>
      <c r="G21" s="28">
        <f t="shared" ref="G21:G32" si="1">IF(data=1,IF(E21&gt;sumproplat,sumproplat+F21,E21+F21),sumproplat)</f>
        <v>5930.0583333333361</v>
      </c>
      <c r="H21" s="7">
        <f>IF(data=1,IF((E32-sumproplat)&gt;0,E32-sumproplat,0),IF(E32-(sumproplat-F32)&gt;0,E32-(G32-F32),0))</f>
        <v>444600.00000000047</v>
      </c>
      <c r="I21" s="7">
        <f t="shared" ref="I21:I32" si="2">IF((A21+12*2)&lt;=$H$10,H21*(PROC/12),H21*($H$11/12))</f>
        <v>7372.9500000000089</v>
      </c>
      <c r="J21" s="28">
        <f t="shared" ref="J21:J32" si="3">IF(data=1,IF(H21&gt;sumproplat,sumproplat+I21,H21+I21),sumproplat)</f>
        <v>9431.2833333333419</v>
      </c>
      <c r="K21" s="7">
        <f>IF(data=1,IF((H32-sumproplat)&gt;0,H32-sumproplat,0),IF(H32-(sumproplat-I32)&gt;0,H32-(J32-I32),0))</f>
        <v>419900.0000000007</v>
      </c>
      <c r="L21" s="7">
        <f t="shared" ref="L21:L32" si="4">IF((D21+12*3)&lt;=$H$10,K21*(PROC/12),K21*($H$11/12))</f>
        <v>6963.341666666679</v>
      </c>
      <c r="M21" s="28">
        <f t="shared" ref="M21:M32" si="5">IF(data=1,IF(K21&gt;sumproplat,sumproplat+L21,K21+L21),sumproplat)</f>
        <v>9021.675000000012</v>
      </c>
      <c r="N21" s="7">
        <f>IF(data=1,IF((K32-sumproplat)&gt;0,K32-sumproplat,0),IF(K32-(sumproplat-L32)&gt;0,K32-(M32-L32),0))</f>
        <v>395200.00000000093</v>
      </c>
      <c r="O21" s="7">
        <f t="shared" ref="O21:O32" si="6">IF((A21+12*4)&lt;=$H$10,N21*(PROC/12),N21*($H$11/12))</f>
        <v>6553.7333333333499</v>
      </c>
      <c r="P21" s="28">
        <f t="shared" ref="P21:P32" si="7">IF(data=1,IF(N21&gt;sumproplat,sumproplat+O21,N21+O21),sumproplat)</f>
        <v>8612.0666666666839</v>
      </c>
      <c r="Q21" s="7">
        <f>IF(data=1,IF((N32-sumproplat)&gt;0,N32-sumproplat,0),IF(N32-(sumproplat-O32)&gt;0,N32-(P32-O32),0))</f>
        <v>370500.00000000116</v>
      </c>
      <c r="R21" s="7">
        <f t="shared" ref="R21:R32" si="8">IF((A21+12*5)&lt;=$H$10,Q21*(PROC/12),Q21*($H$11/12))</f>
        <v>6144.12500000002</v>
      </c>
      <c r="S21" s="28">
        <f t="shared" ref="S21:S32" si="9">IF(data=1,IF(Q21&gt;sumproplat,sumproplat+R21,Q21+R21),sumproplat)</f>
        <v>8202.4583333333539</v>
      </c>
      <c r="T21" s="7">
        <f>IF(data=1,IF((Q32-sumproplat)&gt;0,Q32-sumproplat,0),IF(Q32-(sumproplat-R32)&gt;0,Q32-(S32-R32),0))</f>
        <v>345800.0000000014</v>
      </c>
      <c r="U21" s="7">
        <f t="shared" ref="U21:U32" si="10">IF((A21+12*6)&lt;=$H$10,T21*(PROC/12),T21*($H$11/12))</f>
        <v>5734.516666666691</v>
      </c>
      <c r="V21" s="28">
        <f t="shared" ref="V21:V32" si="11">IF(data=1,IF(T21&gt;sumproplat,sumproplat+U21,T21+U21),sumproplat)</f>
        <v>7792.850000000024</v>
      </c>
    </row>
    <row r="22" spans="1:25" x14ac:dyDescent="0.25">
      <c r="A22" s="44">
        <v>2</v>
      </c>
      <c r="B22" s="8">
        <f>IF(data=1,IF((B21-sumproplat)&gt;0,B21-sumproplat,0),IF(B21-(sumproplat-C21)&gt;0,B21-(D21-C21),0))</f>
        <v>491941.66666666669</v>
      </c>
      <c r="C22" s="7">
        <f>IF(A22&lt;=$H$10,B22*(PROC/12),B22*($H$11/12))</f>
        <v>4058.5187500000002</v>
      </c>
      <c r="D22" s="28">
        <f t="shared" ref="D22:D32" si="12">IF(data=1,IF(B22&gt;sumproplat,sumproplat+C22,B22+C22),sumproplat)</f>
        <v>6116.8520833333332</v>
      </c>
      <c r="E22" s="8">
        <f>IF(data=1,IF((E21-sumproplat)&gt;0,E21-sumproplat,0),IF(E21-(sumproplat-F21)&gt;0,E21-(G21-F21),0))</f>
        <v>467241.66666666692</v>
      </c>
      <c r="F22" s="7">
        <f t="shared" si="0"/>
        <v>3854.7437500000024</v>
      </c>
      <c r="G22" s="28">
        <f t="shared" si="1"/>
        <v>5913.0770833333354</v>
      </c>
      <c r="H22" s="8">
        <f>IF(data=1,IF((H21-sumproplat)&gt;0,H21-sumproplat,0),IF(H21-(sumproplat-I21)&gt;0,H21-(J21-I21),0))</f>
        <v>442541.66666666715</v>
      </c>
      <c r="I22" s="7">
        <f t="shared" si="2"/>
        <v>7338.8159722222308</v>
      </c>
      <c r="J22" s="28">
        <f t="shared" si="3"/>
        <v>9397.1493055555638</v>
      </c>
      <c r="K22" s="8">
        <f>IF(data=1,IF((K21-sumproplat)&gt;0,K21-sumproplat,0),IF(K21-(sumproplat-L21)&gt;0,K21-(M21-L21),0))</f>
        <v>417841.66666666738</v>
      </c>
      <c r="L22" s="7">
        <f t="shared" si="4"/>
        <v>6929.2076388889018</v>
      </c>
      <c r="M22" s="28">
        <f t="shared" si="5"/>
        <v>8987.5409722222357</v>
      </c>
      <c r="N22" s="8">
        <f>IF(data=1,IF((N21-sumproplat)&gt;0,N21-sumproplat,0),IF(N21-(sumproplat-O21)&gt;0,N21-(P21-O21),0))</f>
        <v>393141.66666666762</v>
      </c>
      <c r="O22" s="7">
        <f t="shared" si="6"/>
        <v>6519.5993055555718</v>
      </c>
      <c r="P22" s="28">
        <f t="shared" si="7"/>
        <v>8577.9326388889058</v>
      </c>
      <c r="Q22" s="8">
        <f>IF(data=1,IF((Q21-sumproplat)&gt;0,Q21-sumproplat,0),IF(Q21-(sumproplat-R21)&gt;0,Q21-(S21-R21),0))</f>
        <v>368441.66666666785</v>
      </c>
      <c r="R22" s="7">
        <f t="shared" si="8"/>
        <v>6109.9909722222428</v>
      </c>
      <c r="S22" s="28">
        <f t="shared" si="9"/>
        <v>8168.3243055555758</v>
      </c>
      <c r="T22" s="8">
        <f>IF(data=1,IF((T21-sumproplat)&gt;0,T21-sumproplat,0),IF(T21-(sumproplat-U21)&gt;0,T21-(V21-U21),0))</f>
        <v>343741.66666666808</v>
      </c>
      <c r="U22" s="7">
        <f t="shared" si="10"/>
        <v>5700.3826388889129</v>
      </c>
      <c r="V22" s="28">
        <f t="shared" si="11"/>
        <v>7758.7159722222459</v>
      </c>
    </row>
    <row r="23" spans="1:25" x14ac:dyDescent="0.25">
      <c r="A23" s="44">
        <v>3</v>
      </c>
      <c r="B23" s="8">
        <f t="shared" ref="B23:B32" si="13">IF(data=1,IF((B22-sumproplat)&gt;0,B22-sumproplat,0),IF(B22-(sumproplat-C22)&gt;0,B22-(D22-C22),0))</f>
        <v>489883.33333333337</v>
      </c>
      <c r="C23" s="7">
        <f t="shared" ref="C23:C32" si="14">IF(A23&lt;=$H$10,B23*(PROC/12),B23*($H$11/12))</f>
        <v>4041.5375000000004</v>
      </c>
      <c r="D23" s="28">
        <f t="shared" si="12"/>
        <v>6099.8708333333343</v>
      </c>
      <c r="E23" s="8">
        <f t="shared" ref="E23:E32" si="15">IF(data=1,IF((E22-sumproplat)&gt;0,E22-sumproplat,0),IF(E22-(sumproplat-F22)&gt;0,E22-(G22-F22),0))</f>
        <v>465183.3333333336</v>
      </c>
      <c r="F23" s="7">
        <f>IF((A23+12)&lt;=$H$10,E23*(PROC/12),E23*($H$11/12))</f>
        <v>3837.7625000000025</v>
      </c>
      <c r="G23" s="28">
        <f t="shared" si="1"/>
        <v>5896.0958333333365</v>
      </c>
      <c r="H23" s="8">
        <f t="shared" ref="H23:H32" si="16">IF(data=1,IF((H22-sumproplat)&gt;0,H22-sumproplat,0),IF(H22-(sumproplat-I22)&gt;0,H22-(J22-I22),0))</f>
        <v>440483.33333333384</v>
      </c>
      <c r="I23" s="7">
        <f>IF((A23+12*2)&lt;=$H$10,H23*(PROC/12),H23*($H$11/12))</f>
        <v>7304.6819444444536</v>
      </c>
      <c r="J23" s="28">
        <f t="shared" si="3"/>
        <v>9363.0152777777876</v>
      </c>
      <c r="K23" s="8">
        <f t="shared" ref="K23:K32" si="17">IF(data=1,IF((K22-sumproplat)&gt;0,K22-sumproplat,0),IF(K22-(sumproplat-L22)&gt;0,K22-(M22-L22),0))</f>
        <v>415783.33333333407</v>
      </c>
      <c r="L23" s="7">
        <f t="shared" si="4"/>
        <v>6895.0736111111246</v>
      </c>
      <c r="M23" s="28">
        <f t="shared" si="5"/>
        <v>8953.4069444444576</v>
      </c>
      <c r="N23" s="8">
        <f t="shared" ref="N23:N32" si="18">IF(data=1,IF((N22-sumproplat)&gt;0,N22-sumproplat,0),IF(N22-(sumproplat-O22)&gt;0,N22-(P22-O22),0))</f>
        <v>391083.3333333343</v>
      </c>
      <c r="O23" s="7">
        <f t="shared" si="6"/>
        <v>6485.4652777777947</v>
      </c>
      <c r="P23" s="28">
        <f t="shared" si="7"/>
        <v>8543.7986111111277</v>
      </c>
      <c r="Q23" s="8">
        <f t="shared" ref="Q23:Q32" si="19">IF(data=1,IF((Q22-sumproplat)&gt;0,Q22-sumproplat,0),IF(Q22-(sumproplat-R22)&gt;0,Q22-(S22-R22),0))</f>
        <v>366383.33333333454</v>
      </c>
      <c r="R23" s="7">
        <f t="shared" si="8"/>
        <v>6075.8569444444647</v>
      </c>
      <c r="S23" s="28">
        <f t="shared" si="9"/>
        <v>8134.1902777777977</v>
      </c>
      <c r="T23" s="8">
        <f t="shared" ref="T23:T32" si="20">IF(data=1,IF((T22-sumproplat)&gt;0,T22-sumproplat,0),IF(T22-(sumproplat-U22)&gt;0,T22-(V22-U22),0))</f>
        <v>341683.33333333477</v>
      </c>
      <c r="U23" s="7">
        <f t="shared" si="10"/>
        <v>5666.2486111111357</v>
      </c>
      <c r="V23" s="28">
        <f t="shared" si="11"/>
        <v>7724.5819444444696</v>
      </c>
    </row>
    <row r="24" spans="1:25" x14ac:dyDescent="0.25">
      <c r="A24" s="44">
        <v>4</v>
      </c>
      <c r="B24" s="8">
        <f t="shared" si="13"/>
        <v>487825.00000000006</v>
      </c>
      <c r="C24" s="7">
        <f t="shared" si="14"/>
        <v>4024.5562500000005</v>
      </c>
      <c r="D24" s="28">
        <f t="shared" si="12"/>
        <v>6082.8895833333336</v>
      </c>
      <c r="E24" s="8">
        <f t="shared" si="15"/>
        <v>463125.00000000029</v>
      </c>
      <c r="F24" s="7">
        <f t="shared" si="0"/>
        <v>3820.7812500000027</v>
      </c>
      <c r="G24" s="28">
        <f t="shared" si="1"/>
        <v>5879.1145833333358</v>
      </c>
      <c r="H24" s="8">
        <f t="shared" si="16"/>
        <v>438425.00000000052</v>
      </c>
      <c r="I24" s="7">
        <f t="shared" si="2"/>
        <v>7270.5479166666764</v>
      </c>
      <c r="J24" s="28">
        <f t="shared" si="3"/>
        <v>9328.8812500000095</v>
      </c>
      <c r="K24" s="8">
        <f t="shared" si="17"/>
        <v>413725.00000000076</v>
      </c>
      <c r="L24" s="7">
        <f t="shared" si="4"/>
        <v>6860.9395833333465</v>
      </c>
      <c r="M24" s="28">
        <f t="shared" si="5"/>
        <v>8919.2729166666795</v>
      </c>
      <c r="N24" s="8">
        <f t="shared" si="18"/>
        <v>389025.00000000099</v>
      </c>
      <c r="O24" s="7">
        <f t="shared" si="6"/>
        <v>6451.3312500000175</v>
      </c>
      <c r="P24" s="28">
        <f t="shared" si="7"/>
        <v>8509.6645833333514</v>
      </c>
      <c r="Q24" s="8">
        <f t="shared" si="19"/>
        <v>364325.00000000122</v>
      </c>
      <c r="R24" s="7">
        <f t="shared" si="8"/>
        <v>6041.7229166666875</v>
      </c>
      <c r="S24" s="28">
        <f t="shared" si="9"/>
        <v>8100.0562500000215</v>
      </c>
      <c r="T24" s="8">
        <f t="shared" si="20"/>
        <v>339625.00000000146</v>
      </c>
      <c r="U24" s="7">
        <f t="shared" si="10"/>
        <v>5632.1145833333585</v>
      </c>
      <c r="V24" s="28">
        <f t="shared" si="11"/>
        <v>7690.4479166666915</v>
      </c>
    </row>
    <row r="25" spans="1:25" x14ac:dyDescent="0.25">
      <c r="A25" s="44">
        <v>5</v>
      </c>
      <c r="B25" s="8">
        <f t="shared" si="13"/>
        <v>485766.66666666674</v>
      </c>
      <c r="C25" s="7">
        <f t="shared" si="14"/>
        <v>4007.5750000000007</v>
      </c>
      <c r="D25" s="28">
        <f t="shared" si="12"/>
        <v>6065.9083333333347</v>
      </c>
      <c r="E25" s="8">
        <f t="shared" si="15"/>
        <v>461066.66666666698</v>
      </c>
      <c r="F25" s="7">
        <f t="shared" si="0"/>
        <v>3803.8000000000029</v>
      </c>
      <c r="G25" s="28">
        <f t="shared" si="1"/>
        <v>5862.1333333333369</v>
      </c>
      <c r="H25" s="8">
        <f t="shared" si="16"/>
        <v>436366.66666666721</v>
      </c>
      <c r="I25" s="7">
        <f t="shared" si="2"/>
        <v>7236.4138888888983</v>
      </c>
      <c r="J25" s="28">
        <f t="shared" si="3"/>
        <v>9294.7472222222314</v>
      </c>
      <c r="K25" s="8">
        <f t="shared" si="17"/>
        <v>411666.66666666744</v>
      </c>
      <c r="L25" s="7">
        <f t="shared" si="4"/>
        <v>6826.8055555555693</v>
      </c>
      <c r="M25" s="28">
        <f t="shared" si="5"/>
        <v>8885.1388888889032</v>
      </c>
      <c r="N25" s="8">
        <f t="shared" si="18"/>
        <v>386966.66666666768</v>
      </c>
      <c r="O25" s="7">
        <f t="shared" si="6"/>
        <v>6417.1972222222394</v>
      </c>
      <c r="P25" s="28">
        <f t="shared" si="7"/>
        <v>8475.5305555555733</v>
      </c>
      <c r="Q25" s="8">
        <f t="shared" si="19"/>
        <v>362266.66666666791</v>
      </c>
      <c r="R25" s="7">
        <f t="shared" si="8"/>
        <v>6007.5888888889103</v>
      </c>
      <c r="S25" s="28">
        <f t="shared" si="9"/>
        <v>8065.9222222222434</v>
      </c>
      <c r="T25" s="8">
        <f t="shared" si="20"/>
        <v>337566.66666666814</v>
      </c>
      <c r="U25" s="7">
        <f t="shared" si="10"/>
        <v>5597.9805555555804</v>
      </c>
      <c r="V25" s="28">
        <f t="shared" si="11"/>
        <v>7656.3138888889134</v>
      </c>
    </row>
    <row r="26" spans="1:25" x14ac:dyDescent="0.25">
      <c r="A26" s="44">
        <v>6</v>
      </c>
      <c r="B26" s="8">
        <f t="shared" si="13"/>
        <v>483708.33333333343</v>
      </c>
      <c r="C26" s="7">
        <f t="shared" si="14"/>
        <v>3990.5937500000009</v>
      </c>
      <c r="D26" s="28">
        <f t="shared" si="12"/>
        <v>6048.9270833333339</v>
      </c>
      <c r="E26" s="8">
        <f t="shared" si="15"/>
        <v>459008.33333333366</v>
      </c>
      <c r="F26" s="7">
        <f t="shared" si="0"/>
        <v>3786.8187500000031</v>
      </c>
      <c r="G26" s="28">
        <f t="shared" si="1"/>
        <v>5845.1520833333361</v>
      </c>
      <c r="H26" s="8">
        <f t="shared" si="16"/>
        <v>434308.3333333339</v>
      </c>
      <c r="I26" s="7">
        <f t="shared" si="2"/>
        <v>7202.2798611111211</v>
      </c>
      <c r="J26" s="28">
        <f t="shared" si="3"/>
        <v>9260.6131944444551</v>
      </c>
      <c r="K26" s="8">
        <f t="shared" si="17"/>
        <v>409608.33333333413</v>
      </c>
      <c r="L26" s="7">
        <f t="shared" si="4"/>
        <v>6792.6715277777921</v>
      </c>
      <c r="M26" s="28">
        <f t="shared" si="5"/>
        <v>8851.0048611111251</v>
      </c>
      <c r="N26" s="8">
        <f t="shared" si="18"/>
        <v>384908.33333333436</v>
      </c>
      <c r="O26" s="7">
        <f t="shared" si="6"/>
        <v>6383.0631944444622</v>
      </c>
      <c r="P26" s="28">
        <f t="shared" si="7"/>
        <v>8441.3965277777952</v>
      </c>
      <c r="Q26" s="8">
        <f t="shared" si="19"/>
        <v>360208.33333333459</v>
      </c>
      <c r="R26" s="7">
        <f t="shared" si="8"/>
        <v>5973.4548611111331</v>
      </c>
      <c r="S26" s="28">
        <f t="shared" si="9"/>
        <v>8031.7881944444671</v>
      </c>
      <c r="T26" s="8">
        <f t="shared" si="20"/>
        <v>335508.33333333483</v>
      </c>
      <c r="U26" s="7">
        <f t="shared" si="10"/>
        <v>5563.8465277778032</v>
      </c>
      <c r="V26" s="28">
        <f t="shared" si="11"/>
        <v>7622.1798611111371</v>
      </c>
    </row>
    <row r="27" spans="1:25" ht="14.25" customHeight="1" x14ac:dyDescent="0.25">
      <c r="A27" s="44">
        <v>7</v>
      </c>
      <c r="B27" s="8">
        <f t="shared" si="13"/>
        <v>481650.00000000012</v>
      </c>
      <c r="C27" s="7">
        <f t="shared" si="14"/>
        <v>3973.6125000000011</v>
      </c>
      <c r="D27" s="28">
        <f t="shared" si="12"/>
        <v>6031.945833333335</v>
      </c>
      <c r="E27" s="8">
        <f t="shared" si="15"/>
        <v>456950.00000000035</v>
      </c>
      <c r="F27" s="7">
        <f t="shared" si="0"/>
        <v>3769.8375000000033</v>
      </c>
      <c r="G27" s="28">
        <f t="shared" si="1"/>
        <v>5828.1708333333372</v>
      </c>
      <c r="H27" s="8">
        <f t="shared" si="16"/>
        <v>432250.00000000058</v>
      </c>
      <c r="I27" s="7">
        <f t="shared" si="2"/>
        <v>7168.1458333333439</v>
      </c>
      <c r="J27" s="28">
        <f t="shared" si="3"/>
        <v>9226.479166666677</v>
      </c>
      <c r="K27" s="8">
        <f t="shared" si="17"/>
        <v>407550.00000000081</v>
      </c>
      <c r="L27" s="7">
        <f t="shared" si="4"/>
        <v>6758.537500000014</v>
      </c>
      <c r="M27" s="28">
        <f t="shared" si="5"/>
        <v>8816.870833333347</v>
      </c>
      <c r="N27" s="8">
        <f t="shared" si="18"/>
        <v>382850.00000000105</v>
      </c>
      <c r="O27" s="7">
        <f t="shared" si="6"/>
        <v>6348.929166666685</v>
      </c>
      <c r="P27" s="28">
        <f t="shared" si="7"/>
        <v>8407.2625000000189</v>
      </c>
      <c r="Q27" s="8">
        <f t="shared" si="19"/>
        <v>358150.00000000128</v>
      </c>
      <c r="R27" s="7">
        <f t="shared" si="8"/>
        <v>5939.320833333355</v>
      </c>
      <c r="S27" s="28">
        <f t="shared" si="9"/>
        <v>7997.654166666689</v>
      </c>
      <c r="T27" s="8">
        <f t="shared" si="20"/>
        <v>333450.00000000151</v>
      </c>
      <c r="U27" s="7">
        <f t="shared" si="10"/>
        <v>5529.712500000026</v>
      </c>
      <c r="V27" s="28">
        <f t="shared" si="11"/>
        <v>7588.045833333359</v>
      </c>
    </row>
    <row r="28" spans="1:25" x14ac:dyDescent="0.25">
      <c r="A28" s="44">
        <v>8</v>
      </c>
      <c r="B28" s="8">
        <f t="shared" si="13"/>
        <v>479591.6666666668</v>
      </c>
      <c r="C28" s="7">
        <f t="shared" si="14"/>
        <v>3956.6312500000013</v>
      </c>
      <c r="D28" s="28">
        <f t="shared" si="12"/>
        <v>6014.9645833333343</v>
      </c>
      <c r="E28" s="8">
        <f t="shared" si="15"/>
        <v>454891.66666666704</v>
      </c>
      <c r="F28" s="7">
        <f t="shared" si="0"/>
        <v>3752.856250000003</v>
      </c>
      <c r="G28" s="28">
        <f t="shared" si="1"/>
        <v>5811.1895833333365</v>
      </c>
      <c r="H28" s="8">
        <f t="shared" si="16"/>
        <v>430191.66666666727</v>
      </c>
      <c r="I28" s="7">
        <f t="shared" si="2"/>
        <v>7134.0118055555668</v>
      </c>
      <c r="J28" s="28">
        <f t="shared" si="3"/>
        <v>9192.3451388889007</v>
      </c>
      <c r="K28" s="8">
        <f t="shared" si="17"/>
        <v>405491.6666666675</v>
      </c>
      <c r="L28" s="7">
        <f t="shared" si="4"/>
        <v>6724.4034722222368</v>
      </c>
      <c r="M28" s="28">
        <f t="shared" si="5"/>
        <v>8782.7368055555708</v>
      </c>
      <c r="N28" s="8">
        <f t="shared" si="18"/>
        <v>380791.66666666773</v>
      </c>
      <c r="O28" s="7">
        <f t="shared" si="6"/>
        <v>6314.7951388889078</v>
      </c>
      <c r="P28" s="28">
        <f t="shared" si="7"/>
        <v>8373.1284722222408</v>
      </c>
      <c r="Q28" s="8">
        <f t="shared" si="19"/>
        <v>356091.66666666797</v>
      </c>
      <c r="R28" s="7">
        <f t="shared" si="8"/>
        <v>5905.1868055555778</v>
      </c>
      <c r="S28" s="28">
        <f t="shared" si="9"/>
        <v>7963.5201388889109</v>
      </c>
      <c r="T28" s="8">
        <f t="shared" si="20"/>
        <v>331391.6666666682</v>
      </c>
      <c r="U28" s="7">
        <f t="shared" si="10"/>
        <v>5495.5784722222479</v>
      </c>
      <c r="V28" s="28">
        <f t="shared" si="11"/>
        <v>7553.9118055555809</v>
      </c>
    </row>
    <row r="29" spans="1:25" x14ac:dyDescent="0.25">
      <c r="A29" s="44">
        <v>9</v>
      </c>
      <c r="B29" s="8">
        <f t="shared" si="13"/>
        <v>477533.33333333349</v>
      </c>
      <c r="C29" s="7">
        <f t="shared" si="14"/>
        <v>3939.6500000000015</v>
      </c>
      <c r="D29" s="28">
        <f t="shared" si="12"/>
        <v>5997.9833333333354</v>
      </c>
      <c r="E29" s="8">
        <f t="shared" si="15"/>
        <v>452833.33333333372</v>
      </c>
      <c r="F29" s="7">
        <f t="shared" si="0"/>
        <v>3735.8750000000032</v>
      </c>
      <c r="G29" s="28">
        <f t="shared" si="1"/>
        <v>5794.2083333333367</v>
      </c>
      <c r="H29" s="8">
        <f t="shared" si="16"/>
        <v>428133.33333333395</v>
      </c>
      <c r="I29" s="7">
        <f t="shared" si="2"/>
        <v>7099.8777777777887</v>
      </c>
      <c r="J29" s="28">
        <f t="shared" si="3"/>
        <v>9158.2111111111226</v>
      </c>
      <c r="K29" s="8">
        <f t="shared" si="17"/>
        <v>403433.33333333419</v>
      </c>
      <c r="L29" s="7">
        <f t="shared" si="4"/>
        <v>6690.2694444444596</v>
      </c>
      <c r="M29" s="28">
        <f t="shared" si="5"/>
        <v>8748.6027777777927</v>
      </c>
      <c r="N29" s="8">
        <f t="shared" si="18"/>
        <v>378733.33333333442</v>
      </c>
      <c r="O29" s="7">
        <f t="shared" si="6"/>
        <v>6280.6611111111297</v>
      </c>
      <c r="P29" s="28">
        <f t="shared" si="7"/>
        <v>8338.9944444444627</v>
      </c>
      <c r="Q29" s="8">
        <f t="shared" si="19"/>
        <v>354033.33333333465</v>
      </c>
      <c r="R29" s="7">
        <f t="shared" si="8"/>
        <v>5871.0527777778007</v>
      </c>
      <c r="S29" s="28">
        <f t="shared" si="9"/>
        <v>7929.3861111111346</v>
      </c>
      <c r="T29" s="8">
        <f t="shared" si="20"/>
        <v>329333.33333333489</v>
      </c>
      <c r="U29" s="7">
        <f t="shared" si="10"/>
        <v>5461.4444444444707</v>
      </c>
      <c r="V29" s="28">
        <f t="shared" si="11"/>
        <v>7519.7777777778047</v>
      </c>
    </row>
    <row r="30" spans="1:25" x14ac:dyDescent="0.25">
      <c r="A30" s="44">
        <v>10</v>
      </c>
      <c r="B30" s="8">
        <f t="shared" si="13"/>
        <v>475475.00000000017</v>
      </c>
      <c r="C30" s="7">
        <f t="shared" si="14"/>
        <v>3922.6687500000016</v>
      </c>
      <c r="D30" s="28">
        <f t="shared" si="12"/>
        <v>5981.0020833333347</v>
      </c>
      <c r="E30" s="8">
        <f t="shared" si="15"/>
        <v>450775.00000000041</v>
      </c>
      <c r="F30" s="7">
        <f t="shared" si="0"/>
        <v>3718.8937500000034</v>
      </c>
      <c r="G30" s="28">
        <f t="shared" si="1"/>
        <v>5777.2270833333369</v>
      </c>
      <c r="H30" s="8">
        <f t="shared" si="16"/>
        <v>426075.00000000064</v>
      </c>
      <c r="I30" s="7">
        <f t="shared" si="2"/>
        <v>7065.7437500000115</v>
      </c>
      <c r="J30" s="28">
        <f t="shared" si="3"/>
        <v>9124.0770833333445</v>
      </c>
      <c r="K30" s="8">
        <f t="shared" si="17"/>
        <v>401375.00000000087</v>
      </c>
      <c r="L30" s="7">
        <f t="shared" si="4"/>
        <v>6656.1354166666815</v>
      </c>
      <c r="M30" s="28">
        <f t="shared" si="5"/>
        <v>8714.4687500000146</v>
      </c>
      <c r="N30" s="8">
        <f t="shared" si="18"/>
        <v>376675.00000000111</v>
      </c>
      <c r="O30" s="7">
        <f t="shared" si="6"/>
        <v>6246.5270833333525</v>
      </c>
      <c r="P30" s="28">
        <f t="shared" si="7"/>
        <v>8304.8604166666864</v>
      </c>
      <c r="Q30" s="8">
        <f t="shared" si="19"/>
        <v>351975.00000000134</v>
      </c>
      <c r="R30" s="7">
        <f t="shared" si="8"/>
        <v>5836.9187500000226</v>
      </c>
      <c r="S30" s="28">
        <f t="shared" si="9"/>
        <v>7895.2520833333565</v>
      </c>
      <c r="T30" s="8">
        <f t="shared" si="20"/>
        <v>327275.00000000157</v>
      </c>
      <c r="U30" s="7">
        <f t="shared" si="10"/>
        <v>5427.3104166666935</v>
      </c>
      <c r="V30" s="28">
        <f t="shared" si="11"/>
        <v>7485.6437500000266</v>
      </c>
    </row>
    <row r="31" spans="1:25" x14ac:dyDescent="0.25">
      <c r="A31" s="44">
        <v>11</v>
      </c>
      <c r="B31" s="8">
        <f t="shared" si="13"/>
        <v>473416.66666666686</v>
      </c>
      <c r="C31" s="7">
        <f t="shared" si="14"/>
        <v>3905.6875000000018</v>
      </c>
      <c r="D31" s="28">
        <f t="shared" si="12"/>
        <v>5964.0208333333358</v>
      </c>
      <c r="E31" s="8">
        <f t="shared" si="15"/>
        <v>448716.66666666709</v>
      </c>
      <c r="F31" s="7">
        <f t="shared" si="0"/>
        <v>3701.9125000000035</v>
      </c>
      <c r="G31" s="28">
        <f t="shared" si="1"/>
        <v>5760.245833333337</v>
      </c>
      <c r="H31" s="8">
        <f t="shared" si="16"/>
        <v>424016.66666666733</v>
      </c>
      <c r="I31" s="7">
        <f t="shared" si="2"/>
        <v>7031.6097222222343</v>
      </c>
      <c r="J31" s="28">
        <f t="shared" si="3"/>
        <v>9089.9430555555682</v>
      </c>
      <c r="K31" s="8">
        <f t="shared" si="17"/>
        <v>399316.66666666756</v>
      </c>
      <c r="L31" s="7">
        <f t="shared" si="4"/>
        <v>6622.0013888889043</v>
      </c>
      <c r="M31" s="28">
        <f t="shared" si="5"/>
        <v>8680.3347222222383</v>
      </c>
      <c r="N31" s="8">
        <f t="shared" si="18"/>
        <v>374616.66666666779</v>
      </c>
      <c r="O31" s="7">
        <f t="shared" si="6"/>
        <v>6212.3930555555753</v>
      </c>
      <c r="P31" s="28">
        <f t="shared" si="7"/>
        <v>8270.7263888889083</v>
      </c>
      <c r="Q31" s="8">
        <f t="shared" si="19"/>
        <v>349916.66666666802</v>
      </c>
      <c r="R31" s="7">
        <f t="shared" si="8"/>
        <v>5802.7847222222454</v>
      </c>
      <c r="S31" s="28">
        <f t="shared" si="9"/>
        <v>7861.1180555555784</v>
      </c>
      <c r="T31" s="8">
        <f t="shared" si="20"/>
        <v>325216.66666666826</v>
      </c>
      <c r="U31" s="7">
        <f t="shared" si="10"/>
        <v>5393.1763888889163</v>
      </c>
      <c r="V31" s="28">
        <f t="shared" si="11"/>
        <v>7451.5097222222503</v>
      </c>
    </row>
    <row r="32" spans="1:25" ht="15.75" thickBot="1" x14ac:dyDescent="0.3">
      <c r="A32" s="45">
        <v>12</v>
      </c>
      <c r="B32" s="46">
        <f t="shared" si="13"/>
        <v>471358.33333333355</v>
      </c>
      <c r="C32" s="47">
        <f t="shared" si="14"/>
        <v>3888.706250000002</v>
      </c>
      <c r="D32" s="28">
        <f t="shared" si="12"/>
        <v>5947.039583333335</v>
      </c>
      <c r="E32" s="46">
        <f t="shared" si="15"/>
        <v>446658.33333333378</v>
      </c>
      <c r="F32" s="47">
        <f t="shared" si="0"/>
        <v>3684.9312500000037</v>
      </c>
      <c r="G32" s="28">
        <f t="shared" si="1"/>
        <v>5743.2645833333372</v>
      </c>
      <c r="H32" s="46">
        <f t="shared" si="16"/>
        <v>421958.33333333401</v>
      </c>
      <c r="I32" s="47">
        <f t="shared" si="2"/>
        <v>6997.4756944444562</v>
      </c>
      <c r="J32" s="28">
        <f t="shared" si="3"/>
        <v>9055.8090277777901</v>
      </c>
      <c r="K32" s="46">
        <f t="shared" si="17"/>
        <v>397258.33333333425</v>
      </c>
      <c r="L32" s="47">
        <f t="shared" si="4"/>
        <v>6587.8673611111271</v>
      </c>
      <c r="M32" s="28">
        <f t="shared" si="5"/>
        <v>8646.2006944444602</v>
      </c>
      <c r="N32" s="46">
        <f t="shared" si="18"/>
        <v>372558.33333333448</v>
      </c>
      <c r="O32" s="47">
        <f t="shared" si="6"/>
        <v>6178.2590277777972</v>
      </c>
      <c r="P32" s="28">
        <f t="shared" si="7"/>
        <v>8236.5923611111302</v>
      </c>
      <c r="Q32" s="46">
        <f t="shared" si="19"/>
        <v>347858.33333333471</v>
      </c>
      <c r="R32" s="47">
        <f t="shared" si="8"/>
        <v>5768.6506944444682</v>
      </c>
      <c r="S32" s="28">
        <f t="shared" si="9"/>
        <v>7826.9840277778021</v>
      </c>
      <c r="T32" s="46">
        <f t="shared" si="20"/>
        <v>323158.33333333494</v>
      </c>
      <c r="U32" s="47">
        <f t="shared" si="10"/>
        <v>5359.0423611111382</v>
      </c>
      <c r="V32" s="28">
        <f t="shared" si="11"/>
        <v>7417.3756944444722</v>
      </c>
    </row>
    <row r="33" spans="1:22" ht="15.75" thickBot="1" x14ac:dyDescent="0.3">
      <c r="A33" s="48" t="s">
        <v>19</v>
      </c>
      <c r="B33" s="49"/>
      <c r="C33" s="50">
        <f>SUM(C21:C32)</f>
        <v>47785.23750000001</v>
      </c>
      <c r="D33" s="51">
        <f>SUM(D21:D32)</f>
        <v>72485.237500000017</v>
      </c>
      <c r="E33" s="49"/>
      <c r="F33" s="50">
        <f>SUM(F21:F32)</f>
        <v>45339.937500000036</v>
      </c>
      <c r="G33" s="51">
        <f>SUM(G21:G32)</f>
        <v>70039.937500000029</v>
      </c>
      <c r="H33" s="49"/>
      <c r="I33" s="50">
        <f>SUM(I21:I32)</f>
        <v>86222.554166666785</v>
      </c>
      <c r="J33" s="51">
        <f>SUM(J21:J32)</f>
        <v>110922.5541666668</v>
      </c>
      <c r="K33" s="49"/>
      <c r="L33" s="50">
        <f>SUM(L21:L32)</f>
        <v>81307.25416666684</v>
      </c>
      <c r="M33" s="51">
        <f>SUM(M21:M32)</f>
        <v>106007.25416666684</v>
      </c>
      <c r="N33" s="49"/>
      <c r="O33" s="50">
        <f>SUM(O21:O32)</f>
        <v>76391.954166666867</v>
      </c>
      <c r="P33" s="51">
        <f>SUM(P21:P32)</f>
        <v>101091.95416666691</v>
      </c>
      <c r="Q33" s="49"/>
      <c r="R33" s="50">
        <f>SUM(R21:R32)</f>
        <v>71476.654166666936</v>
      </c>
      <c r="S33" s="51">
        <f>SUM(S21:S32)</f>
        <v>96176.654166666922</v>
      </c>
      <c r="T33" s="49"/>
      <c r="U33" s="50">
        <f>SUM(U21:U32)</f>
        <v>66561.354166666963</v>
      </c>
      <c r="V33" s="51">
        <f>SUM(V21:V32)</f>
        <v>91261.354166666992</v>
      </c>
    </row>
    <row r="34" spans="1:22" ht="24" customHeight="1" thickBot="1" x14ac:dyDescent="0.3">
      <c r="A34" s="123" t="s">
        <v>18</v>
      </c>
      <c r="B34" s="112" t="s">
        <v>27</v>
      </c>
      <c r="C34" s="113"/>
      <c r="D34" s="114"/>
      <c r="E34" s="112" t="s">
        <v>28</v>
      </c>
      <c r="F34" s="113"/>
      <c r="G34" s="114"/>
      <c r="H34" s="112" t="s">
        <v>29</v>
      </c>
      <c r="I34" s="113"/>
      <c r="J34" s="114"/>
      <c r="K34" s="112" t="s">
        <v>30</v>
      </c>
      <c r="L34" s="113"/>
      <c r="M34" s="114"/>
      <c r="N34" s="112" t="s">
        <v>31</v>
      </c>
      <c r="O34" s="113"/>
      <c r="P34" s="114"/>
      <c r="Q34" s="112" t="s">
        <v>32</v>
      </c>
      <c r="R34" s="113"/>
      <c r="S34" s="114"/>
      <c r="T34" s="112" t="s">
        <v>33</v>
      </c>
      <c r="U34" s="113"/>
      <c r="V34" s="114"/>
    </row>
    <row r="35" spans="1:22" ht="30.75" thickBot="1" x14ac:dyDescent="0.3">
      <c r="A35" s="124"/>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321100.00000000163</v>
      </c>
      <c r="C36" s="7">
        <f t="shared" ref="C36:C47" si="21">IF((A36+12*7)&lt;=$H$10,B36*(PROC/12),B36*($H$11/12))</f>
        <v>5324.908333333361</v>
      </c>
      <c r="D36" s="28">
        <f t="shared" ref="D36:D47" si="22">IF(data=1,IF(C36&gt;1,C36+sumproplat,0),IF(B36&gt;sumproplat*2,sumproplat,B36+C36))</f>
        <v>7383.2416666666941</v>
      </c>
      <c r="E36" s="7">
        <f>IF(data=1,IF((B47-sumproplat)&gt;0,B47-sumproplat,0),IF(B47-(sumproplat-C47)&gt;0,B47-(D47-C47),0))</f>
        <v>296400.00000000186</v>
      </c>
      <c r="F36" s="7">
        <f t="shared" ref="F36:F47" si="23">IF((A36+12*8)&lt;=$H$10,E36*(PROC/12),E36*($H$11/12))</f>
        <v>4915.3000000000311</v>
      </c>
      <c r="G36" s="28">
        <f t="shared" ref="G36:G47" si="24">IF(data=1,IF(F36&gt;1,F36+sumproplat,0),IF(E36&gt;sumproplat*2,sumproplat,E36+F36))</f>
        <v>6973.6333333333641</v>
      </c>
      <c r="H36" s="7">
        <f>IF(data=1,IF((E47-sumproplat)&gt;0,E47-sumproplat,0),IF(E47-(sumproplat-F47)&gt;0,E47-(G47-F47),0))</f>
        <v>271700.0000000021</v>
      </c>
      <c r="I36" s="7">
        <f t="shared" ref="I36:I47" si="25">IF((A36+12*9)&lt;=$H$10,H36*(PROC/12),H36*($H$11/12))</f>
        <v>4505.6916666667021</v>
      </c>
      <c r="J36" s="28">
        <f t="shared" ref="J36:J47" si="26">IF(data=1,IF(I36&gt;1,I36+sumproplat,0),IF(H36&gt;sumproplat*2,sumproplat,H36+I36))</f>
        <v>6564.025000000036</v>
      </c>
      <c r="K36" s="7">
        <f>IF(data=1,IF((H47-sumproplat)&gt;0,H47-sumproplat,0),IF(H47-(sumproplat-I47)&gt;0,H47-(J47-I47),0))</f>
        <v>247000.0000000021</v>
      </c>
      <c r="L36" s="7">
        <f t="shared" ref="L36:L47" si="27">IF((A36+12*10)&lt;=$H$10,K36*(PROC/12),K36*($H$11/12))</f>
        <v>4096.0833333333685</v>
      </c>
      <c r="M36" s="28">
        <f t="shared" ref="M36:M47" si="28">IF(data=1,IF(L36&gt;1,L36+sumproplat,0),IF(K36&gt;sumproplat*2,sumproplat,K36+L36))</f>
        <v>6154.4166666667024</v>
      </c>
      <c r="N36" s="7">
        <f>IF(data=1,IF((K47-sumproplat)&gt;0,K47-sumproplat,0),IF(K47-(sumproplat-L47)&gt;0,K47-(M47-L47),0))</f>
        <v>222300.00000000198</v>
      </c>
      <c r="O36" s="7">
        <f t="shared" ref="O36:O47" si="29">IF((A36+12*11)&lt;=$H$10,N36*(PROC/12),N36*($H$11/12))</f>
        <v>3686.4750000000331</v>
      </c>
      <c r="P36" s="28">
        <f t="shared" ref="P36:P47" si="30">IF(data=1,IF(O36&gt;1,O36+sumproplat,0),IF(N36&gt;sumproplat*2,sumproplat,N36+O36))</f>
        <v>5744.808333333367</v>
      </c>
      <c r="Q36" s="7">
        <f>IF(data=1,IF((N47-sumproplat)&gt;0,N47-sumproplat,0),IF(N47-(sumproplat-O47)&gt;0,N47-(P47-O47),0))</f>
        <v>197600.00000000186</v>
      </c>
      <c r="R36" s="7">
        <f t="shared" ref="R36:R47" si="31">IF((A36+12*12)&lt;=$H$10,Q36*(PROC/12),Q36*($H$11/12))</f>
        <v>3276.8666666666982</v>
      </c>
      <c r="S36" s="28">
        <f t="shared" ref="S36:S47" si="32">IF(data=1,IF(R36&gt;1,R36+sumproplat,0),IF(Q36&gt;sumproplat*2,sumproplat,Q36+R36))</f>
        <v>5335.2000000000317</v>
      </c>
      <c r="T36" s="7">
        <f>IF(data=1,IF((Q47-sumproplat)&gt;0,Q47-sumproplat,0),IF(Q47-(sumproplat-R47)&gt;0,Q47-(S47-R47),0))</f>
        <v>172900.00000000175</v>
      </c>
      <c r="U36" s="7">
        <f t="shared" ref="U36:U47" si="33">IF((A36+12*13)&lt;=$H$10,T36*(PROC/12),T36*($H$11/12))</f>
        <v>2867.2583333333628</v>
      </c>
      <c r="V36" s="28">
        <f t="shared" ref="V36:V47" si="34">IF(data=1,IF(U36&gt;1,U36+sumproplat,0),IF(T36&gt;sumproplat*2,sumproplat,T36+U36))</f>
        <v>4925.5916666666963</v>
      </c>
    </row>
    <row r="37" spans="1:22" x14ac:dyDescent="0.25">
      <c r="A37" s="44">
        <v>2</v>
      </c>
      <c r="B37" s="8">
        <f>IF(data=1,IF((B36-sumproplat)&gt;0,B36-sumproplat,0),IF(B36-(sumproplat-C36)&gt;0,B36-(D36-C36),0))</f>
        <v>319041.66666666832</v>
      </c>
      <c r="C37" s="7">
        <f t="shared" si="21"/>
        <v>5290.7743055555839</v>
      </c>
      <c r="D37" s="28">
        <f t="shared" si="22"/>
        <v>7349.1076388889178</v>
      </c>
      <c r="E37" s="8">
        <f>IF(data=1,IF((E36-sumproplat)&gt;0,E36-sumproplat,0),IF(E36-(sumproplat-F36)&gt;0,E36-(G36-F36),0))</f>
        <v>294341.66666666855</v>
      </c>
      <c r="F37" s="7">
        <f t="shared" si="23"/>
        <v>4881.1659722222539</v>
      </c>
      <c r="G37" s="28">
        <f t="shared" si="24"/>
        <v>6939.4993055555879</v>
      </c>
      <c r="H37" s="8">
        <f>IF(data=1,IF((H36-sumproplat)&gt;0,H36-sumproplat,0),IF(H36-(sumproplat-I36)&gt;0,H36-(J36-I36),0))</f>
        <v>269641.66666666878</v>
      </c>
      <c r="I37" s="7">
        <f t="shared" si="25"/>
        <v>4471.5576388889249</v>
      </c>
      <c r="J37" s="28">
        <f t="shared" si="26"/>
        <v>6529.8909722222579</v>
      </c>
      <c r="K37" s="8">
        <f>IF(data=1,IF((K36-sumproplat)&gt;0,K36-sumproplat,0),IF(K36-(sumproplat-L36)&gt;0,K36-(M36-L36),0))</f>
        <v>244941.66666666875</v>
      </c>
      <c r="L37" s="7">
        <f t="shared" si="27"/>
        <v>4061.9493055555909</v>
      </c>
      <c r="M37" s="28">
        <f t="shared" si="28"/>
        <v>6120.2826388889243</v>
      </c>
      <c r="N37" s="8">
        <f>IF(data=1,IF((N36-sumproplat)&gt;0,N36-sumproplat,0),IF(N36-(sumproplat-O36)&gt;0,N36-(P36-O36),0))</f>
        <v>220241.66666666864</v>
      </c>
      <c r="O37" s="7">
        <f t="shared" si="29"/>
        <v>3652.3409722222555</v>
      </c>
      <c r="P37" s="28">
        <f t="shared" si="30"/>
        <v>5710.6743055555889</v>
      </c>
      <c r="Q37" s="8">
        <f>IF(data=1,IF((Q36-sumproplat)&gt;0,Q36-sumproplat,0),IF(Q36-(sumproplat-R36)&gt;0,Q36-(S36-R36),0))</f>
        <v>195541.66666666852</v>
      </c>
      <c r="R37" s="7">
        <f t="shared" si="31"/>
        <v>3242.7326388889201</v>
      </c>
      <c r="S37" s="28">
        <f t="shared" si="32"/>
        <v>5301.0659722222535</v>
      </c>
      <c r="T37" s="8">
        <f>IF(data=1,IF((T36-sumproplat)&gt;0,T36-sumproplat,0),IF(T36-(sumproplat-U36)&gt;0,T36-(V36-U36),0))</f>
        <v>170841.6666666684</v>
      </c>
      <c r="U37" s="7">
        <f t="shared" si="33"/>
        <v>2833.1243055555847</v>
      </c>
      <c r="V37" s="28">
        <f t="shared" si="34"/>
        <v>4891.4576388889182</v>
      </c>
    </row>
    <row r="38" spans="1:22" x14ac:dyDescent="0.25">
      <c r="A38" s="44">
        <v>3</v>
      </c>
      <c r="B38" s="8">
        <f t="shared" ref="B38:B47" si="35">IF(data=1,IF((B37-sumproplat)&gt;0,B37-sumproplat,0),IF(B37-(sumproplat-C37)&gt;0,B37-(D37-C37),0))</f>
        <v>316983.333333335</v>
      </c>
      <c r="C38" s="7">
        <f>IF((A38+12*7)&lt;=$H$10,B38*(PROC/12),B38*($H$11/12))</f>
        <v>5256.6402777778057</v>
      </c>
      <c r="D38" s="28">
        <f t="shared" si="22"/>
        <v>7314.9736111111397</v>
      </c>
      <c r="E38" s="8">
        <f t="shared" ref="E38:E47" si="36">IF(data=1,IF((E37-sumproplat)&gt;0,E37-sumproplat,0),IF(E37-(sumproplat-F37)&gt;0,E37-(G37-F37),0))</f>
        <v>292283.33333333523</v>
      </c>
      <c r="F38" s="7">
        <f t="shared" si="23"/>
        <v>4847.0319444444767</v>
      </c>
      <c r="G38" s="28">
        <f t="shared" si="24"/>
        <v>6905.3652777778098</v>
      </c>
      <c r="H38" s="8">
        <f t="shared" ref="H38:H47" si="37">IF(data=1,IF((H37-sumproplat)&gt;0,H37-sumproplat,0),IF(H37-(sumproplat-I37)&gt;0,H37-(J37-I37),0))</f>
        <v>267583.33333333547</v>
      </c>
      <c r="I38" s="7">
        <f t="shared" si="25"/>
        <v>4437.4236111111468</v>
      </c>
      <c r="J38" s="28">
        <f t="shared" si="26"/>
        <v>6495.7569444444798</v>
      </c>
      <c r="K38" s="8">
        <f t="shared" ref="K38:K47" si="38">IF(data=1,IF((K37-sumproplat)&gt;0,K37-sumproplat,0),IF(K37-(sumproplat-L37)&gt;0,K37-(M37-L37),0))</f>
        <v>242883.33333333541</v>
      </c>
      <c r="L38" s="7">
        <f t="shared" si="27"/>
        <v>4027.8152777778128</v>
      </c>
      <c r="M38" s="28">
        <f t="shared" si="28"/>
        <v>6086.1486111111462</v>
      </c>
      <c r="N38" s="8">
        <f t="shared" ref="N38:N47" si="39">IF(data=1,IF((N37-sumproplat)&gt;0,N37-sumproplat,0),IF(N37-(sumproplat-O37)&gt;0,N37-(P37-O37),0))</f>
        <v>218183.33333333529</v>
      </c>
      <c r="O38" s="7">
        <f t="shared" si="29"/>
        <v>3618.2069444444774</v>
      </c>
      <c r="P38" s="28">
        <f t="shared" si="30"/>
        <v>5676.5402777778108</v>
      </c>
      <c r="Q38" s="8">
        <f t="shared" ref="Q38:Q47" si="40">IF(data=1,IF((Q37-sumproplat)&gt;0,Q37-sumproplat,0),IF(Q37-(sumproplat-R37)&gt;0,Q37-(S37-R37),0))</f>
        <v>193483.33333333518</v>
      </c>
      <c r="R38" s="7">
        <f t="shared" si="31"/>
        <v>3208.598611111142</v>
      </c>
      <c r="S38" s="28">
        <f t="shared" si="32"/>
        <v>5266.9319444444754</v>
      </c>
      <c r="T38" s="8">
        <f t="shared" ref="T38:T47" si="41">IF(data=1,IF((T37-sumproplat)&gt;0,T37-sumproplat,0),IF(T37-(sumproplat-U37)&gt;0,T37-(V37-U37),0))</f>
        <v>168783.33333333506</v>
      </c>
      <c r="U38" s="7">
        <f t="shared" si="33"/>
        <v>2798.9902777778066</v>
      </c>
      <c r="V38" s="28">
        <f t="shared" si="34"/>
        <v>4857.3236111111401</v>
      </c>
    </row>
    <row r="39" spans="1:22" x14ac:dyDescent="0.25">
      <c r="A39" s="44">
        <v>4</v>
      </c>
      <c r="B39" s="8">
        <f t="shared" si="35"/>
        <v>314925.00000000169</v>
      </c>
      <c r="C39" s="7">
        <f t="shared" si="21"/>
        <v>5222.5062500000286</v>
      </c>
      <c r="D39" s="28">
        <f t="shared" si="22"/>
        <v>7280.8395833333616</v>
      </c>
      <c r="E39" s="8">
        <f t="shared" si="36"/>
        <v>290225.00000000192</v>
      </c>
      <c r="F39" s="7">
        <f t="shared" si="23"/>
        <v>4812.8979166666995</v>
      </c>
      <c r="G39" s="28">
        <f t="shared" si="24"/>
        <v>6871.2312500000335</v>
      </c>
      <c r="H39" s="8">
        <f t="shared" si="37"/>
        <v>265525.00000000215</v>
      </c>
      <c r="I39" s="7">
        <f t="shared" si="25"/>
        <v>4403.2895833333696</v>
      </c>
      <c r="J39" s="28">
        <f t="shared" si="26"/>
        <v>6461.6229166667035</v>
      </c>
      <c r="K39" s="8">
        <f t="shared" si="38"/>
        <v>240825.00000000207</v>
      </c>
      <c r="L39" s="7">
        <f t="shared" si="27"/>
        <v>3993.6812500000347</v>
      </c>
      <c r="M39" s="28">
        <f t="shared" si="28"/>
        <v>6052.0145833333681</v>
      </c>
      <c r="N39" s="8">
        <f t="shared" si="39"/>
        <v>216125.00000000195</v>
      </c>
      <c r="O39" s="7">
        <f t="shared" si="29"/>
        <v>3584.0729166666993</v>
      </c>
      <c r="P39" s="28">
        <f t="shared" si="30"/>
        <v>5642.4062500000327</v>
      </c>
      <c r="Q39" s="8">
        <f t="shared" si="40"/>
        <v>191425.00000000183</v>
      </c>
      <c r="R39" s="7">
        <f t="shared" si="31"/>
        <v>3174.4645833333643</v>
      </c>
      <c r="S39" s="28">
        <f t="shared" si="32"/>
        <v>5232.7979166666973</v>
      </c>
      <c r="T39" s="8">
        <f t="shared" si="41"/>
        <v>166725.00000000172</v>
      </c>
      <c r="U39" s="7">
        <f t="shared" si="33"/>
        <v>2764.8562500000289</v>
      </c>
      <c r="V39" s="28">
        <f t="shared" si="34"/>
        <v>4823.189583333362</v>
      </c>
    </row>
    <row r="40" spans="1:22" x14ac:dyDescent="0.25">
      <c r="A40" s="44">
        <v>5</v>
      </c>
      <c r="B40" s="8">
        <f t="shared" si="35"/>
        <v>312866.66666666837</v>
      </c>
      <c r="C40" s="7">
        <f t="shared" si="21"/>
        <v>5188.3722222222514</v>
      </c>
      <c r="D40" s="28">
        <f t="shared" si="22"/>
        <v>7246.7055555555853</v>
      </c>
      <c r="E40" s="8">
        <f t="shared" si="36"/>
        <v>288166.66666666861</v>
      </c>
      <c r="F40" s="7">
        <f t="shared" si="23"/>
        <v>4778.7638888889214</v>
      </c>
      <c r="G40" s="28">
        <f t="shared" si="24"/>
        <v>6837.0972222222554</v>
      </c>
      <c r="H40" s="8">
        <f t="shared" si="37"/>
        <v>263466.66666666884</v>
      </c>
      <c r="I40" s="7">
        <f t="shared" si="25"/>
        <v>4369.1555555555924</v>
      </c>
      <c r="J40" s="28">
        <f t="shared" si="26"/>
        <v>6427.4888888889254</v>
      </c>
      <c r="K40" s="8">
        <f t="shared" si="38"/>
        <v>238766.66666666872</v>
      </c>
      <c r="L40" s="7">
        <f t="shared" si="27"/>
        <v>3959.547222222257</v>
      </c>
      <c r="M40" s="28">
        <f t="shared" si="28"/>
        <v>6017.88055555559</v>
      </c>
      <c r="N40" s="8">
        <f t="shared" si="39"/>
        <v>214066.66666666861</v>
      </c>
      <c r="O40" s="7">
        <f t="shared" si="29"/>
        <v>3549.9388888889216</v>
      </c>
      <c r="P40" s="28">
        <f t="shared" si="30"/>
        <v>5608.2722222222546</v>
      </c>
      <c r="Q40" s="8">
        <f t="shared" si="40"/>
        <v>189366.66666666849</v>
      </c>
      <c r="R40" s="7">
        <f t="shared" si="31"/>
        <v>3140.3305555555862</v>
      </c>
      <c r="S40" s="28">
        <f t="shared" si="32"/>
        <v>5198.6638888889192</v>
      </c>
      <c r="T40" s="8">
        <f t="shared" si="41"/>
        <v>164666.66666666837</v>
      </c>
      <c r="U40" s="7">
        <f t="shared" si="33"/>
        <v>2730.7222222222508</v>
      </c>
      <c r="V40" s="28">
        <f t="shared" si="34"/>
        <v>4789.0555555555839</v>
      </c>
    </row>
    <row r="41" spans="1:22" x14ac:dyDescent="0.25">
      <c r="A41" s="44">
        <v>6</v>
      </c>
      <c r="B41" s="8">
        <f t="shared" si="35"/>
        <v>310808.33333333506</v>
      </c>
      <c r="C41" s="7">
        <f t="shared" si="21"/>
        <v>5154.2381944444733</v>
      </c>
      <c r="D41" s="28">
        <f t="shared" si="22"/>
        <v>7212.5715277778072</v>
      </c>
      <c r="E41" s="8">
        <f t="shared" si="36"/>
        <v>286108.33333333529</v>
      </c>
      <c r="F41" s="7">
        <f t="shared" si="23"/>
        <v>4744.6298611111442</v>
      </c>
      <c r="G41" s="28">
        <f t="shared" si="24"/>
        <v>6802.9631944444773</v>
      </c>
      <c r="H41" s="8">
        <f t="shared" si="37"/>
        <v>261408.3333333355</v>
      </c>
      <c r="I41" s="7">
        <f t="shared" si="25"/>
        <v>4335.0215277778143</v>
      </c>
      <c r="J41" s="28">
        <f t="shared" si="26"/>
        <v>6393.3548611111473</v>
      </c>
      <c r="K41" s="8">
        <f t="shared" si="38"/>
        <v>236708.33333333538</v>
      </c>
      <c r="L41" s="7">
        <f t="shared" si="27"/>
        <v>3925.4131944444789</v>
      </c>
      <c r="M41" s="28">
        <f t="shared" si="28"/>
        <v>5983.7465277778119</v>
      </c>
      <c r="N41" s="8">
        <f t="shared" si="39"/>
        <v>212008.33333333526</v>
      </c>
      <c r="O41" s="7">
        <f t="shared" si="29"/>
        <v>3515.8048611111435</v>
      </c>
      <c r="P41" s="28">
        <f t="shared" si="30"/>
        <v>5574.1381944444765</v>
      </c>
      <c r="Q41" s="8">
        <f t="shared" si="40"/>
        <v>187308.33333333515</v>
      </c>
      <c r="R41" s="7">
        <f t="shared" si="31"/>
        <v>3106.1965277778081</v>
      </c>
      <c r="S41" s="28">
        <f t="shared" si="32"/>
        <v>5164.5298611111411</v>
      </c>
      <c r="T41" s="8">
        <f t="shared" si="41"/>
        <v>162608.33333333503</v>
      </c>
      <c r="U41" s="7">
        <f t="shared" si="33"/>
        <v>2696.5881944444727</v>
      </c>
      <c r="V41" s="28">
        <f t="shared" si="34"/>
        <v>4754.9215277778057</v>
      </c>
    </row>
    <row r="42" spans="1:22" x14ac:dyDescent="0.25">
      <c r="A42" s="44">
        <v>7</v>
      </c>
      <c r="B42" s="8">
        <f t="shared" si="35"/>
        <v>308750.00000000175</v>
      </c>
      <c r="C42" s="7">
        <f t="shared" si="21"/>
        <v>5120.1041666666961</v>
      </c>
      <c r="D42" s="28">
        <f t="shared" si="22"/>
        <v>7178.4375000000291</v>
      </c>
      <c r="E42" s="8">
        <f t="shared" si="36"/>
        <v>284050.00000000198</v>
      </c>
      <c r="F42" s="7">
        <f t="shared" si="23"/>
        <v>4710.495833333367</v>
      </c>
      <c r="G42" s="28">
        <f t="shared" si="24"/>
        <v>6768.829166666701</v>
      </c>
      <c r="H42" s="8">
        <f t="shared" si="37"/>
        <v>259350.00000000215</v>
      </c>
      <c r="I42" s="7">
        <f t="shared" si="25"/>
        <v>4300.8875000000362</v>
      </c>
      <c r="J42" s="28">
        <f t="shared" si="26"/>
        <v>6359.2208333333692</v>
      </c>
      <c r="K42" s="8">
        <f t="shared" si="38"/>
        <v>234650.00000000204</v>
      </c>
      <c r="L42" s="7">
        <f t="shared" si="27"/>
        <v>3891.2791666667008</v>
      </c>
      <c r="M42" s="28">
        <f t="shared" si="28"/>
        <v>5949.6125000000338</v>
      </c>
      <c r="N42" s="8">
        <f t="shared" si="39"/>
        <v>209950.00000000192</v>
      </c>
      <c r="O42" s="7">
        <f t="shared" si="29"/>
        <v>3481.6708333333654</v>
      </c>
      <c r="P42" s="28">
        <f t="shared" si="30"/>
        <v>5540.0041666666984</v>
      </c>
      <c r="Q42" s="8">
        <f t="shared" si="40"/>
        <v>185250.0000000018</v>
      </c>
      <c r="R42" s="7">
        <f t="shared" si="31"/>
        <v>3072.0625000000305</v>
      </c>
      <c r="S42" s="28">
        <f t="shared" si="32"/>
        <v>5130.395833333364</v>
      </c>
      <c r="T42" s="8">
        <f t="shared" si="41"/>
        <v>160550.00000000169</v>
      </c>
      <c r="U42" s="7">
        <f t="shared" si="33"/>
        <v>2662.4541666666951</v>
      </c>
      <c r="V42" s="28">
        <f t="shared" si="34"/>
        <v>4720.7875000000286</v>
      </c>
    </row>
    <row r="43" spans="1:22" x14ac:dyDescent="0.25">
      <c r="A43" s="44">
        <v>8</v>
      </c>
      <c r="B43" s="8">
        <f t="shared" si="35"/>
        <v>306691.66666666843</v>
      </c>
      <c r="C43" s="7">
        <f t="shared" si="21"/>
        <v>5085.9701388889189</v>
      </c>
      <c r="D43" s="28">
        <f t="shared" si="22"/>
        <v>7144.3034722222528</v>
      </c>
      <c r="E43" s="8">
        <f t="shared" si="36"/>
        <v>281991.66666666867</v>
      </c>
      <c r="F43" s="7">
        <f t="shared" si="23"/>
        <v>4676.3618055555889</v>
      </c>
      <c r="G43" s="28">
        <f t="shared" si="24"/>
        <v>6734.6951388889229</v>
      </c>
      <c r="H43" s="8">
        <f t="shared" si="37"/>
        <v>257291.66666666881</v>
      </c>
      <c r="I43" s="7">
        <f t="shared" si="25"/>
        <v>4266.7534722222581</v>
      </c>
      <c r="J43" s="28">
        <f t="shared" si="26"/>
        <v>6325.0868055555911</v>
      </c>
      <c r="K43" s="8">
        <f t="shared" si="38"/>
        <v>232591.66666666869</v>
      </c>
      <c r="L43" s="7">
        <f t="shared" si="27"/>
        <v>3857.1451388889232</v>
      </c>
      <c r="M43" s="28">
        <f t="shared" si="28"/>
        <v>5915.4784722222566</v>
      </c>
      <c r="N43" s="8">
        <f t="shared" si="39"/>
        <v>207891.66666666858</v>
      </c>
      <c r="O43" s="7">
        <f t="shared" si="29"/>
        <v>3447.5368055555878</v>
      </c>
      <c r="P43" s="28">
        <f t="shared" si="30"/>
        <v>5505.8701388889212</v>
      </c>
      <c r="Q43" s="8">
        <f t="shared" si="40"/>
        <v>183191.66666666846</v>
      </c>
      <c r="R43" s="7">
        <f t="shared" si="31"/>
        <v>3037.9284722222524</v>
      </c>
      <c r="S43" s="28">
        <f t="shared" si="32"/>
        <v>5096.2618055555859</v>
      </c>
      <c r="T43" s="8">
        <f t="shared" si="41"/>
        <v>158491.66666666834</v>
      </c>
      <c r="U43" s="7">
        <f t="shared" si="33"/>
        <v>2628.320138888917</v>
      </c>
      <c r="V43" s="28">
        <f t="shared" si="34"/>
        <v>4686.6534722222505</v>
      </c>
    </row>
    <row r="44" spans="1:22" x14ac:dyDescent="0.25">
      <c r="A44" s="44">
        <v>9</v>
      </c>
      <c r="B44" s="8">
        <f t="shared" si="35"/>
        <v>304633.33333333512</v>
      </c>
      <c r="C44" s="7">
        <f t="shared" si="21"/>
        <v>5051.8361111111417</v>
      </c>
      <c r="D44" s="28">
        <f t="shared" si="22"/>
        <v>7110.1694444444747</v>
      </c>
      <c r="E44" s="8">
        <f t="shared" si="36"/>
        <v>279933.33333333535</v>
      </c>
      <c r="F44" s="7">
        <f t="shared" si="23"/>
        <v>4642.2277777778118</v>
      </c>
      <c r="G44" s="28">
        <f t="shared" si="24"/>
        <v>6700.5611111111448</v>
      </c>
      <c r="H44" s="8">
        <f t="shared" si="37"/>
        <v>255233.33333333547</v>
      </c>
      <c r="I44" s="7">
        <f t="shared" si="25"/>
        <v>4232.61944444448</v>
      </c>
      <c r="J44" s="28">
        <f t="shared" si="26"/>
        <v>6290.952777777813</v>
      </c>
      <c r="K44" s="8">
        <f t="shared" si="38"/>
        <v>230533.33333333535</v>
      </c>
      <c r="L44" s="7">
        <f t="shared" si="27"/>
        <v>3823.0111111111451</v>
      </c>
      <c r="M44" s="28">
        <f t="shared" si="28"/>
        <v>5881.3444444444785</v>
      </c>
      <c r="N44" s="8">
        <f t="shared" si="39"/>
        <v>205833.33333333523</v>
      </c>
      <c r="O44" s="7">
        <f t="shared" si="29"/>
        <v>3413.4027777778097</v>
      </c>
      <c r="P44" s="28">
        <f t="shared" si="30"/>
        <v>5471.7361111111431</v>
      </c>
      <c r="Q44" s="8">
        <f t="shared" si="40"/>
        <v>181133.33333333512</v>
      </c>
      <c r="R44" s="7">
        <f t="shared" si="31"/>
        <v>3003.7944444444743</v>
      </c>
      <c r="S44" s="28">
        <f t="shared" si="32"/>
        <v>5062.1277777778078</v>
      </c>
      <c r="T44" s="8">
        <f t="shared" si="41"/>
        <v>156433.333333335</v>
      </c>
      <c r="U44" s="7">
        <f t="shared" si="33"/>
        <v>2594.1861111111389</v>
      </c>
      <c r="V44" s="28">
        <f t="shared" si="34"/>
        <v>4652.5194444444724</v>
      </c>
    </row>
    <row r="45" spans="1:22" x14ac:dyDescent="0.25">
      <c r="A45" s="44">
        <v>10</v>
      </c>
      <c r="B45" s="8">
        <f t="shared" si="35"/>
        <v>302575.0000000018</v>
      </c>
      <c r="C45" s="7">
        <f t="shared" si="21"/>
        <v>5017.7020833333636</v>
      </c>
      <c r="D45" s="28">
        <f t="shared" si="22"/>
        <v>7076.0354166666966</v>
      </c>
      <c r="E45" s="8">
        <f t="shared" si="36"/>
        <v>277875.00000000204</v>
      </c>
      <c r="F45" s="7">
        <f t="shared" si="23"/>
        <v>4608.0937500000346</v>
      </c>
      <c r="G45" s="28">
        <f t="shared" si="24"/>
        <v>6666.4270833333685</v>
      </c>
      <c r="H45" s="8">
        <f t="shared" si="37"/>
        <v>253175.00000000212</v>
      </c>
      <c r="I45" s="7">
        <f t="shared" si="25"/>
        <v>4198.4854166667028</v>
      </c>
      <c r="J45" s="28">
        <f t="shared" si="26"/>
        <v>6256.8187500000367</v>
      </c>
      <c r="K45" s="8">
        <f t="shared" si="38"/>
        <v>228475.00000000201</v>
      </c>
      <c r="L45" s="7">
        <f t="shared" si="27"/>
        <v>3788.877083333367</v>
      </c>
      <c r="M45" s="28">
        <f t="shared" si="28"/>
        <v>5847.2104166667004</v>
      </c>
      <c r="N45" s="8">
        <f t="shared" si="39"/>
        <v>203775.00000000189</v>
      </c>
      <c r="O45" s="7">
        <f t="shared" si="29"/>
        <v>3379.2687500000316</v>
      </c>
      <c r="P45" s="28">
        <f t="shared" si="30"/>
        <v>5437.602083333365</v>
      </c>
      <c r="Q45" s="8">
        <f t="shared" si="40"/>
        <v>179075.00000000178</v>
      </c>
      <c r="R45" s="7">
        <f t="shared" si="31"/>
        <v>2969.6604166666966</v>
      </c>
      <c r="S45" s="28">
        <f t="shared" si="32"/>
        <v>5027.9937500000306</v>
      </c>
      <c r="T45" s="8">
        <f t="shared" si="41"/>
        <v>154375.00000000166</v>
      </c>
      <c r="U45" s="7">
        <f t="shared" si="33"/>
        <v>2560.0520833333612</v>
      </c>
      <c r="V45" s="28">
        <f t="shared" si="34"/>
        <v>4618.3854166666952</v>
      </c>
    </row>
    <row r="46" spans="1:22" x14ac:dyDescent="0.25">
      <c r="A46" s="44">
        <v>11</v>
      </c>
      <c r="B46" s="8">
        <f t="shared" si="35"/>
        <v>300516.66666666849</v>
      </c>
      <c r="C46" s="7">
        <f t="shared" si="21"/>
        <v>4983.5680555555864</v>
      </c>
      <c r="D46" s="28">
        <f t="shared" si="22"/>
        <v>7041.9013888889203</v>
      </c>
      <c r="E46" s="8">
        <f t="shared" si="36"/>
        <v>275816.66666666872</v>
      </c>
      <c r="F46" s="7">
        <f t="shared" si="23"/>
        <v>4573.9597222222565</v>
      </c>
      <c r="G46" s="28">
        <f t="shared" si="24"/>
        <v>6632.2930555555904</v>
      </c>
      <c r="H46" s="8">
        <f t="shared" si="37"/>
        <v>251116.66666666878</v>
      </c>
      <c r="I46" s="7">
        <f t="shared" si="25"/>
        <v>4164.3513888889247</v>
      </c>
      <c r="J46" s="28">
        <f t="shared" si="26"/>
        <v>6222.6847222222586</v>
      </c>
      <c r="K46" s="8">
        <f t="shared" si="38"/>
        <v>226416.66666666867</v>
      </c>
      <c r="L46" s="7">
        <f t="shared" si="27"/>
        <v>3754.7430555555893</v>
      </c>
      <c r="M46" s="28">
        <f t="shared" si="28"/>
        <v>5813.0763888889232</v>
      </c>
      <c r="N46" s="8">
        <f t="shared" si="39"/>
        <v>201716.66666666855</v>
      </c>
      <c r="O46" s="7">
        <f t="shared" si="29"/>
        <v>3345.1347222222539</v>
      </c>
      <c r="P46" s="28">
        <f t="shared" si="30"/>
        <v>5403.4680555555879</v>
      </c>
      <c r="Q46" s="8">
        <f t="shared" si="40"/>
        <v>177016.66666666843</v>
      </c>
      <c r="R46" s="7">
        <f t="shared" si="31"/>
        <v>2935.5263888889185</v>
      </c>
      <c r="S46" s="28">
        <f t="shared" si="32"/>
        <v>4993.8597222222525</v>
      </c>
      <c r="T46" s="8">
        <f t="shared" si="41"/>
        <v>152316.66666666832</v>
      </c>
      <c r="U46" s="7">
        <f t="shared" si="33"/>
        <v>2525.9180555555831</v>
      </c>
      <c r="V46" s="28">
        <f t="shared" si="34"/>
        <v>4584.2513888889171</v>
      </c>
    </row>
    <row r="47" spans="1:22" ht="15.75" thickBot="1" x14ac:dyDescent="0.3">
      <c r="A47" s="44">
        <v>12</v>
      </c>
      <c r="B47" s="9">
        <f t="shared" si="35"/>
        <v>298458.33333333518</v>
      </c>
      <c r="C47" s="7">
        <f t="shared" si="21"/>
        <v>4949.4340277778092</v>
      </c>
      <c r="D47" s="28">
        <f t="shared" si="22"/>
        <v>7007.7673611111422</v>
      </c>
      <c r="E47" s="9">
        <f t="shared" si="36"/>
        <v>273758.33333333541</v>
      </c>
      <c r="F47" s="7">
        <f t="shared" si="23"/>
        <v>4539.8256944444793</v>
      </c>
      <c r="G47" s="28">
        <f t="shared" si="24"/>
        <v>6598.1590277778123</v>
      </c>
      <c r="H47" s="9">
        <f t="shared" si="37"/>
        <v>249058.33333333544</v>
      </c>
      <c r="I47" s="7">
        <f t="shared" si="25"/>
        <v>4130.2173611111466</v>
      </c>
      <c r="J47" s="28">
        <f t="shared" si="26"/>
        <v>6188.5506944444805</v>
      </c>
      <c r="K47" s="9">
        <f t="shared" si="38"/>
        <v>224358.33333333532</v>
      </c>
      <c r="L47" s="7">
        <f t="shared" si="27"/>
        <v>3720.6090277778112</v>
      </c>
      <c r="M47" s="28">
        <f t="shared" si="28"/>
        <v>5778.9423611111451</v>
      </c>
      <c r="N47" s="9">
        <f t="shared" si="39"/>
        <v>199658.33333333521</v>
      </c>
      <c r="O47" s="7">
        <f t="shared" si="29"/>
        <v>3311.0006944444758</v>
      </c>
      <c r="P47" s="28">
        <f t="shared" si="30"/>
        <v>5369.3340277778098</v>
      </c>
      <c r="Q47" s="9">
        <f t="shared" si="40"/>
        <v>174958.33333333509</v>
      </c>
      <c r="R47" s="7">
        <f t="shared" si="31"/>
        <v>2901.3923611111404</v>
      </c>
      <c r="S47" s="28">
        <f t="shared" si="32"/>
        <v>4959.7256944444744</v>
      </c>
      <c r="T47" s="9">
        <f t="shared" si="41"/>
        <v>150258.33333333497</v>
      </c>
      <c r="U47" s="7">
        <f t="shared" si="33"/>
        <v>2491.7840277778055</v>
      </c>
      <c r="V47" s="28">
        <f t="shared" si="34"/>
        <v>4550.117361111139</v>
      </c>
    </row>
    <row r="48" spans="1:22" ht="16.5" thickTop="1" thickBot="1" x14ac:dyDescent="0.3">
      <c r="A48" s="29" t="s">
        <v>19</v>
      </c>
      <c r="B48" s="10"/>
      <c r="C48" s="11">
        <f>SUM(C36:C47)</f>
        <v>61646.054166667018</v>
      </c>
      <c r="D48" s="30">
        <f>SUM(D36:D47)</f>
        <v>86346.054166667018</v>
      </c>
      <c r="E48" s="10"/>
      <c r="F48" s="11">
        <f>SUM(F36:F47)</f>
        <v>56730.754166667073</v>
      </c>
      <c r="G48" s="30">
        <f>SUM(G36:G47)</f>
        <v>81430.754166667073</v>
      </c>
      <c r="H48" s="10"/>
      <c r="I48" s="11">
        <f>SUM(I36:I47)</f>
        <v>51815.454166667099</v>
      </c>
      <c r="J48" s="30">
        <f>SUM(J36:J47)</f>
        <v>76515.454166667099</v>
      </c>
      <c r="K48" s="10"/>
      <c r="L48" s="11">
        <f>SUM(L36:L47)</f>
        <v>46900.154166667082</v>
      </c>
      <c r="M48" s="30">
        <f>SUM(M36:M47)</f>
        <v>71600.154166667067</v>
      </c>
      <c r="N48" s="10"/>
      <c r="O48" s="11">
        <f>SUM(O36:O47)</f>
        <v>41984.854166667057</v>
      </c>
      <c r="P48" s="30">
        <f>SUM(P36:P47)</f>
        <v>66684.854166667064</v>
      </c>
      <c r="Q48" s="10"/>
      <c r="R48" s="11">
        <f>SUM(R36:R47)</f>
        <v>37069.554166667025</v>
      </c>
      <c r="S48" s="30">
        <f>SUM(S36:S47)</f>
        <v>61769.55416666704</v>
      </c>
      <c r="T48" s="10"/>
      <c r="U48" s="11">
        <f>SUM(U36:U47)</f>
        <v>32154.254166667011</v>
      </c>
      <c r="V48" s="30">
        <f>SUM(V36:V47)</f>
        <v>56854.254166667</v>
      </c>
    </row>
    <row r="49" spans="1:36" ht="12.75" customHeight="1" thickBot="1" x14ac:dyDescent="0.3">
      <c r="A49" s="123" t="s">
        <v>18</v>
      </c>
      <c r="B49" s="112" t="s">
        <v>34</v>
      </c>
      <c r="C49" s="113"/>
      <c r="D49" s="114"/>
      <c r="E49" s="112" t="s">
        <v>35</v>
      </c>
      <c r="F49" s="113"/>
      <c r="G49" s="114"/>
      <c r="H49" s="112" t="s">
        <v>36</v>
      </c>
      <c r="I49" s="113"/>
      <c r="J49" s="114"/>
      <c r="K49" s="112" t="s">
        <v>37</v>
      </c>
      <c r="L49" s="113"/>
      <c r="M49" s="114"/>
      <c r="N49" s="112" t="s">
        <v>38</v>
      </c>
      <c r="O49" s="113"/>
      <c r="P49" s="114"/>
      <c r="Q49" s="112" t="s">
        <v>39</v>
      </c>
      <c r="R49" s="113"/>
      <c r="S49" s="114"/>
      <c r="T49" s="112" t="s">
        <v>40</v>
      </c>
      <c r="U49" s="113"/>
      <c r="V49" s="114"/>
      <c r="X49" s="12"/>
      <c r="Y49" s="12"/>
      <c r="Z49" s="12"/>
      <c r="AA49" s="12"/>
      <c r="AB49" s="12"/>
      <c r="AC49" s="12"/>
      <c r="AD49" s="12"/>
      <c r="AE49" s="12"/>
      <c r="AF49" s="12"/>
      <c r="AG49" s="12"/>
      <c r="AH49" s="12"/>
      <c r="AI49" s="12"/>
      <c r="AJ49" s="12"/>
    </row>
    <row r="50" spans="1:36" ht="30.75" thickBot="1" x14ac:dyDescent="0.3">
      <c r="A50" s="124"/>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148200.00000000163</v>
      </c>
      <c r="C51" s="7">
        <f t="shared" ref="C51:C62" si="42">IF((A51+12*14)&lt;=$H$10,B51*(PROC/12),B51*($H$11/12))</f>
        <v>2457.6500000000274</v>
      </c>
      <c r="D51" s="28">
        <f t="shared" ref="D51:D62" si="43">IF(data=1,IF(C51&gt;1,C51+sumproplat,0),IF(B51&gt;sumproplat*2,sumproplat,B51+C51))</f>
        <v>4515.9833333333609</v>
      </c>
      <c r="E51" s="7">
        <f>IF(data=1,IF((B62-sumproplat)&gt;0,B62-sumproplat,0),IF(B62-(sumproplat-C62)&gt;0,B62-(D62-C62),0))</f>
        <v>123500.00000000157</v>
      </c>
      <c r="F51" s="7">
        <f t="shared" ref="F51:F62" si="44">IF((A51+12*15)&lt;=$H$10,E51*(PROC/12),E51*($H$11/12))</f>
        <v>2048.0416666666929</v>
      </c>
      <c r="G51" s="28">
        <f t="shared" ref="G51:G62" si="45">IF(data=1,IF(F51&gt;1,F51+sumproplat,0),IF(E51&gt;sumproplat*2,sumproplat,E51+F51))</f>
        <v>4106.3750000000264</v>
      </c>
      <c r="H51" s="7">
        <f>IF(data=1,IF((E62-sumproplat)&gt;0,E62-sumproplat,0),IF(E62-(sumproplat-F62)&gt;0,E62-(G62-F62),0))</f>
        <v>98800.00000000163</v>
      </c>
      <c r="I51" s="7">
        <f t="shared" ref="I51:I62" si="46">IF((A51+12*16)&lt;=$H$10,H51*(PROC/12),H51*($H$11/12))</f>
        <v>1638.4333333333605</v>
      </c>
      <c r="J51" s="28">
        <f t="shared" ref="J51:J62" si="47">IF(data=1,IF(I51&gt;1,I51+sumproplat,0),IF(H51&gt;sumproplat*2,sumproplat,H51+I51))</f>
        <v>3696.7666666666937</v>
      </c>
      <c r="K51" s="7">
        <f>IF(data=1,IF((H62-sumproplat)&gt;0,H62-sumproplat,0),IF(H62-(sumproplat-I62)&gt;0,H62-(J62-I62),0))</f>
        <v>74100.000000001688</v>
      </c>
      <c r="L51" s="7">
        <f t="shared" ref="L51:L62" si="48">IF((A51+12*17)&lt;=$H$10,K51*(PROC/12),K51*($H$11/12))</f>
        <v>1228.8250000000282</v>
      </c>
      <c r="M51" s="28">
        <f t="shared" ref="M51:M62" si="49">IF(data=1,IF(L51&gt;1,L51+sumproplat,0),IF(K51&gt;sumproplat*2,sumproplat,K51+L51))</f>
        <v>3287.158333333362</v>
      </c>
      <c r="N51" s="7">
        <f>IF(data=1,IF((K62-sumproplat)&gt;0,K62-sumproplat,0),IF(K62-(sumproplat-L62)&gt;0,K62-(M62-L62),0))</f>
        <v>49400.000000001688</v>
      </c>
      <c r="O51" s="7">
        <f t="shared" ref="O51:O62" si="50">IF((A51+12*18)&lt;=$H$10,N51*(PROC/12),N51*($H$11/12))</f>
        <v>819.21666666669478</v>
      </c>
      <c r="P51" s="28">
        <f t="shared" ref="P51:P62" si="51">IF(data=1,IF(O51&gt;1,O51+sumproplat,0),IF(N51&gt;sumproplat*2,sumproplat,N51+O51))</f>
        <v>2877.5500000000284</v>
      </c>
      <c r="Q51" s="7">
        <f>IF(data=1,IF((N62-sumproplat)&gt;0,N62-sumproplat,0),IF(N62-(sumproplat-O62)&gt;0,N62-(P62-O62),0))</f>
        <v>24700.000000001673</v>
      </c>
      <c r="R51" s="7">
        <f t="shared" ref="R51:R62" si="52">IF((A51+12*19)&lt;=$H$10,Q51*(PROC/12),Q51*($H$11/12))</f>
        <v>409.60833333336114</v>
      </c>
      <c r="S51" s="28">
        <f t="shared" ref="S51:S62" si="53">IF(data=1,IF(R51&gt;1,R51+sumproplat,0),IF(Q51&gt;sumproplat*2,sumproplat,Q51+R51))</f>
        <v>2467.9416666666948</v>
      </c>
      <c r="T51" s="7">
        <f>IF(data=1,IF((Q62-sumproplat)&gt;0,Q62-sumproplat,0),IF(Q62-(sumproplat-R62)&gt;0,Q62-(S62-R62),0))</f>
        <v>1.6743797459639609E-9</v>
      </c>
      <c r="U51" s="7">
        <f t="shared" ref="U51:U62" si="54">IF((A51+12*20)&lt;=$H$10,T51*(PROC/12),T51*($H$11/12))</f>
        <v>2.7766797453902353E-11</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146141.66666666829</v>
      </c>
      <c r="C52" s="7">
        <f t="shared" si="42"/>
        <v>2423.5159722222493</v>
      </c>
      <c r="D52" s="28">
        <f t="shared" si="43"/>
        <v>4481.8493055555828</v>
      </c>
      <c r="E52" s="8">
        <f>IF(data=1,IF((E51-sumproplat)&gt;0,E51-sumproplat,0),IF(E51-(sumproplat-F51)&gt;0,E51-(G51-F51),0))</f>
        <v>121441.66666666824</v>
      </c>
      <c r="F52" s="7">
        <f t="shared" si="44"/>
        <v>2013.9076388889152</v>
      </c>
      <c r="G52" s="28">
        <f t="shared" si="45"/>
        <v>4072.2409722222487</v>
      </c>
      <c r="H52" s="8">
        <f>IF(data=1,IF((H51-sumproplat)&gt;0,H51-sumproplat,0),IF(H51-(sumproplat-I51)&gt;0,H51-(J51-I51),0))</f>
        <v>96741.666666668301</v>
      </c>
      <c r="I52" s="7">
        <f t="shared" si="46"/>
        <v>1604.2993055555828</v>
      </c>
      <c r="J52" s="28">
        <f t="shared" si="47"/>
        <v>3662.6326388889165</v>
      </c>
      <c r="K52" s="8">
        <f>IF(data=1,IF((K51-sumproplat)&gt;0,K51-sumproplat,0),IF(K51-(sumproplat-L51)&gt;0,K51-(M51-L51),0))</f>
        <v>72041.66666666836</v>
      </c>
      <c r="L52" s="7">
        <f t="shared" si="48"/>
        <v>1194.6909722222504</v>
      </c>
      <c r="M52" s="28">
        <f t="shared" si="49"/>
        <v>3253.0243055555839</v>
      </c>
      <c r="N52" s="8">
        <f>IF(data=1,IF((N51-sumproplat)&gt;0,N51-sumproplat,0),IF(N51-(sumproplat-O51)&gt;0,N51-(P51-O51),0))</f>
        <v>47341.666666668352</v>
      </c>
      <c r="O52" s="7">
        <f t="shared" si="50"/>
        <v>785.0826388889169</v>
      </c>
      <c r="P52" s="28">
        <f t="shared" si="51"/>
        <v>2843.4159722222503</v>
      </c>
      <c r="Q52" s="8">
        <f>IF(data=1,IF((Q51-sumproplat)&gt;0,Q51-sumproplat,0),IF(Q51-(sumproplat-R51)&gt;0,Q51-(S51-R51),0))</f>
        <v>22641.666666668341</v>
      </c>
      <c r="R52" s="7">
        <f t="shared" si="52"/>
        <v>375.47430555558338</v>
      </c>
      <c r="S52" s="28">
        <f t="shared" si="53"/>
        <v>2433.8076388889167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144083.33333333494</v>
      </c>
      <c r="C53" s="7">
        <f t="shared" si="42"/>
        <v>2389.3819444444716</v>
      </c>
      <c r="D53" s="28">
        <f t="shared" si="43"/>
        <v>4447.7152777778047</v>
      </c>
      <c r="E53" s="8">
        <f t="shared" ref="E53:E62" si="57">IF(data=1,IF((E52-sumproplat)&gt;0,E52-sumproplat,0),IF(E52-(sumproplat-F52)&gt;0,E52-(G52-F52),0))</f>
        <v>119383.33333333491</v>
      </c>
      <c r="F53" s="7">
        <f t="shared" si="44"/>
        <v>1979.7736111111376</v>
      </c>
      <c r="G53" s="28">
        <f t="shared" si="45"/>
        <v>4038.1069444444711</v>
      </c>
      <c r="H53" s="8">
        <f t="shared" ref="H53:H62" si="58">IF(data=1,IF((H52-sumproplat)&gt;0,H52-sumproplat,0),IF(H52-(sumproplat-I52)&gt;0,H52-(J52-I52),0))</f>
        <v>94683.333333334973</v>
      </c>
      <c r="I53" s="7">
        <f t="shared" si="46"/>
        <v>1570.1652777778052</v>
      </c>
      <c r="J53" s="28">
        <f t="shared" si="47"/>
        <v>3628.4986111111384</v>
      </c>
      <c r="K53" s="8">
        <f t="shared" ref="K53:K62" si="59">IF(data=1,IF((K52-sumproplat)&gt;0,K52-sumproplat,0),IF(K52-(sumproplat-L52)&gt;0,K52-(M52-L52),0))</f>
        <v>69983.333333335031</v>
      </c>
      <c r="L53" s="7">
        <f t="shared" si="48"/>
        <v>1160.5569444444727</v>
      </c>
      <c r="M53" s="28">
        <f t="shared" si="49"/>
        <v>3218.8902777778062</v>
      </c>
      <c r="N53" s="8">
        <f t="shared" ref="N53:N62" si="60">IF(data=1,IF((N52-sumproplat)&gt;0,N52-sumproplat,0),IF(N52-(sumproplat-O52)&gt;0,N52-(P52-O52),0))</f>
        <v>45283.333333335017</v>
      </c>
      <c r="O53" s="7">
        <f t="shared" si="50"/>
        <v>750.94861111113914</v>
      </c>
      <c r="P53" s="28">
        <f t="shared" si="51"/>
        <v>2809.2819444444726</v>
      </c>
      <c r="Q53" s="8">
        <f t="shared" ref="Q53:Q61" si="61">IF(data=1,IF((Q52-sumproplat)&gt;0,Q52-sumproplat,0),IF(Q52-(sumproplat-R52)&gt;0,Q52-(S52-R52),0))</f>
        <v>20583.333333335009</v>
      </c>
      <c r="R53" s="7">
        <f t="shared" si="52"/>
        <v>341.34027777780562</v>
      </c>
      <c r="S53" s="28">
        <f t="shared" si="53"/>
        <v>2399.6736111111391</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142025.0000000016</v>
      </c>
      <c r="C54" s="7">
        <f t="shared" si="42"/>
        <v>2355.2479166666935</v>
      </c>
      <c r="D54" s="28">
        <f t="shared" si="43"/>
        <v>4413.5812500000266</v>
      </c>
      <c r="E54" s="8">
        <f t="shared" si="57"/>
        <v>117325.00000000159</v>
      </c>
      <c r="F54" s="7">
        <f t="shared" si="44"/>
        <v>1945.63958333336</v>
      </c>
      <c r="G54" s="28">
        <f t="shared" si="45"/>
        <v>4003.9729166666934</v>
      </c>
      <c r="H54" s="8">
        <f t="shared" si="58"/>
        <v>92625.000000001644</v>
      </c>
      <c r="I54" s="7">
        <f t="shared" si="46"/>
        <v>1536.0312500000275</v>
      </c>
      <c r="J54" s="28">
        <f t="shared" si="47"/>
        <v>3594.3645833333612</v>
      </c>
      <c r="K54" s="8">
        <f t="shared" si="59"/>
        <v>67925.000000001703</v>
      </c>
      <c r="L54" s="7">
        <f t="shared" si="48"/>
        <v>1126.4229166666951</v>
      </c>
      <c r="M54" s="28">
        <f t="shared" si="49"/>
        <v>3184.7562500000286</v>
      </c>
      <c r="N54" s="8">
        <f t="shared" si="60"/>
        <v>43225.000000001681</v>
      </c>
      <c r="O54" s="7">
        <f t="shared" si="50"/>
        <v>716.81458333336127</v>
      </c>
      <c r="P54" s="28">
        <f t="shared" si="51"/>
        <v>2775.147916666695</v>
      </c>
      <c r="Q54" s="8">
        <f t="shared" si="61"/>
        <v>18525.000000001677</v>
      </c>
      <c r="R54" s="7">
        <f t="shared" si="52"/>
        <v>307.20625000002786</v>
      </c>
      <c r="S54" s="28">
        <f t="shared" si="53"/>
        <v>2365.5395833333614</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139966.66666666826</v>
      </c>
      <c r="C55" s="7">
        <f t="shared" si="42"/>
        <v>2321.1138888889154</v>
      </c>
      <c r="D55" s="28">
        <f t="shared" si="43"/>
        <v>4379.4472222222485</v>
      </c>
      <c r="E55" s="8">
        <f t="shared" si="57"/>
        <v>115266.66666666826</v>
      </c>
      <c r="F55" s="7">
        <f t="shared" si="44"/>
        <v>1911.5055555555821</v>
      </c>
      <c r="G55" s="28">
        <f t="shared" si="45"/>
        <v>3969.8388888889158</v>
      </c>
      <c r="H55" s="8">
        <f t="shared" si="58"/>
        <v>90566.666666668316</v>
      </c>
      <c r="I55" s="7">
        <f t="shared" si="46"/>
        <v>1501.8972222222499</v>
      </c>
      <c r="J55" s="28">
        <f t="shared" si="47"/>
        <v>3560.2305555555831</v>
      </c>
      <c r="K55" s="8">
        <f t="shared" si="59"/>
        <v>65866.666666668374</v>
      </c>
      <c r="L55" s="7">
        <f t="shared" si="48"/>
        <v>1092.2888888889174</v>
      </c>
      <c r="M55" s="28">
        <f t="shared" si="49"/>
        <v>3150.6222222222509</v>
      </c>
      <c r="N55" s="8">
        <f t="shared" si="60"/>
        <v>41166.666666668345</v>
      </c>
      <c r="O55" s="7">
        <f t="shared" si="50"/>
        <v>682.68055555558351</v>
      </c>
      <c r="P55" s="28">
        <f t="shared" si="51"/>
        <v>2741.0138888889169</v>
      </c>
      <c r="Q55" s="8">
        <f t="shared" si="61"/>
        <v>16466.666666668345</v>
      </c>
      <c r="R55" s="7">
        <f t="shared" si="52"/>
        <v>273.0722222222501</v>
      </c>
      <c r="S55" s="28">
        <f t="shared" si="53"/>
        <v>2331.4055555555838</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137908.33333333491</v>
      </c>
      <c r="C56" s="7">
        <f t="shared" si="42"/>
        <v>2286.9798611111378</v>
      </c>
      <c r="D56" s="28">
        <f t="shared" si="43"/>
        <v>4345.3131944444713</v>
      </c>
      <c r="E56" s="8">
        <f t="shared" si="57"/>
        <v>113208.33333333493</v>
      </c>
      <c r="F56" s="7">
        <f t="shared" si="44"/>
        <v>1877.3715277778044</v>
      </c>
      <c r="G56" s="28">
        <f t="shared" si="45"/>
        <v>3935.7048611111377</v>
      </c>
      <c r="H56" s="8">
        <f t="shared" si="58"/>
        <v>88508.333333334987</v>
      </c>
      <c r="I56" s="7">
        <f t="shared" si="46"/>
        <v>1467.763194444472</v>
      </c>
      <c r="J56" s="28">
        <f t="shared" si="47"/>
        <v>3526.0965277778055</v>
      </c>
      <c r="K56" s="8">
        <f t="shared" si="59"/>
        <v>63808.333333335038</v>
      </c>
      <c r="L56" s="7">
        <f t="shared" si="48"/>
        <v>1058.1548611111396</v>
      </c>
      <c r="M56" s="28">
        <f t="shared" si="49"/>
        <v>3116.4881944444733</v>
      </c>
      <c r="N56" s="8">
        <f t="shared" si="60"/>
        <v>39108.333333335009</v>
      </c>
      <c r="O56" s="7">
        <f t="shared" si="50"/>
        <v>648.54652777780564</v>
      </c>
      <c r="P56" s="28">
        <f t="shared" si="51"/>
        <v>2706.8798611111392</v>
      </c>
      <c r="Q56" s="8">
        <f t="shared" si="61"/>
        <v>14408.333333335011</v>
      </c>
      <c r="R56" s="7">
        <f t="shared" si="52"/>
        <v>238.93819444447229</v>
      </c>
      <c r="S56" s="28">
        <f t="shared" si="53"/>
        <v>2297.2715277778057</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135850.00000000157</v>
      </c>
      <c r="C57" s="7">
        <f t="shared" si="42"/>
        <v>2252.8458333333597</v>
      </c>
      <c r="D57" s="28">
        <f t="shared" si="43"/>
        <v>4311.1791666666932</v>
      </c>
      <c r="E57" s="8">
        <f t="shared" si="57"/>
        <v>111150.0000000016</v>
      </c>
      <c r="F57" s="7">
        <f t="shared" si="44"/>
        <v>1843.2375000000268</v>
      </c>
      <c r="G57" s="28">
        <f t="shared" si="45"/>
        <v>3901.5708333333605</v>
      </c>
      <c r="H57" s="8">
        <f t="shared" si="58"/>
        <v>86450.000000001659</v>
      </c>
      <c r="I57" s="7">
        <f t="shared" si="46"/>
        <v>1433.6291666666943</v>
      </c>
      <c r="J57" s="28">
        <f t="shared" si="47"/>
        <v>3491.9625000000278</v>
      </c>
      <c r="K57" s="8">
        <f t="shared" si="59"/>
        <v>61750.000000001703</v>
      </c>
      <c r="L57" s="7">
        <f t="shared" si="48"/>
        <v>1024.0208333333617</v>
      </c>
      <c r="M57" s="28">
        <f t="shared" si="49"/>
        <v>3082.3541666666952</v>
      </c>
      <c r="N57" s="8">
        <f t="shared" si="60"/>
        <v>37050.000000001673</v>
      </c>
      <c r="O57" s="7">
        <f t="shared" si="50"/>
        <v>614.41250000002788</v>
      </c>
      <c r="P57" s="28">
        <f t="shared" si="51"/>
        <v>2672.7458333333616</v>
      </c>
      <c r="Q57" s="8">
        <f t="shared" si="61"/>
        <v>12350.000000001677</v>
      </c>
      <c r="R57" s="7">
        <f t="shared" si="52"/>
        <v>204.8041666666945</v>
      </c>
      <c r="S57" s="28">
        <f t="shared" si="53"/>
        <v>2263.137500000028</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133791.66666666823</v>
      </c>
      <c r="C58" s="7">
        <f t="shared" si="42"/>
        <v>2218.7118055555816</v>
      </c>
      <c r="D58" s="28">
        <f t="shared" si="43"/>
        <v>4277.0451388889151</v>
      </c>
      <c r="E58" s="8">
        <f t="shared" si="57"/>
        <v>109091.66666666827</v>
      </c>
      <c r="F58" s="7">
        <f t="shared" si="44"/>
        <v>1809.1034722222491</v>
      </c>
      <c r="G58" s="28">
        <f t="shared" si="45"/>
        <v>3867.4368055555824</v>
      </c>
      <c r="H58" s="8">
        <f t="shared" si="58"/>
        <v>84391.66666666833</v>
      </c>
      <c r="I58" s="7">
        <f t="shared" si="46"/>
        <v>1399.4951388889167</v>
      </c>
      <c r="J58" s="28">
        <f t="shared" si="47"/>
        <v>3457.8284722222502</v>
      </c>
      <c r="K58" s="8">
        <f t="shared" si="59"/>
        <v>59691.666666668367</v>
      </c>
      <c r="L58" s="7">
        <f t="shared" si="48"/>
        <v>989.88680555558392</v>
      </c>
      <c r="M58" s="28">
        <f t="shared" si="49"/>
        <v>3048.2201388889175</v>
      </c>
      <c r="N58" s="8">
        <f t="shared" si="60"/>
        <v>34991.666666668338</v>
      </c>
      <c r="O58" s="7">
        <f t="shared" si="50"/>
        <v>580.27847222225</v>
      </c>
      <c r="P58" s="28">
        <f t="shared" si="51"/>
        <v>2638.6118055555835</v>
      </c>
      <c r="Q58" s="8">
        <f t="shared" si="61"/>
        <v>10291.666666668343</v>
      </c>
      <c r="R58" s="7">
        <f t="shared" si="52"/>
        <v>170.67013888891671</v>
      </c>
      <c r="S58" s="28">
        <f t="shared" si="53"/>
        <v>2229.0034722222504</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131733.33333333489</v>
      </c>
      <c r="C59" s="7">
        <f t="shared" si="42"/>
        <v>2184.5777777778039</v>
      </c>
      <c r="D59" s="28">
        <f t="shared" si="43"/>
        <v>4242.9111111111379</v>
      </c>
      <c r="E59" s="8">
        <f t="shared" si="57"/>
        <v>107033.33333333494</v>
      </c>
      <c r="F59" s="7">
        <f t="shared" si="44"/>
        <v>1774.9694444444713</v>
      </c>
      <c r="G59" s="28">
        <f t="shared" si="45"/>
        <v>3833.3027777778047</v>
      </c>
      <c r="H59" s="8">
        <f t="shared" si="58"/>
        <v>82333.333333335002</v>
      </c>
      <c r="I59" s="7">
        <f t="shared" si="46"/>
        <v>1365.3611111111391</v>
      </c>
      <c r="J59" s="28">
        <f t="shared" si="47"/>
        <v>3423.6944444444725</v>
      </c>
      <c r="K59" s="8">
        <f t="shared" si="59"/>
        <v>57633.333333335031</v>
      </c>
      <c r="L59" s="7">
        <f t="shared" si="48"/>
        <v>955.75277777780605</v>
      </c>
      <c r="M59" s="28">
        <f t="shared" si="49"/>
        <v>3014.0861111111394</v>
      </c>
      <c r="N59" s="8">
        <f t="shared" si="60"/>
        <v>32933.333333335002</v>
      </c>
      <c r="O59" s="7">
        <f t="shared" si="50"/>
        <v>546.14444444447213</v>
      </c>
      <c r="P59" s="28">
        <f t="shared" si="51"/>
        <v>2604.4777777778054</v>
      </c>
      <c r="Q59" s="8">
        <f t="shared" si="61"/>
        <v>8233.3333333350092</v>
      </c>
      <c r="R59" s="7">
        <f t="shared" si="52"/>
        <v>136.53611111113892</v>
      </c>
      <c r="S59" s="28">
        <f t="shared" si="53"/>
        <v>2194.8694444444723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129675.00000000156</v>
      </c>
      <c r="C60" s="7">
        <f t="shared" si="42"/>
        <v>2150.4437500000263</v>
      </c>
      <c r="D60" s="28">
        <f t="shared" si="43"/>
        <v>4208.7770833333598</v>
      </c>
      <c r="E60" s="8">
        <f t="shared" si="57"/>
        <v>104975.00000000162</v>
      </c>
      <c r="F60" s="7">
        <f t="shared" si="44"/>
        <v>1740.8354166666936</v>
      </c>
      <c r="G60" s="28">
        <f t="shared" si="45"/>
        <v>3799.1687500000271</v>
      </c>
      <c r="H60" s="8">
        <f t="shared" si="58"/>
        <v>80275.000000001673</v>
      </c>
      <c r="I60" s="7">
        <f t="shared" si="46"/>
        <v>1331.2270833333612</v>
      </c>
      <c r="J60" s="28">
        <f t="shared" si="47"/>
        <v>3389.5604166666944</v>
      </c>
      <c r="K60" s="8">
        <f t="shared" si="59"/>
        <v>55575.000000001695</v>
      </c>
      <c r="L60" s="7">
        <f t="shared" si="48"/>
        <v>921.61875000002817</v>
      </c>
      <c r="M60" s="28">
        <f t="shared" si="49"/>
        <v>2979.9520833333618</v>
      </c>
      <c r="N60" s="8">
        <f t="shared" si="60"/>
        <v>30875.00000000167</v>
      </c>
      <c r="O60" s="7">
        <f t="shared" si="50"/>
        <v>512.01041666669437</v>
      </c>
      <c r="P60" s="28">
        <f t="shared" si="51"/>
        <v>2570.3437500000277</v>
      </c>
      <c r="Q60" s="8">
        <f t="shared" si="61"/>
        <v>6175.0000000016753</v>
      </c>
      <c r="R60" s="7">
        <f t="shared" si="52"/>
        <v>102.40208333336113</v>
      </c>
      <c r="S60" s="28">
        <f t="shared" si="53"/>
        <v>2160.7354166666946</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127616.66666666823</v>
      </c>
      <c r="C61" s="7">
        <f t="shared" si="42"/>
        <v>2116.3097222222482</v>
      </c>
      <c r="D61" s="28">
        <f t="shared" si="43"/>
        <v>4174.6430555555817</v>
      </c>
      <c r="E61" s="8">
        <f t="shared" si="57"/>
        <v>102916.66666666829</v>
      </c>
      <c r="F61" s="7">
        <f t="shared" si="44"/>
        <v>1706.701388888916</v>
      </c>
      <c r="G61" s="28">
        <f t="shared" si="45"/>
        <v>3765.0347222222495</v>
      </c>
      <c r="H61" s="8">
        <f t="shared" si="58"/>
        <v>78216.666666668345</v>
      </c>
      <c r="I61" s="7">
        <f t="shared" si="46"/>
        <v>1297.0930555555835</v>
      </c>
      <c r="J61" s="28">
        <f t="shared" si="47"/>
        <v>3355.4263888889172</v>
      </c>
      <c r="K61" s="8">
        <f t="shared" si="59"/>
        <v>53516.66666666836</v>
      </c>
      <c r="L61" s="7">
        <f t="shared" si="48"/>
        <v>887.48472222225041</v>
      </c>
      <c r="M61" s="28">
        <f t="shared" si="49"/>
        <v>2945.8180555555837</v>
      </c>
      <c r="N61" s="8">
        <f t="shared" si="60"/>
        <v>28816.666666668338</v>
      </c>
      <c r="O61" s="7">
        <f t="shared" si="50"/>
        <v>477.87638888891667</v>
      </c>
      <c r="P61" s="28">
        <f t="shared" si="51"/>
        <v>2536.2097222222501</v>
      </c>
      <c r="Q61" s="8">
        <f t="shared" si="61"/>
        <v>4116.6666666683413</v>
      </c>
      <c r="R61" s="7">
        <f t="shared" si="52"/>
        <v>68.268055555583331</v>
      </c>
      <c r="S61" s="28">
        <f t="shared" si="53"/>
        <v>2126.601388888917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125558.3333333349</v>
      </c>
      <c r="C62" s="7">
        <f t="shared" si="42"/>
        <v>2082.1756944444705</v>
      </c>
      <c r="D62" s="28">
        <f t="shared" si="43"/>
        <v>4140.5090277778036</v>
      </c>
      <c r="E62" s="9">
        <f t="shared" si="57"/>
        <v>100858.33333333496</v>
      </c>
      <c r="F62" s="7">
        <f t="shared" si="44"/>
        <v>1672.5673611111383</v>
      </c>
      <c r="G62" s="28">
        <f t="shared" si="45"/>
        <v>3730.9006944444718</v>
      </c>
      <c r="H62" s="9">
        <f t="shared" si="58"/>
        <v>76158.333333335017</v>
      </c>
      <c r="I62" s="7">
        <f t="shared" si="46"/>
        <v>1262.9590277778059</v>
      </c>
      <c r="J62" s="28">
        <f t="shared" si="47"/>
        <v>3321.2923611111391</v>
      </c>
      <c r="K62" s="9">
        <f t="shared" si="59"/>
        <v>51458.333333335024</v>
      </c>
      <c r="L62" s="7">
        <f t="shared" si="48"/>
        <v>853.35069444447254</v>
      </c>
      <c r="M62" s="28">
        <f t="shared" si="49"/>
        <v>2911.684027777806</v>
      </c>
      <c r="N62" s="9">
        <f t="shared" si="60"/>
        <v>26758.333333335006</v>
      </c>
      <c r="O62" s="7">
        <f t="shared" si="50"/>
        <v>443.74236111113891</v>
      </c>
      <c r="P62" s="28">
        <f t="shared" si="51"/>
        <v>2502.0756944444724</v>
      </c>
      <c r="Q62" s="9">
        <f>IF(data=1,IF((Q61-sumproplat)&gt;0,Q61-sumproplat,0),IF(Q61-(sumproplat-R61)&gt;0,Q61-(S61-R61),0))</f>
        <v>2058.3333333350079</v>
      </c>
      <c r="R62" s="7">
        <f t="shared" si="52"/>
        <v>34.134027777805549</v>
      </c>
      <c r="S62" s="28">
        <f t="shared" si="53"/>
        <v>2092.4673611111389</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27238.95416666699</v>
      </c>
      <c r="D63" s="30">
        <f>SUM(D51:D62)</f>
        <v>51938.954166666997</v>
      </c>
      <c r="E63" s="10"/>
      <c r="F63" s="11">
        <f>SUM(F51:F62)</f>
        <v>22323.654166666987</v>
      </c>
      <c r="G63" s="30">
        <f>SUM(G51:G62)</f>
        <v>47023.654166666987</v>
      </c>
      <c r="H63" s="10"/>
      <c r="I63" s="11">
        <f>SUM(I51:I62)</f>
        <v>17408.354166666999</v>
      </c>
      <c r="J63" s="30">
        <f>SUM(J51:J62)</f>
        <v>42108.354166666999</v>
      </c>
      <c r="K63" s="10"/>
      <c r="L63" s="11">
        <f>SUM(L51:L62)</f>
        <v>12493.054166667007</v>
      </c>
      <c r="M63" s="30">
        <f>SUM(M51:M62)</f>
        <v>37193.054166667011</v>
      </c>
      <c r="N63" s="10"/>
      <c r="O63" s="11">
        <f>SUM(O51:O62)</f>
        <v>7577.7541666670004</v>
      </c>
      <c r="P63" s="30">
        <f>SUM(P51:P62)</f>
        <v>32277.754166667008</v>
      </c>
      <c r="Q63" s="10"/>
      <c r="R63" s="11">
        <f>SUM(R51:R62)</f>
        <v>2662.4541666670007</v>
      </c>
      <c r="S63" s="30">
        <f>SUM(S51:S62)</f>
        <v>27362.454166667008</v>
      </c>
      <c r="T63" s="10"/>
      <c r="U63" s="11">
        <f>SUM(U51:U62)</f>
        <v>2.7766797453902353E-11</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5" t="s">
        <v>53</v>
      </c>
      <c r="B65" s="125"/>
      <c r="C65" s="125"/>
      <c r="D65" s="125"/>
      <c r="E65" s="125"/>
      <c r="F65" s="125"/>
      <c r="G65" s="125"/>
      <c r="H65" s="125"/>
      <c r="I65" s="40">
        <f>sumkred*H15+H16+sumkred*H17+C33+F33+I33+L33+O33+R33+U33+C48+F48+I48+L48+O48+R48+U48+C63+F63+I63+L63+O63+R63+U63</f>
        <v>897536.25000000594</v>
      </c>
      <c r="J65" s="41"/>
      <c r="K65" s="41"/>
    </row>
    <row r="66" spans="1:11" ht="29.25" customHeight="1" x14ac:dyDescent="0.25">
      <c r="A66" s="125" t="s">
        <v>5</v>
      </c>
      <c r="B66" s="125"/>
      <c r="C66" s="125"/>
      <c r="D66" s="125"/>
      <c r="E66" s="125"/>
      <c r="F66" s="125"/>
      <c r="G66" s="125"/>
      <c r="H66" s="125"/>
      <c r="I66" s="40">
        <f>sumkred*H15+H16+sumkred*H17+D33+G33+J33+M33+P33+S33+V33+D48+G48+J48+M48+P48+S48+V48+D63+G63+J63+M63+P63+S63+V63</f>
        <v>1391536.2500000058</v>
      </c>
      <c r="J66" s="41"/>
      <c r="K66" s="41"/>
    </row>
    <row r="67" spans="1:11" ht="25.5" customHeight="1" x14ac:dyDescent="0.25">
      <c r="A67" s="126" t="s">
        <v>45</v>
      </c>
      <c r="B67" s="126"/>
      <c r="C67" s="126"/>
      <c r="D67" s="126"/>
      <c r="E67" s="126"/>
      <c r="F67" s="126"/>
      <c r="G67" s="126"/>
      <c r="H67" s="126"/>
      <c r="I67" s="52">
        <f ca="1">XIRR(C77:C317,B77:B317)</f>
        <v>0.17644663453102113</v>
      </c>
      <c r="J67" s="41"/>
      <c r="K67" s="41"/>
    </row>
    <row r="68" spans="1:11" ht="45.75" customHeight="1" x14ac:dyDescent="0.25">
      <c r="A68" s="125" t="s">
        <v>6</v>
      </c>
      <c r="B68" s="125"/>
      <c r="C68" s="125"/>
      <c r="D68" s="125"/>
      <c r="E68" s="125"/>
      <c r="F68" s="125"/>
      <c r="G68" s="125"/>
      <c r="H68" s="125"/>
      <c r="I68" s="125"/>
      <c r="J68" s="127"/>
      <c r="K68" s="127"/>
    </row>
    <row r="69" spans="1:11" ht="63" customHeight="1" x14ac:dyDescent="0.25">
      <c r="A69" s="128" t="s">
        <v>7</v>
      </c>
      <c r="B69" s="128"/>
      <c r="C69" s="128"/>
      <c r="D69" s="128"/>
      <c r="E69" s="128"/>
      <c r="F69" s="128"/>
      <c r="G69" s="128"/>
      <c r="H69" s="128"/>
      <c r="I69" s="128"/>
      <c r="J69" s="128"/>
      <c r="K69" s="128"/>
    </row>
    <row r="70" spans="1:11" ht="48" customHeight="1" x14ac:dyDescent="0.25">
      <c r="A70" s="125" t="s">
        <v>8</v>
      </c>
      <c r="B70" s="125"/>
      <c r="C70" s="125"/>
      <c r="D70" s="125"/>
      <c r="E70" s="125"/>
      <c r="F70" s="125"/>
      <c r="G70" s="125"/>
      <c r="H70" s="125"/>
      <c r="I70" s="125"/>
      <c r="J70" s="125"/>
      <c r="K70" s="125"/>
    </row>
    <row r="71" spans="1:11" ht="15" customHeight="1" x14ac:dyDescent="0.25"/>
    <row r="72" spans="1:11" ht="33.75" customHeight="1" x14ac:dyDescent="0.25">
      <c r="A72" s="129" t="s">
        <v>9</v>
      </c>
      <c r="B72" s="129"/>
      <c r="C72" s="130">
        <f ca="1">TODAY()</f>
        <v>44468</v>
      </c>
      <c r="D72" s="130">
        <f ca="1">TODAY()</f>
        <v>44468</v>
      </c>
      <c r="E72" s="130">
        <f ca="1">TODAY()</f>
        <v>44468</v>
      </c>
    </row>
    <row r="73" spans="1:11" x14ac:dyDescent="0.25"/>
    <row r="74" spans="1:11" ht="30" customHeight="1" x14ac:dyDescent="0.25">
      <c r="A74" s="131" t="s">
        <v>10</v>
      </c>
      <c r="B74" s="131"/>
      <c r="C74" s="132"/>
      <c r="D74" s="132"/>
      <c r="E74" s="132"/>
    </row>
    <row r="75" spans="1:11" ht="15.75" customHeight="1" x14ac:dyDescent="0.25">
      <c r="A75" s="131"/>
      <c r="B75" s="131"/>
      <c r="C75" s="129" t="s">
        <v>46</v>
      </c>
      <c r="D75" s="129"/>
      <c r="E75" s="129"/>
    </row>
    <row r="76" spans="1:11" x14ac:dyDescent="0.25"/>
    <row r="77" spans="1:11" hidden="1" x14ac:dyDescent="0.25">
      <c r="B77" s="36">
        <f ca="1">TODAY()</f>
        <v>44468</v>
      </c>
      <c r="C77" s="2">
        <f>-sumkred+sumkred*H15+H16+sumkred*H17</f>
        <v>-489554</v>
      </c>
    </row>
    <row r="78" spans="1:11" hidden="1" x14ac:dyDescent="0.25">
      <c r="A78" s="4">
        <v>1</v>
      </c>
      <c r="B78" s="37">
        <f ca="1">EDATE(B77,1)</f>
        <v>44498</v>
      </c>
      <c r="C78" s="38">
        <f t="shared" ref="C78:C89" si="63">D21</f>
        <v>6133.8333333333339</v>
      </c>
      <c r="D78" s="23">
        <f>C78-C79</f>
        <v>16.981250000000728</v>
      </c>
    </row>
    <row r="79" spans="1:11" hidden="1" x14ac:dyDescent="0.25">
      <c r="A79" s="4">
        <v>2</v>
      </c>
      <c r="B79" s="37">
        <f ca="1">EDATE(B78,1)</f>
        <v>44529</v>
      </c>
      <c r="C79" s="38">
        <f t="shared" si="63"/>
        <v>6116.8520833333332</v>
      </c>
      <c r="D79" s="23">
        <f t="shared" ref="D79:D142" si="64">C79-C80</f>
        <v>16.981249999998909</v>
      </c>
    </row>
    <row r="80" spans="1:11" hidden="1" x14ac:dyDescent="0.25">
      <c r="A80" s="4">
        <v>3</v>
      </c>
      <c r="B80" s="37">
        <f t="shared" ref="B80:B143" ca="1" si="65">EDATE(B79,1)</f>
        <v>44559</v>
      </c>
      <c r="C80" s="38">
        <f t="shared" si="63"/>
        <v>6099.8708333333343</v>
      </c>
      <c r="D80" s="23">
        <f t="shared" si="64"/>
        <v>16.981250000000728</v>
      </c>
    </row>
    <row r="81" spans="1:4" hidden="1" x14ac:dyDescent="0.25">
      <c r="A81" s="4">
        <v>4</v>
      </c>
      <c r="B81" s="37">
        <f t="shared" ca="1" si="65"/>
        <v>44590</v>
      </c>
      <c r="C81" s="38">
        <f t="shared" si="63"/>
        <v>6082.8895833333336</v>
      </c>
      <c r="D81" s="23">
        <f t="shared" si="64"/>
        <v>16.981249999998909</v>
      </c>
    </row>
    <row r="82" spans="1:4" hidden="1" x14ac:dyDescent="0.25">
      <c r="A82" s="4">
        <v>5</v>
      </c>
      <c r="B82" s="37">
        <f t="shared" ca="1" si="65"/>
        <v>44620</v>
      </c>
      <c r="C82" s="38">
        <f t="shared" si="63"/>
        <v>6065.9083333333347</v>
      </c>
      <c r="D82" s="23">
        <f t="shared" si="64"/>
        <v>16.981250000000728</v>
      </c>
    </row>
    <row r="83" spans="1:4" hidden="1" x14ac:dyDescent="0.25">
      <c r="A83" s="4">
        <v>6</v>
      </c>
      <c r="B83" s="37">
        <f t="shared" ca="1" si="65"/>
        <v>44648</v>
      </c>
      <c r="C83" s="38">
        <f t="shared" si="63"/>
        <v>6048.9270833333339</v>
      </c>
      <c r="D83" s="23">
        <f t="shared" si="64"/>
        <v>16.981249999998909</v>
      </c>
    </row>
    <row r="84" spans="1:4" hidden="1" x14ac:dyDescent="0.25">
      <c r="A84" s="4">
        <v>7</v>
      </c>
      <c r="B84" s="37">
        <f t="shared" ca="1" si="65"/>
        <v>44679</v>
      </c>
      <c r="C84" s="38">
        <f t="shared" si="63"/>
        <v>6031.945833333335</v>
      </c>
      <c r="D84" s="23">
        <f t="shared" si="64"/>
        <v>16.981250000000728</v>
      </c>
    </row>
    <row r="85" spans="1:4" hidden="1" x14ac:dyDescent="0.25">
      <c r="A85" s="4">
        <v>8</v>
      </c>
      <c r="B85" s="37">
        <f t="shared" ca="1" si="65"/>
        <v>44709</v>
      </c>
      <c r="C85" s="38">
        <f t="shared" si="63"/>
        <v>6014.9645833333343</v>
      </c>
      <c r="D85" s="23">
        <f t="shared" si="64"/>
        <v>16.981249999998909</v>
      </c>
    </row>
    <row r="86" spans="1:4" hidden="1" x14ac:dyDescent="0.25">
      <c r="A86" s="4">
        <v>9</v>
      </c>
      <c r="B86" s="37">
        <f t="shared" ca="1" si="65"/>
        <v>44740</v>
      </c>
      <c r="C86" s="38">
        <f t="shared" si="63"/>
        <v>5997.9833333333354</v>
      </c>
      <c r="D86" s="23">
        <f t="shared" si="64"/>
        <v>16.981250000000728</v>
      </c>
    </row>
    <row r="87" spans="1:4" hidden="1" x14ac:dyDescent="0.25">
      <c r="A87" s="4">
        <v>10</v>
      </c>
      <c r="B87" s="37">
        <f t="shared" ca="1" si="65"/>
        <v>44770</v>
      </c>
      <c r="C87" s="38">
        <f t="shared" si="63"/>
        <v>5981.0020833333347</v>
      </c>
      <c r="D87" s="23">
        <f t="shared" si="64"/>
        <v>16.981249999998909</v>
      </c>
    </row>
    <row r="88" spans="1:4" hidden="1" x14ac:dyDescent="0.25">
      <c r="A88" s="4">
        <v>11</v>
      </c>
      <c r="B88" s="37">
        <f t="shared" ca="1" si="65"/>
        <v>44801</v>
      </c>
      <c r="C88" s="38">
        <f t="shared" si="63"/>
        <v>5964.0208333333358</v>
      </c>
      <c r="D88" s="23">
        <f t="shared" si="64"/>
        <v>16.981250000000728</v>
      </c>
    </row>
    <row r="89" spans="1:4" hidden="1" x14ac:dyDescent="0.25">
      <c r="A89" s="4">
        <v>12</v>
      </c>
      <c r="B89" s="37">
        <f t="shared" ca="1" si="65"/>
        <v>44832</v>
      </c>
      <c r="C89" s="38">
        <f t="shared" si="63"/>
        <v>5947.039583333335</v>
      </c>
      <c r="D89" s="23">
        <f t="shared" si="64"/>
        <v>16.981249999998909</v>
      </c>
    </row>
    <row r="90" spans="1:4" hidden="1" x14ac:dyDescent="0.25">
      <c r="A90" s="2">
        <v>13</v>
      </c>
      <c r="B90" s="36">
        <f t="shared" ca="1" si="65"/>
        <v>44862</v>
      </c>
      <c r="C90" s="23">
        <f t="shared" ref="C90:C101" si="66">G21</f>
        <v>5930.0583333333361</v>
      </c>
      <c r="D90" s="23">
        <f t="shared" si="64"/>
        <v>16.981250000000728</v>
      </c>
    </row>
    <row r="91" spans="1:4" hidden="1" x14ac:dyDescent="0.25">
      <c r="A91" s="2">
        <v>14</v>
      </c>
      <c r="B91" s="36">
        <f t="shared" ca="1" si="65"/>
        <v>44893</v>
      </c>
      <c r="C91" s="23">
        <f t="shared" si="66"/>
        <v>5913.0770833333354</v>
      </c>
      <c r="D91" s="23">
        <f t="shared" si="64"/>
        <v>16.981249999998909</v>
      </c>
    </row>
    <row r="92" spans="1:4" hidden="1" x14ac:dyDescent="0.25">
      <c r="A92" s="2">
        <v>15</v>
      </c>
      <c r="B92" s="36">
        <f t="shared" ca="1" si="65"/>
        <v>44923</v>
      </c>
      <c r="C92" s="23">
        <f t="shared" si="66"/>
        <v>5896.0958333333365</v>
      </c>
      <c r="D92" s="23">
        <f t="shared" si="64"/>
        <v>16.981250000000728</v>
      </c>
    </row>
    <row r="93" spans="1:4" hidden="1" x14ac:dyDescent="0.25">
      <c r="A93" s="2">
        <v>16</v>
      </c>
      <c r="B93" s="36">
        <f t="shared" ca="1" si="65"/>
        <v>44954</v>
      </c>
      <c r="C93" s="23">
        <f t="shared" si="66"/>
        <v>5879.1145833333358</v>
      </c>
      <c r="D93" s="23">
        <f t="shared" si="64"/>
        <v>16.981249999998909</v>
      </c>
    </row>
    <row r="94" spans="1:4" hidden="1" x14ac:dyDescent="0.25">
      <c r="A94" s="2">
        <v>17</v>
      </c>
      <c r="B94" s="36">
        <f t="shared" ca="1" si="65"/>
        <v>44985</v>
      </c>
      <c r="C94" s="23">
        <f t="shared" si="66"/>
        <v>5862.1333333333369</v>
      </c>
      <c r="D94" s="23">
        <f t="shared" si="64"/>
        <v>16.981250000000728</v>
      </c>
    </row>
    <row r="95" spans="1:4" hidden="1" x14ac:dyDescent="0.25">
      <c r="A95" s="2">
        <v>18</v>
      </c>
      <c r="B95" s="36">
        <f t="shared" ca="1" si="65"/>
        <v>45013</v>
      </c>
      <c r="C95" s="23">
        <f t="shared" si="66"/>
        <v>5845.1520833333361</v>
      </c>
      <c r="D95" s="23">
        <f t="shared" si="64"/>
        <v>16.981249999998909</v>
      </c>
    </row>
    <row r="96" spans="1:4" hidden="1" x14ac:dyDescent="0.25">
      <c r="A96" s="2">
        <v>19</v>
      </c>
      <c r="B96" s="36">
        <f t="shared" ca="1" si="65"/>
        <v>45044</v>
      </c>
      <c r="C96" s="23">
        <f t="shared" si="66"/>
        <v>5828.1708333333372</v>
      </c>
      <c r="D96" s="23">
        <f t="shared" si="64"/>
        <v>16.981250000000728</v>
      </c>
    </row>
    <row r="97" spans="1:4" hidden="1" x14ac:dyDescent="0.25">
      <c r="A97" s="2">
        <v>20</v>
      </c>
      <c r="B97" s="36">
        <f t="shared" ca="1" si="65"/>
        <v>45074</v>
      </c>
      <c r="C97" s="23">
        <f t="shared" si="66"/>
        <v>5811.1895833333365</v>
      </c>
      <c r="D97" s="23">
        <f t="shared" si="64"/>
        <v>16.981249999999818</v>
      </c>
    </row>
    <row r="98" spans="1:4" hidden="1" x14ac:dyDescent="0.25">
      <c r="A98" s="2">
        <v>21</v>
      </c>
      <c r="B98" s="36">
        <f t="shared" ca="1" si="65"/>
        <v>45105</v>
      </c>
      <c r="C98" s="23">
        <f t="shared" si="66"/>
        <v>5794.2083333333367</v>
      </c>
      <c r="D98" s="23">
        <f t="shared" si="64"/>
        <v>16.981249999999818</v>
      </c>
    </row>
    <row r="99" spans="1:4" hidden="1" x14ac:dyDescent="0.25">
      <c r="A99" s="2">
        <v>22</v>
      </c>
      <c r="B99" s="36">
        <f t="shared" ca="1" si="65"/>
        <v>45135</v>
      </c>
      <c r="C99" s="23">
        <f t="shared" si="66"/>
        <v>5777.2270833333369</v>
      </c>
      <c r="D99" s="23">
        <f t="shared" si="64"/>
        <v>16.981249999999818</v>
      </c>
    </row>
    <row r="100" spans="1:4" hidden="1" x14ac:dyDescent="0.25">
      <c r="A100" s="2">
        <v>23</v>
      </c>
      <c r="B100" s="36">
        <f t="shared" ca="1" si="65"/>
        <v>45166</v>
      </c>
      <c r="C100" s="23">
        <f t="shared" si="66"/>
        <v>5760.245833333337</v>
      </c>
      <c r="D100" s="23">
        <f t="shared" si="64"/>
        <v>16.981249999999818</v>
      </c>
    </row>
    <row r="101" spans="1:4" hidden="1" x14ac:dyDescent="0.25">
      <c r="A101" s="2">
        <v>24</v>
      </c>
      <c r="B101" s="36">
        <f t="shared" ca="1" si="65"/>
        <v>45197</v>
      </c>
      <c r="C101" s="23">
        <f t="shared" si="66"/>
        <v>5743.2645833333372</v>
      </c>
      <c r="D101" s="23">
        <f t="shared" si="64"/>
        <v>-3688.0187500000047</v>
      </c>
    </row>
    <row r="102" spans="1:4" hidden="1" x14ac:dyDescent="0.25">
      <c r="A102" s="2">
        <v>25</v>
      </c>
      <c r="B102" s="36">
        <f t="shared" ca="1" si="65"/>
        <v>45227</v>
      </c>
      <c r="C102" s="23">
        <f t="shared" ref="C102:C113" si="67">J21</f>
        <v>9431.2833333333419</v>
      </c>
      <c r="D102" s="23">
        <f t="shared" si="64"/>
        <v>34.134027777778101</v>
      </c>
    </row>
    <row r="103" spans="1:4" hidden="1" x14ac:dyDescent="0.25">
      <c r="A103" s="2">
        <v>26</v>
      </c>
      <c r="B103" s="36">
        <f t="shared" ca="1" si="65"/>
        <v>45258</v>
      </c>
      <c r="C103" s="23">
        <f t="shared" si="67"/>
        <v>9397.1493055555638</v>
      </c>
      <c r="D103" s="23">
        <f t="shared" si="64"/>
        <v>34.134027777776282</v>
      </c>
    </row>
    <row r="104" spans="1:4" hidden="1" x14ac:dyDescent="0.25">
      <c r="A104" s="2">
        <v>27</v>
      </c>
      <c r="B104" s="36">
        <f t="shared" ca="1" si="65"/>
        <v>45288</v>
      </c>
      <c r="C104" s="23">
        <f t="shared" si="67"/>
        <v>9363.0152777777876</v>
      </c>
      <c r="D104" s="23">
        <f t="shared" si="64"/>
        <v>34.134027777778101</v>
      </c>
    </row>
    <row r="105" spans="1:4" hidden="1" x14ac:dyDescent="0.25">
      <c r="A105" s="2">
        <v>28</v>
      </c>
      <c r="B105" s="36">
        <f t="shared" ca="1" si="65"/>
        <v>45319</v>
      </c>
      <c r="C105" s="23">
        <f t="shared" si="67"/>
        <v>9328.8812500000095</v>
      </c>
      <c r="D105" s="23">
        <f t="shared" si="64"/>
        <v>34.134027777778101</v>
      </c>
    </row>
    <row r="106" spans="1:4" hidden="1" x14ac:dyDescent="0.25">
      <c r="A106" s="2">
        <v>29</v>
      </c>
      <c r="B106" s="36">
        <f t="shared" ca="1" si="65"/>
        <v>45350</v>
      </c>
      <c r="C106" s="23">
        <f t="shared" si="67"/>
        <v>9294.7472222222314</v>
      </c>
      <c r="D106" s="23">
        <f t="shared" si="64"/>
        <v>34.134027777776282</v>
      </c>
    </row>
    <row r="107" spans="1:4" hidden="1" x14ac:dyDescent="0.25">
      <c r="A107" s="2">
        <v>30</v>
      </c>
      <c r="B107" s="36">
        <f t="shared" ca="1" si="65"/>
        <v>45379</v>
      </c>
      <c r="C107" s="23">
        <f t="shared" si="67"/>
        <v>9260.6131944444551</v>
      </c>
      <c r="D107" s="23">
        <f t="shared" si="64"/>
        <v>34.134027777778101</v>
      </c>
    </row>
    <row r="108" spans="1:4" hidden="1" x14ac:dyDescent="0.25">
      <c r="A108" s="2">
        <v>31</v>
      </c>
      <c r="B108" s="36">
        <f t="shared" ca="1" si="65"/>
        <v>45410</v>
      </c>
      <c r="C108" s="23">
        <f t="shared" si="67"/>
        <v>9226.479166666677</v>
      </c>
      <c r="D108" s="23">
        <f t="shared" si="64"/>
        <v>34.134027777776282</v>
      </c>
    </row>
    <row r="109" spans="1:4" hidden="1" x14ac:dyDescent="0.25">
      <c r="A109" s="2">
        <v>32</v>
      </c>
      <c r="B109" s="36">
        <f t="shared" ca="1" si="65"/>
        <v>45440</v>
      </c>
      <c r="C109" s="23">
        <f t="shared" si="67"/>
        <v>9192.3451388889007</v>
      </c>
      <c r="D109" s="23">
        <f t="shared" si="64"/>
        <v>34.134027777778101</v>
      </c>
    </row>
    <row r="110" spans="1:4" hidden="1" x14ac:dyDescent="0.25">
      <c r="A110" s="2">
        <v>33</v>
      </c>
      <c r="B110" s="36">
        <f t="shared" ca="1" si="65"/>
        <v>45471</v>
      </c>
      <c r="C110" s="23">
        <f t="shared" si="67"/>
        <v>9158.2111111111226</v>
      </c>
      <c r="D110" s="23">
        <f t="shared" si="64"/>
        <v>34.134027777778101</v>
      </c>
    </row>
    <row r="111" spans="1:4" hidden="1" x14ac:dyDescent="0.25">
      <c r="A111" s="2">
        <v>34</v>
      </c>
      <c r="B111" s="36">
        <f t="shared" ca="1" si="65"/>
        <v>45501</v>
      </c>
      <c r="C111" s="23">
        <f t="shared" si="67"/>
        <v>9124.0770833333445</v>
      </c>
      <c r="D111" s="23">
        <f t="shared" si="64"/>
        <v>34.134027777776282</v>
      </c>
    </row>
    <row r="112" spans="1:4" hidden="1" x14ac:dyDescent="0.25">
      <c r="A112" s="2">
        <v>35</v>
      </c>
      <c r="B112" s="36">
        <f t="shared" ca="1" si="65"/>
        <v>45532</v>
      </c>
      <c r="C112" s="23">
        <f t="shared" si="67"/>
        <v>9089.9430555555682</v>
      </c>
      <c r="D112" s="23">
        <f t="shared" si="64"/>
        <v>34.134027777778101</v>
      </c>
    </row>
    <row r="113" spans="1:4" hidden="1" x14ac:dyDescent="0.25">
      <c r="A113" s="2">
        <v>36</v>
      </c>
      <c r="B113" s="36">
        <f t="shared" ca="1" si="65"/>
        <v>45563</v>
      </c>
      <c r="C113" s="23">
        <f t="shared" si="67"/>
        <v>9055.8090277777901</v>
      </c>
      <c r="D113" s="23">
        <f t="shared" si="64"/>
        <v>34.134027777778101</v>
      </c>
    </row>
    <row r="114" spans="1:4" hidden="1" x14ac:dyDescent="0.25">
      <c r="A114" s="2">
        <v>37</v>
      </c>
      <c r="B114" s="36">
        <f t="shared" ca="1" si="65"/>
        <v>45593</v>
      </c>
      <c r="C114" s="23">
        <f t="shared" ref="C114:C125" si="68">M21</f>
        <v>9021.675000000012</v>
      </c>
      <c r="D114" s="23">
        <f t="shared" si="64"/>
        <v>34.134027777776282</v>
      </c>
    </row>
    <row r="115" spans="1:4" hidden="1" x14ac:dyDescent="0.25">
      <c r="A115" s="2">
        <v>38</v>
      </c>
      <c r="B115" s="36">
        <f t="shared" ca="1" si="65"/>
        <v>45624</v>
      </c>
      <c r="C115" s="23">
        <f t="shared" si="68"/>
        <v>8987.5409722222357</v>
      </c>
      <c r="D115" s="23">
        <f t="shared" si="64"/>
        <v>34.134027777778101</v>
      </c>
    </row>
    <row r="116" spans="1:4" hidden="1" x14ac:dyDescent="0.25">
      <c r="A116" s="2">
        <v>39</v>
      </c>
      <c r="B116" s="36">
        <f t="shared" ca="1" si="65"/>
        <v>45654</v>
      </c>
      <c r="C116" s="23">
        <f t="shared" si="68"/>
        <v>8953.4069444444576</v>
      </c>
      <c r="D116" s="23">
        <f t="shared" si="64"/>
        <v>34.134027777778101</v>
      </c>
    </row>
    <row r="117" spans="1:4" hidden="1" x14ac:dyDescent="0.25">
      <c r="A117" s="2">
        <v>40</v>
      </c>
      <c r="B117" s="36">
        <f t="shared" ca="1" si="65"/>
        <v>45685</v>
      </c>
      <c r="C117" s="23">
        <f t="shared" si="68"/>
        <v>8919.2729166666795</v>
      </c>
      <c r="D117" s="23">
        <f t="shared" si="64"/>
        <v>34.134027777776282</v>
      </c>
    </row>
    <row r="118" spans="1:4" hidden="1" x14ac:dyDescent="0.25">
      <c r="A118" s="2">
        <v>41</v>
      </c>
      <c r="B118" s="36">
        <f t="shared" ca="1" si="65"/>
        <v>45716</v>
      </c>
      <c r="C118" s="23">
        <f t="shared" si="68"/>
        <v>8885.1388888889032</v>
      </c>
      <c r="D118" s="23">
        <f t="shared" si="64"/>
        <v>34.134027777778101</v>
      </c>
    </row>
    <row r="119" spans="1:4" hidden="1" x14ac:dyDescent="0.25">
      <c r="A119" s="2">
        <v>42</v>
      </c>
      <c r="B119" s="36">
        <f t="shared" ca="1" si="65"/>
        <v>45744</v>
      </c>
      <c r="C119" s="23">
        <f t="shared" si="68"/>
        <v>8851.0048611111251</v>
      </c>
      <c r="D119" s="23">
        <f t="shared" si="64"/>
        <v>34.134027777778101</v>
      </c>
    </row>
    <row r="120" spans="1:4" hidden="1" x14ac:dyDescent="0.25">
      <c r="A120" s="2">
        <v>43</v>
      </c>
      <c r="B120" s="36">
        <f t="shared" ca="1" si="65"/>
        <v>45775</v>
      </c>
      <c r="C120" s="23">
        <f t="shared" si="68"/>
        <v>8816.870833333347</v>
      </c>
      <c r="D120" s="23">
        <f t="shared" si="64"/>
        <v>34.134027777776282</v>
      </c>
    </row>
    <row r="121" spans="1:4" hidden="1" x14ac:dyDescent="0.25">
      <c r="A121" s="2">
        <v>44</v>
      </c>
      <c r="B121" s="36">
        <f t="shared" ca="1" si="65"/>
        <v>45805</v>
      </c>
      <c r="C121" s="23">
        <f t="shared" si="68"/>
        <v>8782.7368055555708</v>
      </c>
      <c r="D121" s="23">
        <f t="shared" si="64"/>
        <v>34.134027777778101</v>
      </c>
    </row>
    <row r="122" spans="1:4" hidden="1" x14ac:dyDescent="0.25">
      <c r="A122" s="2">
        <v>45</v>
      </c>
      <c r="B122" s="36">
        <f t="shared" ca="1" si="65"/>
        <v>45836</v>
      </c>
      <c r="C122" s="23">
        <f t="shared" si="68"/>
        <v>8748.6027777777927</v>
      </c>
      <c r="D122" s="23">
        <f t="shared" si="64"/>
        <v>34.134027777778101</v>
      </c>
    </row>
    <row r="123" spans="1:4" hidden="1" x14ac:dyDescent="0.25">
      <c r="A123" s="2">
        <v>46</v>
      </c>
      <c r="B123" s="36">
        <f t="shared" ca="1" si="65"/>
        <v>45866</v>
      </c>
      <c r="C123" s="23">
        <f t="shared" si="68"/>
        <v>8714.4687500000146</v>
      </c>
      <c r="D123" s="23">
        <f t="shared" si="64"/>
        <v>34.134027777776282</v>
      </c>
    </row>
    <row r="124" spans="1:4" hidden="1" x14ac:dyDescent="0.25">
      <c r="A124" s="2">
        <v>47</v>
      </c>
      <c r="B124" s="36">
        <f t="shared" ca="1" si="65"/>
        <v>45897</v>
      </c>
      <c r="C124" s="23">
        <f t="shared" si="68"/>
        <v>8680.3347222222383</v>
      </c>
      <c r="D124" s="23">
        <f t="shared" si="64"/>
        <v>34.134027777778101</v>
      </c>
    </row>
    <row r="125" spans="1:4" hidden="1" x14ac:dyDescent="0.25">
      <c r="A125" s="2">
        <v>48</v>
      </c>
      <c r="B125" s="36">
        <f t="shared" ca="1" si="65"/>
        <v>45928</v>
      </c>
      <c r="C125" s="23">
        <f t="shared" si="68"/>
        <v>8646.2006944444602</v>
      </c>
      <c r="D125" s="23">
        <f t="shared" si="64"/>
        <v>34.134027777776282</v>
      </c>
    </row>
    <row r="126" spans="1:4" hidden="1" x14ac:dyDescent="0.25">
      <c r="A126" s="2">
        <v>49</v>
      </c>
      <c r="B126" s="36">
        <f t="shared" ca="1" si="65"/>
        <v>45958</v>
      </c>
      <c r="C126" s="23">
        <f t="shared" ref="C126:C137" si="69">P21</f>
        <v>8612.0666666666839</v>
      </c>
      <c r="D126" s="23">
        <f t="shared" si="64"/>
        <v>34.134027777778101</v>
      </c>
    </row>
    <row r="127" spans="1:4" hidden="1" x14ac:dyDescent="0.25">
      <c r="A127" s="2">
        <v>50</v>
      </c>
      <c r="B127" s="36">
        <f t="shared" ca="1" si="65"/>
        <v>45989</v>
      </c>
      <c r="C127" s="23">
        <f t="shared" si="69"/>
        <v>8577.9326388889058</v>
      </c>
      <c r="D127" s="23">
        <f t="shared" si="64"/>
        <v>34.134027777778101</v>
      </c>
    </row>
    <row r="128" spans="1:4" hidden="1" x14ac:dyDescent="0.25">
      <c r="A128" s="2">
        <v>51</v>
      </c>
      <c r="B128" s="36">
        <f t="shared" ca="1" si="65"/>
        <v>46019</v>
      </c>
      <c r="C128" s="23">
        <f t="shared" si="69"/>
        <v>8543.7986111111277</v>
      </c>
      <c r="D128" s="23">
        <f t="shared" si="64"/>
        <v>34.134027777776282</v>
      </c>
    </row>
    <row r="129" spans="1:4" hidden="1" x14ac:dyDescent="0.25">
      <c r="A129" s="2">
        <v>52</v>
      </c>
      <c r="B129" s="36">
        <f t="shared" ca="1" si="65"/>
        <v>46050</v>
      </c>
      <c r="C129" s="23">
        <f t="shared" si="69"/>
        <v>8509.6645833333514</v>
      </c>
      <c r="D129" s="23">
        <f t="shared" si="64"/>
        <v>34.134027777778101</v>
      </c>
    </row>
    <row r="130" spans="1:4" hidden="1" x14ac:dyDescent="0.25">
      <c r="A130" s="2">
        <v>53</v>
      </c>
      <c r="B130" s="36">
        <f t="shared" ca="1" si="65"/>
        <v>46081</v>
      </c>
      <c r="C130" s="23">
        <f t="shared" si="69"/>
        <v>8475.5305555555733</v>
      </c>
      <c r="D130" s="23">
        <f t="shared" si="64"/>
        <v>34.134027777778101</v>
      </c>
    </row>
    <row r="131" spans="1:4" hidden="1" x14ac:dyDescent="0.25">
      <c r="A131" s="2">
        <v>54</v>
      </c>
      <c r="B131" s="36">
        <f t="shared" ca="1" si="65"/>
        <v>46109</v>
      </c>
      <c r="C131" s="23">
        <f t="shared" si="69"/>
        <v>8441.3965277777952</v>
      </c>
      <c r="D131" s="23">
        <f t="shared" si="64"/>
        <v>34.134027777776282</v>
      </c>
    </row>
    <row r="132" spans="1:4" hidden="1" x14ac:dyDescent="0.25">
      <c r="A132" s="2">
        <v>55</v>
      </c>
      <c r="B132" s="36">
        <f t="shared" ca="1" si="65"/>
        <v>46140</v>
      </c>
      <c r="C132" s="23">
        <f t="shared" si="69"/>
        <v>8407.2625000000189</v>
      </c>
      <c r="D132" s="23">
        <f t="shared" si="64"/>
        <v>34.134027777778101</v>
      </c>
    </row>
    <row r="133" spans="1:4" hidden="1" x14ac:dyDescent="0.25">
      <c r="A133" s="2">
        <v>56</v>
      </c>
      <c r="B133" s="36">
        <f t="shared" ca="1" si="65"/>
        <v>46170</v>
      </c>
      <c r="C133" s="23">
        <f t="shared" si="69"/>
        <v>8373.1284722222408</v>
      </c>
      <c r="D133" s="23">
        <f t="shared" si="64"/>
        <v>34.134027777778101</v>
      </c>
    </row>
    <row r="134" spans="1:4" hidden="1" x14ac:dyDescent="0.25">
      <c r="A134" s="2">
        <v>57</v>
      </c>
      <c r="B134" s="36">
        <f t="shared" ca="1" si="65"/>
        <v>46201</v>
      </c>
      <c r="C134" s="23">
        <f t="shared" si="69"/>
        <v>8338.9944444444627</v>
      </c>
      <c r="D134" s="23">
        <f t="shared" si="64"/>
        <v>34.134027777776282</v>
      </c>
    </row>
    <row r="135" spans="1:4" hidden="1" x14ac:dyDescent="0.25">
      <c r="A135" s="2">
        <v>58</v>
      </c>
      <c r="B135" s="36">
        <f t="shared" ca="1" si="65"/>
        <v>46231</v>
      </c>
      <c r="C135" s="23">
        <f t="shared" si="69"/>
        <v>8304.8604166666864</v>
      </c>
      <c r="D135" s="23">
        <f t="shared" si="64"/>
        <v>34.134027777778101</v>
      </c>
    </row>
    <row r="136" spans="1:4" hidden="1" x14ac:dyDescent="0.25">
      <c r="A136" s="2">
        <v>59</v>
      </c>
      <c r="B136" s="36">
        <f t="shared" ca="1" si="65"/>
        <v>46262</v>
      </c>
      <c r="C136" s="23">
        <f t="shared" si="69"/>
        <v>8270.7263888889083</v>
      </c>
      <c r="D136" s="23">
        <f t="shared" si="64"/>
        <v>34.134027777778101</v>
      </c>
    </row>
    <row r="137" spans="1:4" hidden="1" x14ac:dyDescent="0.25">
      <c r="A137" s="2">
        <v>60</v>
      </c>
      <c r="B137" s="36">
        <f t="shared" ca="1" si="65"/>
        <v>46293</v>
      </c>
      <c r="C137" s="23">
        <f t="shared" si="69"/>
        <v>8236.5923611111302</v>
      </c>
      <c r="D137" s="23">
        <f t="shared" si="64"/>
        <v>34.134027777776282</v>
      </c>
    </row>
    <row r="138" spans="1:4" hidden="1" x14ac:dyDescent="0.25">
      <c r="A138" s="2">
        <v>61</v>
      </c>
      <c r="B138" s="36">
        <f t="shared" ca="1" si="65"/>
        <v>46323</v>
      </c>
      <c r="C138" s="23">
        <f t="shared" ref="C138:C149" si="70">S21</f>
        <v>8202.4583333333539</v>
      </c>
      <c r="D138" s="23">
        <f t="shared" si="64"/>
        <v>34.134027777778101</v>
      </c>
    </row>
    <row r="139" spans="1:4" hidden="1" x14ac:dyDescent="0.25">
      <c r="A139" s="2">
        <v>62</v>
      </c>
      <c r="B139" s="36">
        <f t="shared" ca="1" si="65"/>
        <v>46354</v>
      </c>
      <c r="C139" s="23">
        <f t="shared" si="70"/>
        <v>8168.3243055555758</v>
      </c>
      <c r="D139" s="23">
        <f t="shared" si="64"/>
        <v>34.134027777778101</v>
      </c>
    </row>
    <row r="140" spans="1:4" hidden="1" x14ac:dyDescent="0.25">
      <c r="A140" s="2">
        <v>63</v>
      </c>
      <c r="B140" s="36">
        <f t="shared" ca="1" si="65"/>
        <v>46384</v>
      </c>
      <c r="C140" s="23">
        <f t="shared" si="70"/>
        <v>8134.1902777777977</v>
      </c>
      <c r="D140" s="23">
        <f t="shared" si="64"/>
        <v>34.134027777776282</v>
      </c>
    </row>
    <row r="141" spans="1:4" hidden="1" x14ac:dyDescent="0.25">
      <c r="A141" s="2">
        <v>64</v>
      </c>
      <c r="B141" s="36">
        <f t="shared" ca="1" si="65"/>
        <v>46415</v>
      </c>
      <c r="C141" s="23">
        <f t="shared" si="70"/>
        <v>8100.0562500000215</v>
      </c>
      <c r="D141" s="23">
        <f t="shared" si="64"/>
        <v>34.134027777778101</v>
      </c>
    </row>
    <row r="142" spans="1:4" hidden="1" x14ac:dyDescent="0.25">
      <c r="A142" s="2">
        <v>65</v>
      </c>
      <c r="B142" s="36">
        <f t="shared" ca="1" si="65"/>
        <v>46446</v>
      </c>
      <c r="C142" s="23">
        <f t="shared" si="70"/>
        <v>8065.9222222222434</v>
      </c>
      <c r="D142" s="23">
        <f t="shared" si="64"/>
        <v>34.134027777776282</v>
      </c>
    </row>
    <row r="143" spans="1:4" hidden="1" x14ac:dyDescent="0.25">
      <c r="A143" s="2">
        <v>66</v>
      </c>
      <c r="B143" s="36">
        <f t="shared" ca="1" si="65"/>
        <v>46474</v>
      </c>
      <c r="C143" s="23">
        <f t="shared" si="70"/>
        <v>8031.7881944444671</v>
      </c>
      <c r="D143" s="23">
        <f t="shared" ref="D143:D206" si="71">C143-C144</f>
        <v>34.134027777778101</v>
      </c>
    </row>
    <row r="144" spans="1:4" hidden="1" x14ac:dyDescent="0.25">
      <c r="A144" s="2">
        <v>67</v>
      </c>
      <c r="B144" s="36">
        <f t="shared" ref="B144:B207" ca="1" si="72">EDATE(B143,1)</f>
        <v>46505</v>
      </c>
      <c r="C144" s="23">
        <f t="shared" si="70"/>
        <v>7997.654166666689</v>
      </c>
      <c r="D144" s="23">
        <f t="shared" si="71"/>
        <v>34.134027777778101</v>
      </c>
    </row>
    <row r="145" spans="1:4" hidden="1" x14ac:dyDescent="0.25">
      <c r="A145" s="2">
        <v>68</v>
      </c>
      <c r="B145" s="36">
        <f t="shared" ca="1" si="72"/>
        <v>46535</v>
      </c>
      <c r="C145" s="23">
        <f t="shared" si="70"/>
        <v>7963.5201388889109</v>
      </c>
      <c r="D145" s="23">
        <f t="shared" si="71"/>
        <v>34.134027777776282</v>
      </c>
    </row>
    <row r="146" spans="1:4" hidden="1" x14ac:dyDescent="0.25">
      <c r="A146" s="2">
        <v>69</v>
      </c>
      <c r="B146" s="36">
        <f t="shared" ca="1" si="72"/>
        <v>46566</v>
      </c>
      <c r="C146" s="23">
        <f t="shared" si="70"/>
        <v>7929.3861111111346</v>
      </c>
      <c r="D146" s="23">
        <f t="shared" si="71"/>
        <v>34.134027777778101</v>
      </c>
    </row>
    <row r="147" spans="1:4" hidden="1" x14ac:dyDescent="0.25">
      <c r="A147" s="2">
        <v>70</v>
      </c>
      <c r="B147" s="36">
        <f t="shared" ca="1" si="72"/>
        <v>46596</v>
      </c>
      <c r="C147" s="23">
        <f t="shared" si="70"/>
        <v>7895.2520833333565</v>
      </c>
      <c r="D147" s="23">
        <f t="shared" si="71"/>
        <v>34.134027777778101</v>
      </c>
    </row>
    <row r="148" spans="1:4" hidden="1" x14ac:dyDescent="0.25">
      <c r="A148" s="2">
        <v>71</v>
      </c>
      <c r="B148" s="36">
        <f t="shared" ca="1" si="72"/>
        <v>46627</v>
      </c>
      <c r="C148" s="23">
        <f t="shared" si="70"/>
        <v>7861.1180555555784</v>
      </c>
      <c r="D148" s="23">
        <f t="shared" si="71"/>
        <v>34.134027777776282</v>
      </c>
    </row>
    <row r="149" spans="1:4" hidden="1" x14ac:dyDescent="0.25">
      <c r="A149" s="2">
        <v>72</v>
      </c>
      <c r="B149" s="36">
        <f t="shared" ca="1" si="72"/>
        <v>46658</v>
      </c>
      <c r="C149" s="23">
        <f t="shared" si="70"/>
        <v>7826.9840277778021</v>
      </c>
      <c r="D149" s="23">
        <f t="shared" si="71"/>
        <v>34.134027777778101</v>
      </c>
    </row>
    <row r="150" spans="1:4" hidden="1" x14ac:dyDescent="0.25">
      <c r="A150" s="2">
        <v>73</v>
      </c>
      <c r="B150" s="36">
        <f t="shared" ca="1" si="72"/>
        <v>46688</v>
      </c>
      <c r="C150" s="23">
        <f t="shared" ref="C150:C161" si="73">V21</f>
        <v>7792.850000000024</v>
      </c>
      <c r="D150" s="23">
        <f t="shared" si="71"/>
        <v>34.134027777778101</v>
      </c>
    </row>
    <row r="151" spans="1:4" hidden="1" x14ac:dyDescent="0.25">
      <c r="A151" s="2">
        <v>74</v>
      </c>
      <c r="B151" s="36">
        <f t="shared" ca="1" si="72"/>
        <v>46719</v>
      </c>
      <c r="C151" s="23">
        <f t="shared" si="73"/>
        <v>7758.7159722222459</v>
      </c>
      <c r="D151" s="23">
        <f t="shared" si="71"/>
        <v>34.134027777776282</v>
      </c>
    </row>
    <row r="152" spans="1:4" hidden="1" x14ac:dyDescent="0.25">
      <c r="A152" s="2">
        <v>75</v>
      </c>
      <c r="B152" s="36">
        <f t="shared" ca="1" si="72"/>
        <v>46749</v>
      </c>
      <c r="C152" s="23">
        <f t="shared" si="73"/>
        <v>7724.5819444444696</v>
      </c>
      <c r="D152" s="23">
        <f t="shared" si="71"/>
        <v>34.134027777778101</v>
      </c>
    </row>
    <row r="153" spans="1:4" hidden="1" x14ac:dyDescent="0.25">
      <c r="A153" s="2">
        <v>76</v>
      </c>
      <c r="B153" s="36">
        <f t="shared" ca="1" si="72"/>
        <v>46780</v>
      </c>
      <c r="C153" s="23">
        <f t="shared" si="73"/>
        <v>7690.4479166666915</v>
      </c>
      <c r="D153" s="23">
        <f t="shared" si="71"/>
        <v>34.134027777778101</v>
      </c>
    </row>
    <row r="154" spans="1:4" hidden="1" x14ac:dyDescent="0.25">
      <c r="A154" s="2">
        <v>77</v>
      </c>
      <c r="B154" s="36">
        <f t="shared" ca="1" si="72"/>
        <v>46811</v>
      </c>
      <c r="C154" s="23">
        <f t="shared" si="73"/>
        <v>7656.3138888889134</v>
      </c>
      <c r="D154" s="23">
        <f t="shared" si="71"/>
        <v>34.134027777776282</v>
      </c>
    </row>
    <row r="155" spans="1:4" hidden="1" x14ac:dyDescent="0.25">
      <c r="A155" s="2">
        <v>78</v>
      </c>
      <c r="B155" s="36">
        <f t="shared" ca="1" si="72"/>
        <v>46840</v>
      </c>
      <c r="C155" s="23">
        <f t="shared" si="73"/>
        <v>7622.1798611111371</v>
      </c>
      <c r="D155" s="23">
        <f t="shared" si="71"/>
        <v>34.134027777778101</v>
      </c>
    </row>
    <row r="156" spans="1:4" hidden="1" x14ac:dyDescent="0.25">
      <c r="A156" s="2">
        <v>79</v>
      </c>
      <c r="B156" s="36">
        <f t="shared" ca="1" si="72"/>
        <v>46871</v>
      </c>
      <c r="C156" s="23">
        <f t="shared" si="73"/>
        <v>7588.045833333359</v>
      </c>
      <c r="D156" s="23">
        <f t="shared" si="71"/>
        <v>34.134027777778101</v>
      </c>
    </row>
    <row r="157" spans="1:4" hidden="1" x14ac:dyDescent="0.25">
      <c r="A157" s="2">
        <v>80</v>
      </c>
      <c r="B157" s="36">
        <f t="shared" ca="1" si="72"/>
        <v>46901</v>
      </c>
      <c r="C157" s="23">
        <f t="shared" si="73"/>
        <v>7553.9118055555809</v>
      </c>
      <c r="D157" s="23">
        <f t="shared" si="71"/>
        <v>34.134027777776282</v>
      </c>
    </row>
    <row r="158" spans="1:4" hidden="1" x14ac:dyDescent="0.25">
      <c r="A158" s="2">
        <v>81</v>
      </c>
      <c r="B158" s="36">
        <f t="shared" ca="1" si="72"/>
        <v>46932</v>
      </c>
      <c r="C158" s="23">
        <f t="shared" si="73"/>
        <v>7519.7777777778047</v>
      </c>
      <c r="D158" s="23">
        <f t="shared" si="71"/>
        <v>34.134027777778101</v>
      </c>
    </row>
    <row r="159" spans="1:4" hidden="1" x14ac:dyDescent="0.25">
      <c r="A159" s="2">
        <v>82</v>
      </c>
      <c r="B159" s="36">
        <f t="shared" ca="1" si="72"/>
        <v>46962</v>
      </c>
      <c r="C159" s="23">
        <f t="shared" si="73"/>
        <v>7485.6437500000266</v>
      </c>
      <c r="D159" s="23">
        <f t="shared" si="71"/>
        <v>34.134027777776282</v>
      </c>
    </row>
    <row r="160" spans="1:4" hidden="1" x14ac:dyDescent="0.25">
      <c r="A160" s="2">
        <v>83</v>
      </c>
      <c r="B160" s="36">
        <f t="shared" ca="1" si="72"/>
        <v>46993</v>
      </c>
      <c r="C160" s="23">
        <f t="shared" si="73"/>
        <v>7451.5097222222503</v>
      </c>
      <c r="D160" s="23">
        <f t="shared" si="71"/>
        <v>34.134027777778101</v>
      </c>
    </row>
    <row r="161" spans="1:4" hidden="1" x14ac:dyDescent="0.25">
      <c r="A161" s="2">
        <v>84</v>
      </c>
      <c r="B161" s="36">
        <f t="shared" ca="1" si="72"/>
        <v>47024</v>
      </c>
      <c r="C161" s="23">
        <f t="shared" si="73"/>
        <v>7417.3756944444722</v>
      </c>
      <c r="D161" s="23">
        <f t="shared" si="71"/>
        <v>34.134027777778101</v>
      </c>
    </row>
    <row r="162" spans="1:4" hidden="1" x14ac:dyDescent="0.25">
      <c r="A162" s="2">
        <v>85</v>
      </c>
      <c r="B162" s="36">
        <f t="shared" ca="1" si="72"/>
        <v>47054</v>
      </c>
      <c r="C162" s="23">
        <f t="shared" ref="C162:C173" si="74">D36</f>
        <v>7383.2416666666941</v>
      </c>
      <c r="D162" s="23">
        <f t="shared" si="71"/>
        <v>34.134027777776282</v>
      </c>
    </row>
    <row r="163" spans="1:4" hidden="1" x14ac:dyDescent="0.25">
      <c r="A163" s="2">
        <v>86</v>
      </c>
      <c r="B163" s="36">
        <f t="shared" ca="1" si="72"/>
        <v>47085</v>
      </c>
      <c r="C163" s="23">
        <f t="shared" si="74"/>
        <v>7349.1076388889178</v>
      </c>
      <c r="D163" s="23">
        <f t="shared" si="71"/>
        <v>34.134027777778101</v>
      </c>
    </row>
    <row r="164" spans="1:4" hidden="1" x14ac:dyDescent="0.25">
      <c r="A164" s="2">
        <v>87</v>
      </c>
      <c r="B164" s="36">
        <f t="shared" ca="1" si="72"/>
        <v>47115</v>
      </c>
      <c r="C164" s="23">
        <f t="shared" si="74"/>
        <v>7314.9736111111397</v>
      </c>
      <c r="D164" s="23">
        <f t="shared" si="71"/>
        <v>34.134027777778101</v>
      </c>
    </row>
    <row r="165" spans="1:4" hidden="1" x14ac:dyDescent="0.25">
      <c r="A165" s="2">
        <v>88</v>
      </c>
      <c r="B165" s="36">
        <f t="shared" ca="1" si="72"/>
        <v>47146</v>
      </c>
      <c r="C165" s="23">
        <f t="shared" si="74"/>
        <v>7280.8395833333616</v>
      </c>
      <c r="D165" s="23">
        <f t="shared" si="71"/>
        <v>34.134027777776282</v>
      </c>
    </row>
    <row r="166" spans="1:4" hidden="1" x14ac:dyDescent="0.25">
      <c r="A166" s="2">
        <v>89</v>
      </c>
      <c r="B166" s="36">
        <f t="shared" ca="1" si="72"/>
        <v>47177</v>
      </c>
      <c r="C166" s="23">
        <f t="shared" si="74"/>
        <v>7246.7055555555853</v>
      </c>
      <c r="D166" s="23">
        <f t="shared" si="71"/>
        <v>34.134027777778101</v>
      </c>
    </row>
    <row r="167" spans="1:4" hidden="1" x14ac:dyDescent="0.25">
      <c r="A167" s="2">
        <v>90</v>
      </c>
      <c r="B167" s="36">
        <f t="shared" ca="1" si="72"/>
        <v>47205</v>
      </c>
      <c r="C167" s="23">
        <f t="shared" si="74"/>
        <v>7212.5715277778072</v>
      </c>
      <c r="D167" s="23">
        <f t="shared" si="71"/>
        <v>34.134027777778101</v>
      </c>
    </row>
    <row r="168" spans="1:4" hidden="1" x14ac:dyDescent="0.25">
      <c r="A168" s="2">
        <v>91</v>
      </c>
      <c r="B168" s="36">
        <f t="shared" ca="1" si="72"/>
        <v>47236</v>
      </c>
      <c r="C168" s="23">
        <f t="shared" si="74"/>
        <v>7178.4375000000291</v>
      </c>
      <c r="D168" s="23">
        <f t="shared" si="71"/>
        <v>34.134027777776282</v>
      </c>
    </row>
    <row r="169" spans="1:4" hidden="1" x14ac:dyDescent="0.25">
      <c r="A169" s="2">
        <v>92</v>
      </c>
      <c r="B169" s="36">
        <f t="shared" ca="1" si="72"/>
        <v>47266</v>
      </c>
      <c r="C169" s="23">
        <f t="shared" si="74"/>
        <v>7144.3034722222528</v>
      </c>
      <c r="D169" s="23">
        <f t="shared" si="71"/>
        <v>34.134027777778101</v>
      </c>
    </row>
    <row r="170" spans="1:4" hidden="1" x14ac:dyDescent="0.25">
      <c r="A170" s="2">
        <v>93</v>
      </c>
      <c r="B170" s="36">
        <f t="shared" ca="1" si="72"/>
        <v>47297</v>
      </c>
      <c r="C170" s="23">
        <f t="shared" si="74"/>
        <v>7110.1694444444747</v>
      </c>
      <c r="D170" s="23">
        <f t="shared" si="71"/>
        <v>34.134027777778101</v>
      </c>
    </row>
    <row r="171" spans="1:4" hidden="1" x14ac:dyDescent="0.25">
      <c r="A171" s="2">
        <v>94</v>
      </c>
      <c r="B171" s="36">
        <f t="shared" ca="1" si="72"/>
        <v>47327</v>
      </c>
      <c r="C171" s="23">
        <f t="shared" si="74"/>
        <v>7076.0354166666966</v>
      </c>
      <c r="D171" s="23">
        <f t="shared" si="71"/>
        <v>34.134027777776282</v>
      </c>
    </row>
    <row r="172" spans="1:4" hidden="1" x14ac:dyDescent="0.25">
      <c r="A172" s="2">
        <v>95</v>
      </c>
      <c r="B172" s="36">
        <f t="shared" ca="1" si="72"/>
        <v>47358</v>
      </c>
      <c r="C172" s="23">
        <f t="shared" si="74"/>
        <v>7041.9013888889203</v>
      </c>
      <c r="D172" s="23">
        <f t="shared" si="71"/>
        <v>34.134027777778101</v>
      </c>
    </row>
    <row r="173" spans="1:4" hidden="1" x14ac:dyDescent="0.25">
      <c r="A173" s="2">
        <v>96</v>
      </c>
      <c r="B173" s="36">
        <f t="shared" ca="1" si="72"/>
        <v>47389</v>
      </c>
      <c r="C173" s="23">
        <f t="shared" si="74"/>
        <v>7007.7673611111422</v>
      </c>
      <c r="D173" s="23">
        <f t="shared" si="71"/>
        <v>34.134027777778101</v>
      </c>
    </row>
    <row r="174" spans="1:4" hidden="1" x14ac:dyDescent="0.25">
      <c r="A174" s="2">
        <v>97</v>
      </c>
      <c r="B174" s="36">
        <f t="shared" ca="1" si="72"/>
        <v>47419</v>
      </c>
      <c r="C174" s="23">
        <f t="shared" ref="C174:C185" si="75">G36</f>
        <v>6973.6333333333641</v>
      </c>
      <c r="D174" s="23">
        <f t="shared" si="71"/>
        <v>34.134027777776282</v>
      </c>
    </row>
    <row r="175" spans="1:4" hidden="1" x14ac:dyDescent="0.25">
      <c r="A175" s="2">
        <v>98</v>
      </c>
      <c r="B175" s="36">
        <f t="shared" ca="1" si="72"/>
        <v>47450</v>
      </c>
      <c r="C175" s="23">
        <f t="shared" si="75"/>
        <v>6939.4993055555879</v>
      </c>
      <c r="D175" s="23">
        <f t="shared" si="71"/>
        <v>34.134027777778101</v>
      </c>
    </row>
    <row r="176" spans="1:4" hidden="1" x14ac:dyDescent="0.25">
      <c r="A176" s="2">
        <v>99</v>
      </c>
      <c r="B176" s="36">
        <f t="shared" ca="1" si="72"/>
        <v>47480</v>
      </c>
      <c r="C176" s="23">
        <f t="shared" si="75"/>
        <v>6905.3652777778098</v>
      </c>
      <c r="D176" s="23">
        <f t="shared" si="71"/>
        <v>34.134027777776282</v>
      </c>
    </row>
    <row r="177" spans="1:4" hidden="1" x14ac:dyDescent="0.25">
      <c r="A177" s="2">
        <v>100</v>
      </c>
      <c r="B177" s="36">
        <f t="shared" ca="1" si="72"/>
        <v>47511</v>
      </c>
      <c r="C177" s="23">
        <f t="shared" si="75"/>
        <v>6871.2312500000335</v>
      </c>
      <c r="D177" s="23">
        <f t="shared" si="71"/>
        <v>34.134027777778101</v>
      </c>
    </row>
    <row r="178" spans="1:4" hidden="1" x14ac:dyDescent="0.25">
      <c r="A178" s="2">
        <v>101</v>
      </c>
      <c r="B178" s="36">
        <f t="shared" ca="1" si="72"/>
        <v>47542</v>
      </c>
      <c r="C178" s="23">
        <f t="shared" si="75"/>
        <v>6837.0972222222554</v>
      </c>
      <c r="D178" s="23">
        <f t="shared" si="71"/>
        <v>34.134027777778101</v>
      </c>
    </row>
    <row r="179" spans="1:4" hidden="1" x14ac:dyDescent="0.25">
      <c r="A179" s="2">
        <v>102</v>
      </c>
      <c r="B179" s="36">
        <f t="shared" ca="1" si="72"/>
        <v>47570</v>
      </c>
      <c r="C179" s="23">
        <f t="shared" si="75"/>
        <v>6802.9631944444773</v>
      </c>
      <c r="D179" s="23">
        <f t="shared" si="71"/>
        <v>34.134027777776282</v>
      </c>
    </row>
    <row r="180" spans="1:4" hidden="1" x14ac:dyDescent="0.25">
      <c r="A180" s="2">
        <v>103</v>
      </c>
      <c r="B180" s="36">
        <f t="shared" ca="1" si="72"/>
        <v>47601</v>
      </c>
      <c r="C180" s="23">
        <f t="shared" si="75"/>
        <v>6768.829166666701</v>
      </c>
      <c r="D180" s="23">
        <f t="shared" si="71"/>
        <v>34.134027777778101</v>
      </c>
    </row>
    <row r="181" spans="1:4" hidden="1" x14ac:dyDescent="0.25">
      <c r="A181" s="2">
        <v>104</v>
      </c>
      <c r="B181" s="36">
        <f t="shared" ca="1" si="72"/>
        <v>47631</v>
      </c>
      <c r="C181" s="23">
        <f t="shared" si="75"/>
        <v>6734.6951388889229</v>
      </c>
      <c r="D181" s="23">
        <f t="shared" si="71"/>
        <v>34.134027777778101</v>
      </c>
    </row>
    <row r="182" spans="1:4" hidden="1" x14ac:dyDescent="0.25">
      <c r="A182" s="2">
        <v>105</v>
      </c>
      <c r="B182" s="36">
        <f t="shared" ca="1" si="72"/>
        <v>47662</v>
      </c>
      <c r="C182" s="23">
        <f t="shared" si="75"/>
        <v>6700.5611111111448</v>
      </c>
      <c r="D182" s="23">
        <f t="shared" si="71"/>
        <v>34.134027777776282</v>
      </c>
    </row>
    <row r="183" spans="1:4" hidden="1" x14ac:dyDescent="0.25">
      <c r="A183" s="2">
        <v>106</v>
      </c>
      <c r="B183" s="36">
        <f t="shared" ca="1" si="72"/>
        <v>47692</v>
      </c>
      <c r="C183" s="23">
        <f t="shared" si="75"/>
        <v>6666.4270833333685</v>
      </c>
      <c r="D183" s="23">
        <f t="shared" si="71"/>
        <v>34.134027777778101</v>
      </c>
    </row>
    <row r="184" spans="1:4" hidden="1" x14ac:dyDescent="0.25">
      <c r="A184" s="2">
        <v>107</v>
      </c>
      <c r="B184" s="36">
        <f t="shared" ca="1" si="72"/>
        <v>47723</v>
      </c>
      <c r="C184" s="23">
        <f t="shared" si="75"/>
        <v>6632.2930555555904</v>
      </c>
      <c r="D184" s="23">
        <f t="shared" si="71"/>
        <v>34.134027777778101</v>
      </c>
    </row>
    <row r="185" spans="1:4" hidden="1" x14ac:dyDescent="0.25">
      <c r="A185" s="2">
        <v>108</v>
      </c>
      <c r="B185" s="36">
        <f t="shared" ca="1" si="72"/>
        <v>47754</v>
      </c>
      <c r="C185" s="23">
        <f t="shared" si="75"/>
        <v>6598.1590277778123</v>
      </c>
      <c r="D185" s="23">
        <f t="shared" si="71"/>
        <v>34.134027777776282</v>
      </c>
    </row>
    <row r="186" spans="1:4" hidden="1" x14ac:dyDescent="0.25">
      <c r="A186" s="2">
        <v>109</v>
      </c>
      <c r="B186" s="36">
        <f t="shared" ca="1" si="72"/>
        <v>47784</v>
      </c>
      <c r="C186" s="23">
        <f t="shared" ref="C186:C197" si="76">J36</f>
        <v>6564.025000000036</v>
      </c>
      <c r="D186" s="23">
        <f t="shared" si="71"/>
        <v>34.134027777778101</v>
      </c>
    </row>
    <row r="187" spans="1:4" hidden="1" x14ac:dyDescent="0.25">
      <c r="A187" s="2">
        <v>110</v>
      </c>
      <c r="B187" s="36">
        <f t="shared" ca="1" si="72"/>
        <v>47815</v>
      </c>
      <c r="C187" s="23">
        <f t="shared" si="76"/>
        <v>6529.8909722222579</v>
      </c>
      <c r="D187" s="23">
        <f t="shared" si="71"/>
        <v>34.134027777778101</v>
      </c>
    </row>
    <row r="188" spans="1:4" hidden="1" x14ac:dyDescent="0.25">
      <c r="A188" s="2">
        <v>111</v>
      </c>
      <c r="B188" s="36">
        <f t="shared" ca="1" si="72"/>
        <v>47845</v>
      </c>
      <c r="C188" s="23">
        <f t="shared" si="76"/>
        <v>6495.7569444444798</v>
      </c>
      <c r="D188" s="23">
        <f t="shared" si="71"/>
        <v>34.134027777776282</v>
      </c>
    </row>
    <row r="189" spans="1:4" hidden="1" x14ac:dyDescent="0.25">
      <c r="A189" s="2">
        <v>112</v>
      </c>
      <c r="B189" s="36">
        <f t="shared" ca="1" si="72"/>
        <v>47876</v>
      </c>
      <c r="C189" s="23">
        <f t="shared" si="76"/>
        <v>6461.6229166667035</v>
      </c>
      <c r="D189" s="23">
        <f t="shared" si="71"/>
        <v>34.134027777778101</v>
      </c>
    </row>
    <row r="190" spans="1:4" hidden="1" x14ac:dyDescent="0.25">
      <c r="A190" s="2">
        <v>113</v>
      </c>
      <c r="B190" s="36">
        <f t="shared" ca="1" si="72"/>
        <v>47907</v>
      </c>
      <c r="C190" s="23">
        <f t="shared" si="76"/>
        <v>6427.4888888889254</v>
      </c>
      <c r="D190" s="23">
        <f t="shared" si="71"/>
        <v>34.134027777778101</v>
      </c>
    </row>
    <row r="191" spans="1:4" hidden="1" x14ac:dyDescent="0.25">
      <c r="A191" s="2">
        <v>114</v>
      </c>
      <c r="B191" s="36">
        <f t="shared" ca="1" si="72"/>
        <v>47935</v>
      </c>
      <c r="C191" s="23">
        <f t="shared" si="76"/>
        <v>6393.3548611111473</v>
      </c>
      <c r="D191" s="23">
        <f t="shared" si="71"/>
        <v>34.134027777778101</v>
      </c>
    </row>
    <row r="192" spans="1:4" hidden="1" x14ac:dyDescent="0.25">
      <c r="A192" s="2">
        <v>115</v>
      </c>
      <c r="B192" s="36">
        <f t="shared" ca="1" si="72"/>
        <v>47966</v>
      </c>
      <c r="C192" s="23">
        <f t="shared" si="76"/>
        <v>6359.2208333333692</v>
      </c>
      <c r="D192" s="23">
        <f t="shared" si="71"/>
        <v>34.134027777778101</v>
      </c>
    </row>
    <row r="193" spans="1:4" hidden="1" x14ac:dyDescent="0.25">
      <c r="A193" s="2">
        <v>116</v>
      </c>
      <c r="B193" s="36">
        <f t="shared" ca="1" si="72"/>
        <v>47996</v>
      </c>
      <c r="C193" s="23">
        <f t="shared" si="76"/>
        <v>6325.0868055555911</v>
      </c>
      <c r="D193" s="23">
        <f t="shared" si="71"/>
        <v>34.134027777778101</v>
      </c>
    </row>
    <row r="194" spans="1:4" hidden="1" x14ac:dyDescent="0.25">
      <c r="A194" s="2">
        <v>117</v>
      </c>
      <c r="B194" s="36">
        <f t="shared" ca="1" si="72"/>
        <v>48027</v>
      </c>
      <c r="C194" s="23">
        <f t="shared" si="76"/>
        <v>6290.952777777813</v>
      </c>
      <c r="D194" s="23">
        <f t="shared" si="71"/>
        <v>34.134027777776282</v>
      </c>
    </row>
    <row r="195" spans="1:4" hidden="1" x14ac:dyDescent="0.25">
      <c r="A195" s="2">
        <v>118</v>
      </c>
      <c r="B195" s="36">
        <f t="shared" ca="1" si="72"/>
        <v>48057</v>
      </c>
      <c r="C195" s="23">
        <f t="shared" si="76"/>
        <v>6256.8187500000367</v>
      </c>
      <c r="D195" s="23">
        <f t="shared" si="71"/>
        <v>34.134027777778101</v>
      </c>
    </row>
    <row r="196" spans="1:4" hidden="1" x14ac:dyDescent="0.25">
      <c r="A196" s="2">
        <v>119</v>
      </c>
      <c r="B196" s="36">
        <f t="shared" ca="1" si="72"/>
        <v>48088</v>
      </c>
      <c r="C196" s="23">
        <f t="shared" si="76"/>
        <v>6222.6847222222586</v>
      </c>
      <c r="D196" s="23">
        <f t="shared" si="71"/>
        <v>34.134027777778101</v>
      </c>
    </row>
    <row r="197" spans="1:4" hidden="1" x14ac:dyDescent="0.25">
      <c r="A197" s="2">
        <v>120</v>
      </c>
      <c r="B197" s="36">
        <f t="shared" ca="1" si="72"/>
        <v>48119</v>
      </c>
      <c r="C197" s="23">
        <f t="shared" si="76"/>
        <v>6188.5506944444805</v>
      </c>
      <c r="D197" s="23">
        <f t="shared" si="71"/>
        <v>34.134027777778101</v>
      </c>
    </row>
    <row r="198" spans="1:4" hidden="1" x14ac:dyDescent="0.25">
      <c r="A198" s="2">
        <v>121</v>
      </c>
      <c r="B198" s="36">
        <f t="shared" ca="1" si="72"/>
        <v>48149</v>
      </c>
      <c r="C198" s="28">
        <f t="shared" ref="C198:C209" si="77">M36</f>
        <v>6154.4166666667024</v>
      </c>
      <c r="D198" s="23">
        <f t="shared" si="71"/>
        <v>34.134027777778101</v>
      </c>
    </row>
    <row r="199" spans="1:4" hidden="1" x14ac:dyDescent="0.25">
      <c r="A199" s="2">
        <v>122</v>
      </c>
      <c r="B199" s="36">
        <f t="shared" ca="1" si="72"/>
        <v>48180</v>
      </c>
      <c r="C199" s="28">
        <f t="shared" si="77"/>
        <v>6120.2826388889243</v>
      </c>
      <c r="D199" s="23">
        <f t="shared" si="71"/>
        <v>34.134027777778101</v>
      </c>
    </row>
    <row r="200" spans="1:4" hidden="1" x14ac:dyDescent="0.25">
      <c r="A200" s="2">
        <v>123</v>
      </c>
      <c r="B200" s="36">
        <f t="shared" ca="1" si="72"/>
        <v>48210</v>
      </c>
      <c r="C200" s="28">
        <f t="shared" si="77"/>
        <v>6086.1486111111462</v>
      </c>
      <c r="D200" s="23">
        <f t="shared" si="71"/>
        <v>34.134027777778101</v>
      </c>
    </row>
    <row r="201" spans="1:4" hidden="1" x14ac:dyDescent="0.25">
      <c r="A201" s="2">
        <v>124</v>
      </c>
      <c r="B201" s="36">
        <f t="shared" ca="1" si="72"/>
        <v>48241</v>
      </c>
      <c r="C201" s="28">
        <f t="shared" si="77"/>
        <v>6052.0145833333681</v>
      </c>
      <c r="D201" s="23">
        <f t="shared" si="71"/>
        <v>34.134027777778101</v>
      </c>
    </row>
    <row r="202" spans="1:4" hidden="1" x14ac:dyDescent="0.25">
      <c r="A202" s="2">
        <v>125</v>
      </c>
      <c r="B202" s="36">
        <f t="shared" ca="1" si="72"/>
        <v>48272</v>
      </c>
      <c r="C202" s="28">
        <f t="shared" si="77"/>
        <v>6017.88055555559</v>
      </c>
      <c r="D202" s="23">
        <f t="shared" si="71"/>
        <v>34.134027777778101</v>
      </c>
    </row>
    <row r="203" spans="1:4" hidden="1" x14ac:dyDescent="0.25">
      <c r="A203" s="2">
        <v>126</v>
      </c>
      <c r="B203" s="36">
        <f t="shared" ca="1" si="72"/>
        <v>48301</v>
      </c>
      <c r="C203" s="28">
        <f t="shared" si="77"/>
        <v>5983.7465277778119</v>
      </c>
      <c r="D203" s="23">
        <f t="shared" si="71"/>
        <v>34.134027777778101</v>
      </c>
    </row>
    <row r="204" spans="1:4" hidden="1" x14ac:dyDescent="0.25">
      <c r="A204" s="2">
        <v>127</v>
      </c>
      <c r="B204" s="36">
        <f t="shared" ca="1" si="72"/>
        <v>48332</v>
      </c>
      <c r="C204" s="28">
        <f t="shared" si="77"/>
        <v>5949.6125000000338</v>
      </c>
      <c r="D204" s="23">
        <f t="shared" si="71"/>
        <v>34.134027777777192</v>
      </c>
    </row>
    <row r="205" spans="1:4" hidden="1" x14ac:dyDescent="0.25">
      <c r="A205" s="2">
        <v>128</v>
      </c>
      <c r="B205" s="36">
        <f t="shared" ca="1" si="72"/>
        <v>48362</v>
      </c>
      <c r="C205" s="28">
        <f t="shared" si="77"/>
        <v>5915.4784722222566</v>
      </c>
      <c r="D205" s="23">
        <f t="shared" si="71"/>
        <v>34.134027777778101</v>
      </c>
    </row>
    <row r="206" spans="1:4" hidden="1" x14ac:dyDescent="0.25">
      <c r="A206" s="2">
        <v>129</v>
      </c>
      <c r="B206" s="36">
        <f t="shared" ca="1" si="72"/>
        <v>48393</v>
      </c>
      <c r="C206" s="28">
        <f t="shared" si="77"/>
        <v>5881.3444444444785</v>
      </c>
      <c r="D206" s="23">
        <f t="shared" si="71"/>
        <v>34.134027777778101</v>
      </c>
    </row>
    <row r="207" spans="1:4" hidden="1" x14ac:dyDescent="0.25">
      <c r="A207" s="2">
        <v>130</v>
      </c>
      <c r="B207" s="36">
        <f t="shared" ca="1" si="72"/>
        <v>48423</v>
      </c>
      <c r="C207" s="28">
        <f t="shared" si="77"/>
        <v>5847.2104166667004</v>
      </c>
      <c r="D207" s="23">
        <f t="shared" ref="D207:D270" si="78">C207-C208</f>
        <v>34.134027777777192</v>
      </c>
    </row>
    <row r="208" spans="1:4" hidden="1" x14ac:dyDescent="0.25">
      <c r="A208" s="2">
        <v>131</v>
      </c>
      <c r="B208" s="36">
        <f t="shared" ref="B208:B271" ca="1" si="79">EDATE(B207,1)</f>
        <v>48454</v>
      </c>
      <c r="C208" s="28">
        <f t="shared" si="77"/>
        <v>5813.0763888889232</v>
      </c>
      <c r="D208" s="23">
        <f t="shared" si="78"/>
        <v>34.134027777778101</v>
      </c>
    </row>
    <row r="209" spans="1:4" hidden="1" x14ac:dyDescent="0.25">
      <c r="A209" s="2">
        <v>132</v>
      </c>
      <c r="B209" s="36">
        <f t="shared" ca="1" si="79"/>
        <v>48485</v>
      </c>
      <c r="C209" s="28">
        <f t="shared" si="77"/>
        <v>5778.9423611111451</v>
      </c>
      <c r="D209" s="23">
        <f t="shared" si="78"/>
        <v>34.134027777778101</v>
      </c>
    </row>
    <row r="210" spans="1:4" hidden="1" x14ac:dyDescent="0.25">
      <c r="A210" s="2">
        <v>133</v>
      </c>
      <c r="B210" s="36">
        <f t="shared" ca="1" si="79"/>
        <v>48515</v>
      </c>
      <c r="C210" s="28">
        <f t="shared" ref="C210:C221" si="80">P36</f>
        <v>5744.808333333367</v>
      </c>
      <c r="D210" s="23">
        <f t="shared" si="78"/>
        <v>34.134027777778101</v>
      </c>
    </row>
    <row r="211" spans="1:4" hidden="1" x14ac:dyDescent="0.25">
      <c r="A211" s="2">
        <v>134</v>
      </c>
      <c r="B211" s="36">
        <f t="shared" ca="1" si="79"/>
        <v>48546</v>
      </c>
      <c r="C211" s="28">
        <f t="shared" si="80"/>
        <v>5710.6743055555889</v>
      </c>
      <c r="D211" s="23">
        <f t="shared" si="78"/>
        <v>34.134027777778101</v>
      </c>
    </row>
    <row r="212" spans="1:4" hidden="1" x14ac:dyDescent="0.25">
      <c r="A212" s="2">
        <v>135</v>
      </c>
      <c r="B212" s="36">
        <f t="shared" ca="1" si="79"/>
        <v>48576</v>
      </c>
      <c r="C212" s="28">
        <f t="shared" si="80"/>
        <v>5676.5402777778108</v>
      </c>
      <c r="D212" s="23">
        <f t="shared" si="78"/>
        <v>34.134027777778101</v>
      </c>
    </row>
    <row r="213" spans="1:4" hidden="1" x14ac:dyDescent="0.25">
      <c r="A213" s="2">
        <v>136</v>
      </c>
      <c r="B213" s="36">
        <f t="shared" ca="1" si="79"/>
        <v>48607</v>
      </c>
      <c r="C213" s="28">
        <f t="shared" si="80"/>
        <v>5642.4062500000327</v>
      </c>
      <c r="D213" s="23">
        <f t="shared" si="78"/>
        <v>34.134027777778101</v>
      </c>
    </row>
    <row r="214" spans="1:4" hidden="1" x14ac:dyDescent="0.25">
      <c r="A214" s="2">
        <v>137</v>
      </c>
      <c r="B214" s="36">
        <f t="shared" ca="1" si="79"/>
        <v>48638</v>
      </c>
      <c r="C214" s="28">
        <f t="shared" si="80"/>
        <v>5608.2722222222546</v>
      </c>
      <c r="D214" s="23">
        <f t="shared" si="78"/>
        <v>34.134027777778101</v>
      </c>
    </row>
    <row r="215" spans="1:4" hidden="1" x14ac:dyDescent="0.25">
      <c r="A215" s="2">
        <v>138</v>
      </c>
      <c r="B215" s="36">
        <f t="shared" ca="1" si="79"/>
        <v>48666</v>
      </c>
      <c r="C215" s="28">
        <f t="shared" si="80"/>
        <v>5574.1381944444765</v>
      </c>
      <c r="D215" s="23">
        <f t="shared" si="78"/>
        <v>34.134027777778101</v>
      </c>
    </row>
    <row r="216" spans="1:4" hidden="1" x14ac:dyDescent="0.25">
      <c r="A216" s="2">
        <v>139</v>
      </c>
      <c r="B216" s="36">
        <f t="shared" ca="1" si="79"/>
        <v>48697</v>
      </c>
      <c r="C216" s="28">
        <f t="shared" si="80"/>
        <v>5540.0041666666984</v>
      </c>
      <c r="D216" s="23">
        <f t="shared" si="78"/>
        <v>34.134027777777192</v>
      </c>
    </row>
    <row r="217" spans="1:4" hidden="1" x14ac:dyDescent="0.25">
      <c r="A217" s="2">
        <v>140</v>
      </c>
      <c r="B217" s="36">
        <f t="shared" ca="1" si="79"/>
        <v>48727</v>
      </c>
      <c r="C217" s="28">
        <f t="shared" si="80"/>
        <v>5505.8701388889212</v>
      </c>
      <c r="D217" s="23">
        <f t="shared" si="78"/>
        <v>34.134027777778101</v>
      </c>
    </row>
    <row r="218" spans="1:4" hidden="1" x14ac:dyDescent="0.25">
      <c r="A218" s="2">
        <v>141</v>
      </c>
      <c r="B218" s="36">
        <f t="shared" ca="1" si="79"/>
        <v>48758</v>
      </c>
      <c r="C218" s="28">
        <f t="shared" si="80"/>
        <v>5471.7361111111431</v>
      </c>
      <c r="D218" s="23">
        <f t="shared" si="78"/>
        <v>34.134027777778101</v>
      </c>
    </row>
    <row r="219" spans="1:4" hidden="1" x14ac:dyDescent="0.25">
      <c r="A219" s="2">
        <v>142</v>
      </c>
      <c r="B219" s="36">
        <f t="shared" ca="1" si="79"/>
        <v>48788</v>
      </c>
      <c r="C219" s="28">
        <f t="shared" si="80"/>
        <v>5437.602083333365</v>
      </c>
      <c r="D219" s="23">
        <f t="shared" si="78"/>
        <v>34.134027777777192</v>
      </c>
    </row>
    <row r="220" spans="1:4" hidden="1" x14ac:dyDescent="0.25">
      <c r="A220" s="2">
        <v>143</v>
      </c>
      <c r="B220" s="36">
        <f t="shared" ca="1" si="79"/>
        <v>48819</v>
      </c>
      <c r="C220" s="28">
        <f t="shared" si="80"/>
        <v>5403.4680555555879</v>
      </c>
      <c r="D220" s="23">
        <f t="shared" si="78"/>
        <v>34.134027777778101</v>
      </c>
    </row>
    <row r="221" spans="1:4" hidden="1" x14ac:dyDescent="0.25">
      <c r="A221" s="2">
        <v>144</v>
      </c>
      <c r="B221" s="36">
        <f t="shared" ca="1" si="79"/>
        <v>48850</v>
      </c>
      <c r="C221" s="28">
        <f t="shared" si="80"/>
        <v>5369.3340277778098</v>
      </c>
      <c r="D221" s="23">
        <f t="shared" si="78"/>
        <v>34.134027777778101</v>
      </c>
    </row>
    <row r="222" spans="1:4" hidden="1" x14ac:dyDescent="0.25">
      <c r="A222" s="2">
        <v>145</v>
      </c>
      <c r="B222" s="36">
        <f t="shared" ca="1" si="79"/>
        <v>48880</v>
      </c>
      <c r="C222" s="28">
        <f t="shared" ref="C222:C233" si="81">S36</f>
        <v>5335.2000000000317</v>
      </c>
      <c r="D222" s="23">
        <f t="shared" si="78"/>
        <v>34.134027777778101</v>
      </c>
    </row>
    <row r="223" spans="1:4" hidden="1" x14ac:dyDescent="0.25">
      <c r="A223" s="2">
        <v>146</v>
      </c>
      <c r="B223" s="36">
        <f t="shared" ca="1" si="79"/>
        <v>48911</v>
      </c>
      <c r="C223" s="28">
        <f t="shared" si="81"/>
        <v>5301.0659722222535</v>
      </c>
      <c r="D223" s="23">
        <f t="shared" si="78"/>
        <v>34.134027777778101</v>
      </c>
    </row>
    <row r="224" spans="1:4" hidden="1" x14ac:dyDescent="0.25">
      <c r="A224" s="2">
        <v>147</v>
      </c>
      <c r="B224" s="36">
        <f t="shared" ca="1" si="79"/>
        <v>48941</v>
      </c>
      <c r="C224" s="28">
        <f t="shared" si="81"/>
        <v>5266.9319444444754</v>
      </c>
      <c r="D224" s="23">
        <f t="shared" si="78"/>
        <v>34.134027777778101</v>
      </c>
    </row>
    <row r="225" spans="1:4" hidden="1" x14ac:dyDescent="0.25">
      <c r="A225" s="2">
        <v>148</v>
      </c>
      <c r="B225" s="36">
        <f t="shared" ca="1" si="79"/>
        <v>48972</v>
      </c>
      <c r="C225" s="28">
        <f t="shared" si="81"/>
        <v>5232.7979166666973</v>
      </c>
      <c r="D225" s="23">
        <f t="shared" si="78"/>
        <v>34.134027777778101</v>
      </c>
    </row>
    <row r="226" spans="1:4" hidden="1" x14ac:dyDescent="0.25">
      <c r="A226" s="2">
        <v>149</v>
      </c>
      <c r="B226" s="36">
        <f t="shared" ca="1" si="79"/>
        <v>49003</v>
      </c>
      <c r="C226" s="28">
        <f t="shared" si="81"/>
        <v>5198.6638888889192</v>
      </c>
      <c r="D226" s="23">
        <f t="shared" si="78"/>
        <v>34.134027777778101</v>
      </c>
    </row>
    <row r="227" spans="1:4" hidden="1" x14ac:dyDescent="0.25">
      <c r="A227" s="2">
        <v>150</v>
      </c>
      <c r="B227" s="36">
        <f t="shared" ca="1" si="79"/>
        <v>49031</v>
      </c>
      <c r="C227" s="28">
        <f t="shared" si="81"/>
        <v>5164.5298611111411</v>
      </c>
      <c r="D227" s="23">
        <f t="shared" si="78"/>
        <v>34.134027777777192</v>
      </c>
    </row>
    <row r="228" spans="1:4" hidden="1" x14ac:dyDescent="0.25">
      <c r="A228" s="2">
        <v>151</v>
      </c>
      <c r="B228" s="36">
        <f t="shared" ca="1" si="79"/>
        <v>49062</v>
      </c>
      <c r="C228" s="28">
        <f t="shared" si="81"/>
        <v>5130.395833333364</v>
      </c>
      <c r="D228" s="23">
        <f t="shared" si="78"/>
        <v>34.134027777778101</v>
      </c>
    </row>
    <row r="229" spans="1:4" hidden="1" x14ac:dyDescent="0.25">
      <c r="A229" s="2">
        <v>152</v>
      </c>
      <c r="B229" s="36">
        <f t="shared" ca="1" si="79"/>
        <v>49092</v>
      </c>
      <c r="C229" s="28">
        <f t="shared" si="81"/>
        <v>5096.2618055555859</v>
      </c>
      <c r="D229" s="23">
        <f t="shared" si="78"/>
        <v>34.134027777778101</v>
      </c>
    </row>
    <row r="230" spans="1:4" hidden="1" x14ac:dyDescent="0.25">
      <c r="A230" s="2">
        <v>153</v>
      </c>
      <c r="B230" s="36">
        <f t="shared" ca="1" si="79"/>
        <v>49123</v>
      </c>
      <c r="C230" s="28">
        <f t="shared" si="81"/>
        <v>5062.1277777778078</v>
      </c>
      <c r="D230" s="23">
        <f t="shared" si="78"/>
        <v>34.134027777777192</v>
      </c>
    </row>
    <row r="231" spans="1:4" hidden="1" x14ac:dyDescent="0.25">
      <c r="A231" s="2">
        <v>154</v>
      </c>
      <c r="B231" s="36">
        <f t="shared" ca="1" si="79"/>
        <v>49153</v>
      </c>
      <c r="C231" s="28">
        <f t="shared" si="81"/>
        <v>5027.9937500000306</v>
      </c>
      <c r="D231" s="23">
        <f t="shared" si="78"/>
        <v>34.134027777778101</v>
      </c>
    </row>
    <row r="232" spans="1:4" hidden="1" x14ac:dyDescent="0.25">
      <c r="A232" s="2">
        <v>155</v>
      </c>
      <c r="B232" s="36">
        <f t="shared" ca="1" si="79"/>
        <v>49184</v>
      </c>
      <c r="C232" s="28">
        <f t="shared" si="81"/>
        <v>4993.8597222222525</v>
      </c>
      <c r="D232" s="23">
        <f t="shared" si="78"/>
        <v>34.134027777778101</v>
      </c>
    </row>
    <row r="233" spans="1:4" hidden="1" x14ac:dyDescent="0.25">
      <c r="A233" s="2">
        <v>156</v>
      </c>
      <c r="B233" s="36">
        <f t="shared" ca="1" si="79"/>
        <v>49215</v>
      </c>
      <c r="C233" s="28">
        <f t="shared" si="81"/>
        <v>4959.7256944444744</v>
      </c>
      <c r="D233" s="23">
        <f t="shared" si="78"/>
        <v>34.134027777778101</v>
      </c>
    </row>
    <row r="234" spans="1:4" hidden="1" x14ac:dyDescent="0.25">
      <c r="A234" s="2">
        <v>157</v>
      </c>
      <c r="B234" s="36">
        <f t="shared" ca="1" si="79"/>
        <v>49245</v>
      </c>
      <c r="C234" s="28">
        <f t="shared" ref="C234:C245" si="82">V36</f>
        <v>4925.5916666666963</v>
      </c>
      <c r="D234" s="23">
        <f t="shared" si="78"/>
        <v>34.134027777778101</v>
      </c>
    </row>
    <row r="235" spans="1:4" hidden="1" x14ac:dyDescent="0.25">
      <c r="A235" s="2">
        <v>158</v>
      </c>
      <c r="B235" s="36">
        <f t="shared" ca="1" si="79"/>
        <v>49276</v>
      </c>
      <c r="C235" s="28">
        <f t="shared" si="82"/>
        <v>4891.4576388889182</v>
      </c>
      <c r="D235" s="23">
        <f t="shared" si="78"/>
        <v>34.134027777778101</v>
      </c>
    </row>
    <row r="236" spans="1:4" hidden="1" x14ac:dyDescent="0.25">
      <c r="A236" s="2">
        <v>159</v>
      </c>
      <c r="B236" s="36">
        <f t="shared" ca="1" si="79"/>
        <v>49306</v>
      </c>
      <c r="C236" s="28">
        <f t="shared" si="82"/>
        <v>4857.3236111111401</v>
      </c>
      <c r="D236" s="23">
        <f t="shared" si="78"/>
        <v>34.134027777778101</v>
      </c>
    </row>
    <row r="237" spans="1:4" hidden="1" x14ac:dyDescent="0.25">
      <c r="A237" s="2">
        <v>160</v>
      </c>
      <c r="B237" s="36">
        <f t="shared" ca="1" si="79"/>
        <v>49337</v>
      </c>
      <c r="C237" s="28">
        <f t="shared" si="82"/>
        <v>4823.189583333362</v>
      </c>
      <c r="D237" s="23">
        <f t="shared" si="78"/>
        <v>34.134027777778101</v>
      </c>
    </row>
    <row r="238" spans="1:4" hidden="1" x14ac:dyDescent="0.25">
      <c r="A238" s="2">
        <v>161</v>
      </c>
      <c r="B238" s="36">
        <f t="shared" ca="1" si="79"/>
        <v>49368</v>
      </c>
      <c r="C238" s="28">
        <f t="shared" si="82"/>
        <v>4789.0555555555839</v>
      </c>
      <c r="D238" s="23">
        <f t="shared" si="78"/>
        <v>34.134027777778101</v>
      </c>
    </row>
    <row r="239" spans="1:4" hidden="1" x14ac:dyDescent="0.25">
      <c r="A239" s="2">
        <v>162</v>
      </c>
      <c r="B239" s="36">
        <f t="shared" ca="1" si="79"/>
        <v>49396</v>
      </c>
      <c r="C239" s="28">
        <f t="shared" si="82"/>
        <v>4754.9215277778057</v>
      </c>
      <c r="D239" s="23">
        <f t="shared" si="78"/>
        <v>34.134027777777192</v>
      </c>
    </row>
    <row r="240" spans="1:4" hidden="1" x14ac:dyDescent="0.25">
      <c r="A240" s="2">
        <v>163</v>
      </c>
      <c r="B240" s="36">
        <f t="shared" ca="1" si="79"/>
        <v>49427</v>
      </c>
      <c r="C240" s="28">
        <f t="shared" si="82"/>
        <v>4720.7875000000286</v>
      </c>
      <c r="D240" s="23">
        <f t="shared" si="78"/>
        <v>34.134027777778101</v>
      </c>
    </row>
    <row r="241" spans="1:4" hidden="1" x14ac:dyDescent="0.25">
      <c r="A241" s="2">
        <v>164</v>
      </c>
      <c r="B241" s="36">
        <f t="shared" ca="1" si="79"/>
        <v>49457</v>
      </c>
      <c r="C241" s="28">
        <f t="shared" si="82"/>
        <v>4686.6534722222505</v>
      </c>
      <c r="D241" s="23">
        <f t="shared" si="78"/>
        <v>34.134027777778101</v>
      </c>
    </row>
    <row r="242" spans="1:4" hidden="1" x14ac:dyDescent="0.25">
      <c r="A242" s="2">
        <v>165</v>
      </c>
      <c r="B242" s="36">
        <f t="shared" ca="1" si="79"/>
        <v>49488</v>
      </c>
      <c r="C242" s="28">
        <f t="shared" si="82"/>
        <v>4652.5194444444724</v>
      </c>
      <c r="D242" s="23">
        <f t="shared" si="78"/>
        <v>34.134027777777192</v>
      </c>
    </row>
    <row r="243" spans="1:4" hidden="1" x14ac:dyDescent="0.25">
      <c r="A243" s="2">
        <v>166</v>
      </c>
      <c r="B243" s="36">
        <f t="shared" ca="1" si="79"/>
        <v>49518</v>
      </c>
      <c r="C243" s="28">
        <f t="shared" si="82"/>
        <v>4618.3854166666952</v>
      </c>
      <c r="D243" s="23">
        <f t="shared" si="78"/>
        <v>34.134027777778101</v>
      </c>
    </row>
    <row r="244" spans="1:4" hidden="1" x14ac:dyDescent="0.25">
      <c r="A244" s="2">
        <v>167</v>
      </c>
      <c r="B244" s="36">
        <f t="shared" ca="1" si="79"/>
        <v>49549</v>
      </c>
      <c r="C244" s="28">
        <f t="shared" si="82"/>
        <v>4584.2513888889171</v>
      </c>
      <c r="D244" s="23">
        <f t="shared" si="78"/>
        <v>34.134027777778101</v>
      </c>
    </row>
    <row r="245" spans="1:4" hidden="1" x14ac:dyDescent="0.25">
      <c r="A245" s="2">
        <v>168</v>
      </c>
      <c r="B245" s="36">
        <f t="shared" ca="1" si="79"/>
        <v>49580</v>
      </c>
      <c r="C245" s="28">
        <f t="shared" si="82"/>
        <v>4550.117361111139</v>
      </c>
      <c r="D245" s="23">
        <f t="shared" si="78"/>
        <v>34.134027777778101</v>
      </c>
    </row>
    <row r="246" spans="1:4" hidden="1" x14ac:dyDescent="0.25">
      <c r="A246" s="2">
        <v>169</v>
      </c>
      <c r="B246" s="36">
        <f t="shared" ca="1" si="79"/>
        <v>49610</v>
      </c>
      <c r="C246" s="28">
        <f t="shared" ref="C246:C257" si="83">D51</f>
        <v>4515.9833333333609</v>
      </c>
      <c r="D246" s="23">
        <f t="shared" si="78"/>
        <v>34.134027777778101</v>
      </c>
    </row>
    <row r="247" spans="1:4" hidden="1" x14ac:dyDescent="0.25">
      <c r="A247" s="2">
        <v>170</v>
      </c>
      <c r="B247" s="36">
        <f t="shared" ca="1" si="79"/>
        <v>49641</v>
      </c>
      <c r="C247" s="28">
        <f t="shared" si="83"/>
        <v>4481.8493055555828</v>
      </c>
      <c r="D247" s="23">
        <f t="shared" si="78"/>
        <v>34.134027777778101</v>
      </c>
    </row>
    <row r="248" spans="1:4" hidden="1" x14ac:dyDescent="0.25">
      <c r="A248" s="2">
        <v>171</v>
      </c>
      <c r="B248" s="36">
        <f t="shared" ca="1" si="79"/>
        <v>49671</v>
      </c>
      <c r="C248" s="28">
        <f t="shared" si="83"/>
        <v>4447.7152777778047</v>
      </c>
      <c r="D248" s="23">
        <f t="shared" si="78"/>
        <v>34.134027777778101</v>
      </c>
    </row>
    <row r="249" spans="1:4" hidden="1" x14ac:dyDescent="0.25">
      <c r="A249" s="2">
        <v>172</v>
      </c>
      <c r="B249" s="36">
        <f t="shared" ca="1" si="79"/>
        <v>49702</v>
      </c>
      <c r="C249" s="28">
        <f t="shared" si="83"/>
        <v>4413.5812500000266</v>
      </c>
      <c r="D249" s="23">
        <f t="shared" si="78"/>
        <v>34.134027777778101</v>
      </c>
    </row>
    <row r="250" spans="1:4" hidden="1" x14ac:dyDescent="0.25">
      <c r="A250" s="2">
        <v>173</v>
      </c>
      <c r="B250" s="36">
        <f t="shared" ca="1" si="79"/>
        <v>49733</v>
      </c>
      <c r="C250" s="28">
        <f t="shared" si="83"/>
        <v>4379.4472222222485</v>
      </c>
      <c r="D250" s="23">
        <f t="shared" si="78"/>
        <v>34.134027777777192</v>
      </c>
    </row>
    <row r="251" spans="1:4" hidden="1" x14ac:dyDescent="0.25">
      <c r="A251" s="2">
        <v>174</v>
      </c>
      <c r="B251" s="36">
        <f t="shared" ca="1" si="79"/>
        <v>49762</v>
      </c>
      <c r="C251" s="28">
        <f t="shared" si="83"/>
        <v>4345.3131944444713</v>
      </c>
      <c r="D251" s="23">
        <f t="shared" si="78"/>
        <v>34.134027777778101</v>
      </c>
    </row>
    <row r="252" spans="1:4" hidden="1" x14ac:dyDescent="0.25">
      <c r="A252" s="2">
        <v>175</v>
      </c>
      <c r="B252" s="36">
        <f t="shared" ca="1" si="79"/>
        <v>49793</v>
      </c>
      <c r="C252" s="28">
        <f t="shared" si="83"/>
        <v>4311.1791666666932</v>
      </c>
      <c r="D252" s="23">
        <f t="shared" si="78"/>
        <v>34.134027777778101</v>
      </c>
    </row>
    <row r="253" spans="1:4" hidden="1" x14ac:dyDescent="0.25">
      <c r="A253" s="2">
        <v>176</v>
      </c>
      <c r="B253" s="36">
        <f t="shared" ca="1" si="79"/>
        <v>49823</v>
      </c>
      <c r="C253" s="28">
        <f t="shared" si="83"/>
        <v>4277.0451388889151</v>
      </c>
      <c r="D253" s="23">
        <f t="shared" si="78"/>
        <v>34.134027777777192</v>
      </c>
    </row>
    <row r="254" spans="1:4" hidden="1" x14ac:dyDescent="0.25">
      <c r="A254" s="2">
        <v>177</v>
      </c>
      <c r="B254" s="36">
        <f t="shared" ca="1" si="79"/>
        <v>49854</v>
      </c>
      <c r="C254" s="28">
        <f t="shared" si="83"/>
        <v>4242.9111111111379</v>
      </c>
      <c r="D254" s="23">
        <f t="shared" si="78"/>
        <v>34.134027777778101</v>
      </c>
    </row>
    <row r="255" spans="1:4" hidden="1" x14ac:dyDescent="0.25">
      <c r="A255" s="2">
        <v>178</v>
      </c>
      <c r="B255" s="36">
        <f t="shared" ca="1" si="79"/>
        <v>49884</v>
      </c>
      <c r="C255" s="28">
        <f t="shared" si="83"/>
        <v>4208.7770833333598</v>
      </c>
      <c r="D255" s="23">
        <f t="shared" si="78"/>
        <v>34.134027777778101</v>
      </c>
    </row>
    <row r="256" spans="1:4" hidden="1" x14ac:dyDescent="0.25">
      <c r="A256" s="2">
        <v>179</v>
      </c>
      <c r="B256" s="36">
        <f t="shared" ca="1" si="79"/>
        <v>49915</v>
      </c>
      <c r="C256" s="28">
        <f t="shared" si="83"/>
        <v>4174.6430555555817</v>
      </c>
      <c r="D256" s="23">
        <f t="shared" si="78"/>
        <v>34.134027777778101</v>
      </c>
    </row>
    <row r="257" spans="1:4" hidden="1" x14ac:dyDescent="0.25">
      <c r="A257" s="2">
        <v>180</v>
      </c>
      <c r="B257" s="36">
        <f t="shared" ca="1" si="79"/>
        <v>49946</v>
      </c>
      <c r="C257" s="28">
        <f t="shared" si="83"/>
        <v>4140.5090277778036</v>
      </c>
      <c r="D257" s="23">
        <f t="shared" si="78"/>
        <v>34.134027777777192</v>
      </c>
    </row>
    <row r="258" spans="1:4" hidden="1" x14ac:dyDescent="0.25">
      <c r="A258" s="2">
        <v>181</v>
      </c>
      <c r="B258" s="36">
        <f t="shared" ca="1" si="79"/>
        <v>49976</v>
      </c>
      <c r="C258" s="28">
        <f t="shared" ref="C258:C269" si="84">G51</f>
        <v>4106.3750000000264</v>
      </c>
      <c r="D258" s="23">
        <f t="shared" si="78"/>
        <v>34.134027777777646</v>
      </c>
    </row>
    <row r="259" spans="1:4" hidden="1" x14ac:dyDescent="0.25">
      <c r="A259" s="2">
        <v>182</v>
      </c>
      <c r="B259" s="36">
        <f t="shared" ca="1" si="79"/>
        <v>50007</v>
      </c>
      <c r="C259" s="28">
        <f t="shared" si="84"/>
        <v>4072.2409722222487</v>
      </c>
      <c r="D259" s="23">
        <f t="shared" si="78"/>
        <v>34.134027777777646</v>
      </c>
    </row>
    <row r="260" spans="1:4" hidden="1" x14ac:dyDescent="0.25">
      <c r="A260" s="2">
        <v>183</v>
      </c>
      <c r="B260" s="36">
        <f t="shared" ca="1" si="79"/>
        <v>50037</v>
      </c>
      <c r="C260" s="28">
        <f t="shared" si="84"/>
        <v>4038.1069444444711</v>
      </c>
      <c r="D260" s="23">
        <f t="shared" si="78"/>
        <v>34.134027777777646</v>
      </c>
    </row>
    <row r="261" spans="1:4" hidden="1" x14ac:dyDescent="0.25">
      <c r="A261" s="2">
        <v>184</v>
      </c>
      <c r="B261" s="36">
        <f t="shared" ca="1" si="79"/>
        <v>50068</v>
      </c>
      <c r="C261" s="28">
        <f t="shared" si="84"/>
        <v>4003.9729166666934</v>
      </c>
      <c r="D261" s="23">
        <f t="shared" si="78"/>
        <v>34.134027777777646</v>
      </c>
    </row>
    <row r="262" spans="1:4" hidden="1" x14ac:dyDescent="0.25">
      <c r="A262" s="2">
        <v>185</v>
      </c>
      <c r="B262" s="36">
        <f t="shared" ca="1" si="79"/>
        <v>50099</v>
      </c>
      <c r="C262" s="28">
        <f t="shared" si="84"/>
        <v>3969.8388888889158</v>
      </c>
      <c r="D262" s="23">
        <f t="shared" si="78"/>
        <v>34.134027777778101</v>
      </c>
    </row>
    <row r="263" spans="1:4" hidden="1" x14ac:dyDescent="0.25">
      <c r="A263" s="2">
        <v>186</v>
      </c>
      <c r="B263" s="36">
        <f t="shared" ca="1" si="79"/>
        <v>50127</v>
      </c>
      <c r="C263" s="28">
        <f t="shared" si="84"/>
        <v>3935.7048611111377</v>
      </c>
      <c r="D263" s="23">
        <f t="shared" si="78"/>
        <v>34.134027777777192</v>
      </c>
    </row>
    <row r="264" spans="1:4" hidden="1" x14ac:dyDescent="0.25">
      <c r="A264" s="2">
        <v>187</v>
      </c>
      <c r="B264" s="36">
        <f t="shared" ca="1" si="79"/>
        <v>50158</v>
      </c>
      <c r="C264" s="28">
        <f t="shared" si="84"/>
        <v>3901.5708333333605</v>
      </c>
      <c r="D264" s="23">
        <f t="shared" si="78"/>
        <v>34.134027777778101</v>
      </c>
    </row>
    <row r="265" spans="1:4" hidden="1" x14ac:dyDescent="0.25">
      <c r="A265" s="2">
        <v>188</v>
      </c>
      <c r="B265" s="36">
        <f t="shared" ca="1" si="79"/>
        <v>50188</v>
      </c>
      <c r="C265" s="28">
        <f t="shared" si="84"/>
        <v>3867.4368055555824</v>
      </c>
      <c r="D265" s="23">
        <f t="shared" si="78"/>
        <v>34.134027777777646</v>
      </c>
    </row>
    <row r="266" spans="1:4" hidden="1" x14ac:dyDescent="0.25">
      <c r="A266" s="2">
        <v>189</v>
      </c>
      <c r="B266" s="36">
        <f t="shared" ca="1" si="79"/>
        <v>50219</v>
      </c>
      <c r="C266" s="28">
        <f t="shared" si="84"/>
        <v>3833.3027777778047</v>
      </c>
      <c r="D266" s="23">
        <f t="shared" si="78"/>
        <v>34.134027777777646</v>
      </c>
    </row>
    <row r="267" spans="1:4" hidden="1" x14ac:dyDescent="0.25">
      <c r="A267" s="2">
        <v>190</v>
      </c>
      <c r="B267" s="36">
        <f t="shared" ca="1" si="79"/>
        <v>50249</v>
      </c>
      <c r="C267" s="28">
        <f t="shared" si="84"/>
        <v>3799.1687500000271</v>
      </c>
      <c r="D267" s="23">
        <f t="shared" si="78"/>
        <v>34.134027777777646</v>
      </c>
    </row>
    <row r="268" spans="1:4" hidden="1" x14ac:dyDescent="0.25">
      <c r="A268" s="2">
        <v>191</v>
      </c>
      <c r="B268" s="36">
        <f t="shared" ca="1" si="79"/>
        <v>50280</v>
      </c>
      <c r="C268" s="28">
        <f t="shared" si="84"/>
        <v>3765.0347222222495</v>
      </c>
      <c r="D268" s="23">
        <f t="shared" si="78"/>
        <v>34.134027777777646</v>
      </c>
    </row>
    <row r="269" spans="1:4" hidden="1" x14ac:dyDescent="0.25">
      <c r="A269" s="2">
        <v>192</v>
      </c>
      <c r="B269" s="36">
        <f t="shared" ca="1" si="79"/>
        <v>50311</v>
      </c>
      <c r="C269" s="28">
        <f t="shared" si="84"/>
        <v>3730.9006944444718</v>
      </c>
      <c r="D269" s="23">
        <f t="shared" si="78"/>
        <v>34.134027777778101</v>
      </c>
    </row>
    <row r="270" spans="1:4" hidden="1" x14ac:dyDescent="0.25">
      <c r="A270" s="2">
        <v>193</v>
      </c>
      <c r="B270" s="36">
        <f t="shared" ca="1" si="79"/>
        <v>50341</v>
      </c>
      <c r="C270" s="28">
        <f t="shared" ref="C270:C281" si="85">J51</f>
        <v>3696.7666666666937</v>
      </c>
      <c r="D270" s="23">
        <f t="shared" si="78"/>
        <v>34.134027777777192</v>
      </c>
    </row>
    <row r="271" spans="1:4" hidden="1" x14ac:dyDescent="0.25">
      <c r="A271" s="2">
        <v>194</v>
      </c>
      <c r="B271" s="36">
        <f t="shared" ca="1" si="79"/>
        <v>50372</v>
      </c>
      <c r="C271" s="28">
        <f t="shared" si="85"/>
        <v>3662.6326388889165</v>
      </c>
      <c r="D271" s="23">
        <f t="shared" ref="D271:D317" si="86">C271-C272</f>
        <v>34.134027777778101</v>
      </c>
    </row>
    <row r="272" spans="1:4" hidden="1" x14ac:dyDescent="0.25">
      <c r="A272" s="2">
        <v>195</v>
      </c>
      <c r="B272" s="36">
        <f t="shared" ref="B272:B317" ca="1" si="87">EDATE(B271,1)</f>
        <v>50402</v>
      </c>
      <c r="C272" s="28">
        <f t="shared" si="85"/>
        <v>3628.4986111111384</v>
      </c>
      <c r="D272" s="23">
        <f t="shared" si="86"/>
        <v>34.134027777777192</v>
      </c>
    </row>
    <row r="273" spans="1:4" hidden="1" x14ac:dyDescent="0.25">
      <c r="A273" s="2">
        <v>196</v>
      </c>
      <c r="B273" s="36">
        <f t="shared" ca="1" si="87"/>
        <v>50433</v>
      </c>
      <c r="C273" s="28">
        <f t="shared" si="85"/>
        <v>3594.3645833333612</v>
      </c>
      <c r="D273" s="23">
        <f t="shared" si="86"/>
        <v>34.134027777778101</v>
      </c>
    </row>
    <row r="274" spans="1:4" hidden="1" x14ac:dyDescent="0.25">
      <c r="A274" s="2">
        <v>197</v>
      </c>
      <c r="B274" s="36">
        <f t="shared" ca="1" si="87"/>
        <v>50464</v>
      </c>
      <c r="C274" s="28">
        <f t="shared" si="85"/>
        <v>3560.2305555555831</v>
      </c>
      <c r="D274" s="23">
        <f t="shared" si="86"/>
        <v>34.134027777777646</v>
      </c>
    </row>
    <row r="275" spans="1:4" hidden="1" x14ac:dyDescent="0.25">
      <c r="A275" s="2">
        <v>198</v>
      </c>
      <c r="B275" s="36">
        <f t="shared" ca="1" si="87"/>
        <v>50492</v>
      </c>
      <c r="C275" s="28">
        <f t="shared" si="85"/>
        <v>3526.0965277778055</v>
      </c>
      <c r="D275" s="23">
        <f t="shared" si="86"/>
        <v>34.134027777777646</v>
      </c>
    </row>
    <row r="276" spans="1:4" hidden="1" x14ac:dyDescent="0.25">
      <c r="A276" s="2">
        <v>199</v>
      </c>
      <c r="B276" s="36">
        <f t="shared" ca="1" si="87"/>
        <v>50523</v>
      </c>
      <c r="C276" s="28">
        <f t="shared" si="85"/>
        <v>3491.9625000000278</v>
      </c>
      <c r="D276" s="23">
        <f t="shared" si="86"/>
        <v>34.134027777777646</v>
      </c>
    </row>
    <row r="277" spans="1:4" hidden="1" x14ac:dyDescent="0.25">
      <c r="A277" s="2">
        <v>200</v>
      </c>
      <c r="B277" s="36">
        <f t="shared" ca="1" si="87"/>
        <v>50553</v>
      </c>
      <c r="C277" s="28">
        <f t="shared" si="85"/>
        <v>3457.8284722222502</v>
      </c>
      <c r="D277" s="23">
        <f t="shared" si="86"/>
        <v>34.134027777777646</v>
      </c>
    </row>
    <row r="278" spans="1:4" hidden="1" x14ac:dyDescent="0.25">
      <c r="A278" s="2">
        <v>201</v>
      </c>
      <c r="B278" s="36">
        <f t="shared" ca="1" si="87"/>
        <v>50584</v>
      </c>
      <c r="C278" s="28">
        <f t="shared" si="85"/>
        <v>3423.6944444444725</v>
      </c>
      <c r="D278" s="23">
        <f t="shared" si="86"/>
        <v>34.134027777778101</v>
      </c>
    </row>
    <row r="279" spans="1:4" hidden="1" x14ac:dyDescent="0.25">
      <c r="A279" s="2">
        <v>202</v>
      </c>
      <c r="B279" s="36">
        <f t="shared" ca="1" si="87"/>
        <v>50614</v>
      </c>
      <c r="C279" s="28">
        <f t="shared" si="85"/>
        <v>3389.5604166666944</v>
      </c>
      <c r="D279" s="23">
        <f t="shared" si="86"/>
        <v>34.134027777777192</v>
      </c>
    </row>
    <row r="280" spans="1:4" hidden="1" x14ac:dyDescent="0.25">
      <c r="A280" s="2">
        <v>203</v>
      </c>
      <c r="B280" s="36">
        <f t="shared" ca="1" si="87"/>
        <v>50645</v>
      </c>
      <c r="C280" s="28">
        <f t="shared" si="85"/>
        <v>3355.4263888889172</v>
      </c>
      <c r="D280" s="23">
        <f t="shared" si="86"/>
        <v>34.134027777778101</v>
      </c>
    </row>
    <row r="281" spans="1:4" hidden="1" x14ac:dyDescent="0.25">
      <c r="A281" s="2">
        <v>204</v>
      </c>
      <c r="B281" s="36">
        <f t="shared" ca="1" si="87"/>
        <v>50676</v>
      </c>
      <c r="C281" s="28">
        <f t="shared" si="85"/>
        <v>3321.2923611111391</v>
      </c>
      <c r="D281" s="23">
        <f t="shared" si="86"/>
        <v>34.134027777777192</v>
      </c>
    </row>
    <row r="282" spans="1:4" hidden="1" x14ac:dyDescent="0.25">
      <c r="A282" s="2">
        <v>205</v>
      </c>
      <c r="B282" s="36">
        <f t="shared" ca="1" si="87"/>
        <v>50706</v>
      </c>
      <c r="C282" s="28">
        <f>M51</f>
        <v>3287.158333333362</v>
      </c>
      <c r="D282" s="23">
        <f t="shared" si="86"/>
        <v>34.134027777778101</v>
      </c>
    </row>
    <row r="283" spans="1:4" hidden="1" x14ac:dyDescent="0.25">
      <c r="A283" s="2">
        <v>206</v>
      </c>
      <c r="B283" s="36">
        <f t="shared" ca="1" si="87"/>
        <v>50737</v>
      </c>
      <c r="C283" s="28">
        <f t="shared" ref="C283:C293" si="88">M52</f>
        <v>3253.0243055555839</v>
      </c>
      <c r="D283" s="23">
        <f t="shared" si="86"/>
        <v>34.134027777777646</v>
      </c>
    </row>
    <row r="284" spans="1:4" hidden="1" x14ac:dyDescent="0.25">
      <c r="A284" s="2">
        <v>207</v>
      </c>
      <c r="B284" s="36">
        <f t="shared" ca="1" si="87"/>
        <v>50767</v>
      </c>
      <c r="C284" s="28">
        <f t="shared" si="88"/>
        <v>3218.8902777778062</v>
      </c>
      <c r="D284" s="23">
        <f t="shared" si="86"/>
        <v>34.134027777777646</v>
      </c>
    </row>
    <row r="285" spans="1:4" hidden="1" x14ac:dyDescent="0.25">
      <c r="A285" s="2">
        <v>208</v>
      </c>
      <c r="B285" s="36">
        <f t="shared" ca="1" si="87"/>
        <v>50798</v>
      </c>
      <c r="C285" s="28">
        <f t="shared" si="88"/>
        <v>3184.7562500000286</v>
      </c>
      <c r="D285" s="23">
        <f t="shared" si="86"/>
        <v>34.134027777777646</v>
      </c>
    </row>
    <row r="286" spans="1:4" hidden="1" x14ac:dyDescent="0.25">
      <c r="A286" s="2">
        <v>209</v>
      </c>
      <c r="B286" s="36">
        <f t="shared" ca="1" si="87"/>
        <v>50829</v>
      </c>
      <c r="C286" s="28">
        <f t="shared" si="88"/>
        <v>3150.6222222222509</v>
      </c>
      <c r="D286" s="23">
        <f t="shared" si="86"/>
        <v>34.134027777777646</v>
      </c>
    </row>
    <row r="287" spans="1:4" hidden="1" x14ac:dyDescent="0.25">
      <c r="A287" s="2">
        <v>210</v>
      </c>
      <c r="B287" s="36">
        <f t="shared" ca="1" si="87"/>
        <v>50857</v>
      </c>
      <c r="C287" s="28">
        <f t="shared" si="88"/>
        <v>3116.4881944444733</v>
      </c>
      <c r="D287" s="23">
        <f t="shared" si="86"/>
        <v>34.134027777778101</v>
      </c>
    </row>
    <row r="288" spans="1:4" hidden="1" x14ac:dyDescent="0.25">
      <c r="A288" s="2">
        <v>211</v>
      </c>
      <c r="B288" s="36">
        <f t="shared" ca="1" si="87"/>
        <v>50888</v>
      </c>
      <c r="C288" s="28">
        <f t="shared" si="88"/>
        <v>3082.3541666666952</v>
      </c>
      <c r="D288" s="23">
        <f t="shared" si="86"/>
        <v>34.134027777777646</v>
      </c>
    </row>
    <row r="289" spans="1:4" hidden="1" x14ac:dyDescent="0.25">
      <c r="A289" s="2">
        <v>212</v>
      </c>
      <c r="B289" s="36">
        <f t="shared" ca="1" si="87"/>
        <v>50918</v>
      </c>
      <c r="C289" s="28">
        <f t="shared" si="88"/>
        <v>3048.2201388889175</v>
      </c>
      <c r="D289" s="23">
        <f t="shared" si="86"/>
        <v>34.134027777778101</v>
      </c>
    </row>
    <row r="290" spans="1:4" hidden="1" x14ac:dyDescent="0.25">
      <c r="A290" s="2">
        <v>213</v>
      </c>
      <c r="B290" s="36">
        <f t="shared" ca="1" si="87"/>
        <v>50949</v>
      </c>
      <c r="C290" s="28">
        <f t="shared" si="88"/>
        <v>3014.0861111111394</v>
      </c>
      <c r="D290" s="23">
        <f t="shared" si="86"/>
        <v>34.134027777777646</v>
      </c>
    </row>
    <row r="291" spans="1:4" hidden="1" x14ac:dyDescent="0.25">
      <c r="A291" s="2">
        <v>214</v>
      </c>
      <c r="B291" s="36">
        <f t="shared" ca="1" si="87"/>
        <v>50979</v>
      </c>
      <c r="C291" s="28">
        <f t="shared" si="88"/>
        <v>2979.9520833333618</v>
      </c>
      <c r="D291" s="23">
        <f t="shared" si="86"/>
        <v>34.134027777778101</v>
      </c>
    </row>
    <row r="292" spans="1:4" hidden="1" x14ac:dyDescent="0.25">
      <c r="A292" s="2">
        <v>215</v>
      </c>
      <c r="B292" s="36">
        <f t="shared" ca="1" si="87"/>
        <v>51010</v>
      </c>
      <c r="C292" s="28">
        <f t="shared" si="88"/>
        <v>2945.8180555555837</v>
      </c>
      <c r="D292" s="23">
        <f t="shared" si="86"/>
        <v>34.134027777777646</v>
      </c>
    </row>
    <row r="293" spans="1:4" hidden="1" x14ac:dyDescent="0.25">
      <c r="A293" s="2">
        <v>216</v>
      </c>
      <c r="B293" s="36">
        <f t="shared" ca="1" si="87"/>
        <v>51041</v>
      </c>
      <c r="C293" s="28">
        <f t="shared" si="88"/>
        <v>2911.684027777806</v>
      </c>
      <c r="D293" s="23">
        <f t="shared" si="86"/>
        <v>34.134027777777646</v>
      </c>
    </row>
    <row r="294" spans="1:4" hidden="1" x14ac:dyDescent="0.25">
      <c r="A294" s="2">
        <v>217</v>
      </c>
      <c r="B294" s="36">
        <f t="shared" ca="1" si="87"/>
        <v>51071</v>
      </c>
      <c r="C294" s="23">
        <f>P51</f>
        <v>2877.5500000000284</v>
      </c>
      <c r="D294" s="23">
        <f t="shared" si="86"/>
        <v>34.134027777778101</v>
      </c>
    </row>
    <row r="295" spans="1:4" hidden="1" x14ac:dyDescent="0.25">
      <c r="A295" s="2">
        <v>218</v>
      </c>
      <c r="B295" s="36">
        <f t="shared" ca="1" si="87"/>
        <v>51102</v>
      </c>
      <c r="C295" s="23">
        <f t="shared" ref="C295:C304" si="89">P52</f>
        <v>2843.4159722222503</v>
      </c>
      <c r="D295" s="23">
        <f t="shared" si="86"/>
        <v>34.134027777777646</v>
      </c>
    </row>
    <row r="296" spans="1:4" hidden="1" x14ac:dyDescent="0.25">
      <c r="A296" s="2">
        <v>219</v>
      </c>
      <c r="B296" s="36">
        <f t="shared" ca="1" si="87"/>
        <v>51132</v>
      </c>
      <c r="C296" s="23">
        <f t="shared" si="89"/>
        <v>2809.2819444444726</v>
      </c>
      <c r="D296" s="23">
        <f t="shared" si="86"/>
        <v>34.134027777777646</v>
      </c>
    </row>
    <row r="297" spans="1:4" hidden="1" x14ac:dyDescent="0.25">
      <c r="A297" s="2">
        <v>220</v>
      </c>
      <c r="B297" s="36">
        <f t="shared" ca="1" si="87"/>
        <v>51163</v>
      </c>
      <c r="C297" s="23">
        <f t="shared" si="89"/>
        <v>2775.147916666695</v>
      </c>
      <c r="D297" s="23">
        <f t="shared" si="86"/>
        <v>34.134027777778101</v>
      </c>
    </row>
    <row r="298" spans="1:4" hidden="1" x14ac:dyDescent="0.25">
      <c r="A298" s="2">
        <v>221</v>
      </c>
      <c r="B298" s="36">
        <f t="shared" ca="1" si="87"/>
        <v>51194</v>
      </c>
      <c r="C298" s="23">
        <f t="shared" si="89"/>
        <v>2741.0138888889169</v>
      </c>
      <c r="D298" s="23">
        <f t="shared" si="86"/>
        <v>34.134027777777646</v>
      </c>
    </row>
    <row r="299" spans="1:4" hidden="1" x14ac:dyDescent="0.25">
      <c r="A299" s="2">
        <v>222</v>
      </c>
      <c r="B299" s="36">
        <f t="shared" ca="1" si="87"/>
        <v>51223</v>
      </c>
      <c r="C299" s="23">
        <f t="shared" si="89"/>
        <v>2706.8798611111392</v>
      </c>
      <c r="D299" s="23">
        <f t="shared" si="86"/>
        <v>34.134027777777646</v>
      </c>
    </row>
    <row r="300" spans="1:4" hidden="1" x14ac:dyDescent="0.25">
      <c r="A300" s="2">
        <v>223</v>
      </c>
      <c r="B300" s="36">
        <f t="shared" ca="1" si="87"/>
        <v>51254</v>
      </c>
      <c r="C300" s="23">
        <f t="shared" si="89"/>
        <v>2672.7458333333616</v>
      </c>
      <c r="D300" s="23">
        <f t="shared" si="86"/>
        <v>34.134027777778101</v>
      </c>
    </row>
    <row r="301" spans="1:4" hidden="1" x14ac:dyDescent="0.25">
      <c r="A301" s="2">
        <v>224</v>
      </c>
      <c r="B301" s="36">
        <f t="shared" ca="1" si="87"/>
        <v>51284</v>
      </c>
      <c r="C301" s="23">
        <f t="shared" si="89"/>
        <v>2638.6118055555835</v>
      </c>
      <c r="D301" s="23">
        <f t="shared" si="86"/>
        <v>34.134027777778101</v>
      </c>
    </row>
    <row r="302" spans="1:4" hidden="1" x14ac:dyDescent="0.25">
      <c r="A302" s="2">
        <v>225</v>
      </c>
      <c r="B302" s="36">
        <f t="shared" ca="1" si="87"/>
        <v>51315</v>
      </c>
      <c r="C302" s="23">
        <f t="shared" si="89"/>
        <v>2604.4777777778054</v>
      </c>
      <c r="D302" s="23">
        <f t="shared" si="86"/>
        <v>34.134027777777646</v>
      </c>
    </row>
    <row r="303" spans="1:4" hidden="1" x14ac:dyDescent="0.25">
      <c r="A303" s="2">
        <v>226</v>
      </c>
      <c r="B303" s="36">
        <f t="shared" ca="1" si="87"/>
        <v>51345</v>
      </c>
      <c r="C303" s="23">
        <f t="shared" si="89"/>
        <v>2570.3437500000277</v>
      </c>
      <c r="D303" s="23">
        <f t="shared" si="86"/>
        <v>34.134027777777646</v>
      </c>
    </row>
    <row r="304" spans="1:4" hidden="1" x14ac:dyDescent="0.25">
      <c r="A304" s="2">
        <v>227</v>
      </c>
      <c r="B304" s="36">
        <f t="shared" ca="1" si="87"/>
        <v>51376</v>
      </c>
      <c r="C304" s="23">
        <f t="shared" si="89"/>
        <v>2536.2097222222501</v>
      </c>
      <c r="D304" s="23">
        <f t="shared" si="86"/>
        <v>34.134027777777646</v>
      </c>
    </row>
    <row r="305" spans="1:4" hidden="1" x14ac:dyDescent="0.25">
      <c r="A305" s="2">
        <v>228</v>
      </c>
      <c r="B305" s="36">
        <f t="shared" ca="1" si="87"/>
        <v>51407</v>
      </c>
      <c r="C305" s="23">
        <f>P62</f>
        <v>2502.0756944444724</v>
      </c>
      <c r="D305" s="23">
        <f t="shared" si="86"/>
        <v>34.134027777777646</v>
      </c>
    </row>
    <row r="306" spans="1:4" hidden="1" x14ac:dyDescent="0.25">
      <c r="A306" s="2">
        <v>229</v>
      </c>
      <c r="B306" s="36">
        <f t="shared" ca="1" si="87"/>
        <v>51437</v>
      </c>
      <c r="C306" s="23">
        <f>S51</f>
        <v>2467.9416666666948</v>
      </c>
      <c r="D306" s="23">
        <f t="shared" si="86"/>
        <v>34.134027777778101</v>
      </c>
    </row>
    <row r="307" spans="1:4" hidden="1" x14ac:dyDescent="0.25">
      <c r="A307" s="2">
        <v>230</v>
      </c>
      <c r="B307" s="36">
        <f t="shared" ca="1" si="87"/>
        <v>51468</v>
      </c>
      <c r="C307" s="23">
        <f t="shared" ref="C307:C317" si="90">S52</f>
        <v>2433.8076388889167</v>
      </c>
      <c r="D307" s="23">
        <f t="shared" si="86"/>
        <v>34.134027777777646</v>
      </c>
    </row>
    <row r="308" spans="1:4" hidden="1" x14ac:dyDescent="0.25">
      <c r="A308" s="2">
        <v>231</v>
      </c>
      <c r="B308" s="36">
        <f t="shared" ca="1" si="87"/>
        <v>51498</v>
      </c>
      <c r="C308" s="23">
        <f t="shared" si="90"/>
        <v>2399.6736111111391</v>
      </c>
      <c r="D308" s="23">
        <f t="shared" si="86"/>
        <v>34.134027777777646</v>
      </c>
    </row>
    <row r="309" spans="1:4" hidden="1" x14ac:dyDescent="0.25">
      <c r="A309" s="2">
        <v>232</v>
      </c>
      <c r="B309" s="36">
        <f t="shared" ca="1" si="87"/>
        <v>51529</v>
      </c>
      <c r="C309" s="23">
        <f t="shared" si="90"/>
        <v>2365.5395833333614</v>
      </c>
      <c r="D309" s="23">
        <f t="shared" si="86"/>
        <v>34.134027777777646</v>
      </c>
    </row>
    <row r="310" spans="1:4" hidden="1" x14ac:dyDescent="0.25">
      <c r="A310" s="2">
        <v>233</v>
      </c>
      <c r="B310" s="36">
        <f t="shared" ca="1" si="87"/>
        <v>51560</v>
      </c>
      <c r="C310" s="23">
        <f t="shared" si="90"/>
        <v>2331.4055555555838</v>
      </c>
      <c r="D310" s="23">
        <f t="shared" si="86"/>
        <v>34.134027777778101</v>
      </c>
    </row>
    <row r="311" spans="1:4" hidden="1" x14ac:dyDescent="0.25">
      <c r="A311" s="2">
        <v>234</v>
      </c>
      <c r="B311" s="36">
        <f t="shared" ca="1" si="87"/>
        <v>51588</v>
      </c>
      <c r="C311" s="23">
        <f t="shared" si="90"/>
        <v>2297.2715277778057</v>
      </c>
      <c r="D311" s="23">
        <f t="shared" si="86"/>
        <v>34.134027777777646</v>
      </c>
    </row>
    <row r="312" spans="1:4" hidden="1" x14ac:dyDescent="0.25">
      <c r="A312" s="2">
        <v>235</v>
      </c>
      <c r="B312" s="36">
        <f t="shared" ca="1" si="87"/>
        <v>51619</v>
      </c>
      <c r="C312" s="23">
        <f t="shared" si="90"/>
        <v>2263.137500000028</v>
      </c>
      <c r="D312" s="23">
        <f t="shared" si="86"/>
        <v>34.134027777777646</v>
      </c>
    </row>
    <row r="313" spans="1:4" hidden="1" x14ac:dyDescent="0.25">
      <c r="A313" s="2">
        <v>236</v>
      </c>
      <c r="B313" s="36">
        <f t="shared" ca="1" si="87"/>
        <v>51649</v>
      </c>
      <c r="C313" s="23">
        <f t="shared" si="90"/>
        <v>2229.0034722222504</v>
      </c>
      <c r="D313" s="23">
        <f t="shared" si="86"/>
        <v>34.134027777778101</v>
      </c>
    </row>
    <row r="314" spans="1:4" hidden="1" x14ac:dyDescent="0.25">
      <c r="A314" s="2">
        <v>237</v>
      </c>
      <c r="B314" s="36">
        <f t="shared" ca="1" si="87"/>
        <v>51680</v>
      </c>
      <c r="C314" s="23">
        <f t="shared" si="90"/>
        <v>2194.8694444444723</v>
      </c>
      <c r="D314" s="23">
        <f t="shared" si="86"/>
        <v>34.134027777777646</v>
      </c>
    </row>
    <row r="315" spans="1:4" hidden="1" x14ac:dyDescent="0.25">
      <c r="A315" s="2">
        <v>238</v>
      </c>
      <c r="B315" s="36">
        <f t="shared" ca="1" si="87"/>
        <v>51710</v>
      </c>
      <c r="C315" s="23">
        <f t="shared" si="90"/>
        <v>2160.7354166666946</v>
      </c>
      <c r="D315" s="23">
        <f t="shared" si="86"/>
        <v>34.134027777777646</v>
      </c>
    </row>
    <row r="316" spans="1:4" hidden="1" x14ac:dyDescent="0.25">
      <c r="A316" s="2">
        <v>239</v>
      </c>
      <c r="B316" s="36">
        <f t="shared" ca="1" si="87"/>
        <v>51741</v>
      </c>
      <c r="C316" s="23">
        <f t="shared" si="90"/>
        <v>2126.601388888917</v>
      </c>
      <c r="D316" s="23">
        <f t="shared" si="86"/>
        <v>34.134027777778101</v>
      </c>
    </row>
    <row r="317" spans="1:4" hidden="1" x14ac:dyDescent="0.25">
      <c r="A317" s="2">
        <v>240</v>
      </c>
      <c r="B317" s="36">
        <f t="shared" ca="1" si="87"/>
        <v>51772</v>
      </c>
      <c r="C317" s="23">
        <f t="shared" si="90"/>
        <v>2092.4673611111389</v>
      </c>
      <c r="D317" s="23">
        <f t="shared" si="86"/>
        <v>2092.4673611111389</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A67:H67"/>
    <mergeCell ref="A68:K68"/>
    <mergeCell ref="A49:A50"/>
    <mergeCell ref="B49:D49"/>
    <mergeCell ref="E49:G49"/>
    <mergeCell ref="H49:J49"/>
    <mergeCell ref="K49:M49"/>
    <mergeCell ref="T49:V49"/>
    <mergeCell ref="Q34:S34"/>
    <mergeCell ref="T34:V34"/>
    <mergeCell ref="A65:H65"/>
    <mergeCell ref="A66:H66"/>
    <mergeCell ref="N49:P49"/>
    <mergeCell ref="Q49:S49"/>
    <mergeCell ref="T19:V19"/>
    <mergeCell ref="A34:A35"/>
    <mergeCell ref="B34:D34"/>
    <mergeCell ref="E34:G34"/>
    <mergeCell ref="H34:J34"/>
    <mergeCell ref="K34:M34"/>
    <mergeCell ref="N34:P34"/>
    <mergeCell ref="B19:D19"/>
    <mergeCell ref="E19:G19"/>
    <mergeCell ref="H19:J19"/>
    <mergeCell ref="Q19:S19"/>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A12:G12"/>
    <mergeCell ref="H12:I12"/>
    <mergeCell ref="A13:G13"/>
    <mergeCell ref="H13:I13"/>
    <mergeCell ref="J13:O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8"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3" r:id="rId4" name="Drop Down 1">
              <controlPr defaultSize="0" autoLine="0" autoPict="0">
                <anchor>
                  <from>
                    <xdr:col>10</xdr:col>
                    <xdr:colOff>571500</xdr:colOff>
                    <xdr:row>10</xdr:row>
                    <xdr:rowOff>104775</xdr:rowOff>
                  </from>
                  <to>
                    <xdr:col>13</xdr:col>
                    <xdr:colOff>9525</xdr:colOff>
                    <xdr:row>11</xdr:row>
                    <xdr:rowOff>152400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IZ343"/>
  <sheetViews>
    <sheetView tabSelected="1" topLeftCell="A3" zoomScale="77" zoomScaleNormal="77" workbookViewId="0">
      <selection activeCell="L16" sqref="L16:M16"/>
    </sheetView>
  </sheetViews>
  <sheetFormatPr defaultRowHeight="12.75" x14ac:dyDescent="0.2"/>
  <cols>
    <col min="1" max="1" width="10.7109375" customWidth="1"/>
    <col min="2" max="2" width="14.28515625" customWidth="1"/>
    <col min="3" max="3" width="12.85546875" customWidth="1"/>
    <col min="4" max="4" width="13" customWidth="1"/>
    <col min="5" max="7" width="12.42578125" customWidth="1"/>
    <col min="8" max="8" width="13.140625" customWidth="1"/>
    <col min="9" max="9" width="11.140625" bestFit="1" customWidth="1"/>
    <col min="10" max="10" width="12.140625" customWidth="1"/>
    <col min="11" max="11" width="12.28515625" customWidth="1"/>
    <col min="12" max="12" width="14.140625" customWidth="1"/>
    <col min="13" max="13" width="16.85546875" customWidth="1"/>
    <col min="14" max="14" width="14.85546875" customWidth="1"/>
    <col min="15" max="16" width="12.42578125" customWidth="1"/>
    <col min="17" max="17" width="12.140625" customWidth="1"/>
    <col min="18" max="18" width="14.85546875" customWidth="1"/>
    <col min="19" max="19" width="14" customWidth="1"/>
    <col min="20" max="22" width="12" customWidth="1"/>
    <col min="23" max="23" width="12.42578125" customWidth="1"/>
    <col min="24" max="25" width="13.7109375" customWidth="1"/>
    <col min="26" max="26" width="11.5703125" customWidth="1"/>
    <col min="27" max="28" width="13.28515625" customWidth="1"/>
    <col min="29" max="29" width="13" customWidth="1"/>
    <col min="30" max="31" width="14.28515625" customWidth="1"/>
    <col min="32" max="34" width="12.7109375" customWidth="1"/>
    <col min="35" max="35" width="11.7109375" customWidth="1"/>
    <col min="36" max="37" width="13.7109375" customWidth="1"/>
    <col min="38" max="42" width="13.85546875" customWidth="1"/>
    <col min="43" max="43" width="14.7109375" customWidth="1"/>
    <col min="44" max="44" width="8.42578125" hidden="1" customWidth="1"/>
    <col min="45" max="45" width="5.28515625" hidden="1" customWidth="1"/>
    <col min="46" max="67" width="9.140625" customWidth="1"/>
    <col min="258" max="258" width="13.7109375" customWidth="1"/>
  </cols>
  <sheetData>
    <row r="1" spans="1:258" s="61" customFormat="1" ht="27.75" hidden="1" customHeight="1" x14ac:dyDescent="0.25">
      <c r="A1" s="133" t="s">
        <v>54</v>
      </c>
      <c r="B1" s="133"/>
      <c r="C1" s="133"/>
      <c r="D1" s="133"/>
      <c r="E1" s="133"/>
      <c r="F1" s="133"/>
      <c r="G1" s="133"/>
      <c r="H1" s="133"/>
      <c r="I1" s="133"/>
      <c r="J1" s="133"/>
      <c r="K1" s="133"/>
      <c r="L1" s="133"/>
      <c r="M1" s="133"/>
      <c r="N1" s="3"/>
      <c r="O1" s="3"/>
      <c r="P1" s="3"/>
      <c r="Q1" s="3"/>
      <c r="R1" s="3"/>
      <c r="S1" s="3"/>
      <c r="T1" s="3"/>
      <c r="U1" s="3"/>
      <c r="V1" s="3"/>
      <c r="W1" s="3"/>
      <c r="X1" s="2"/>
      <c r="Y1" s="2"/>
      <c r="Z1" s="1"/>
      <c r="AA1" s="1"/>
      <c r="AB1" s="1"/>
      <c r="AC1" s="1"/>
      <c r="AD1" s="2"/>
      <c r="AE1" s="2"/>
      <c r="AF1" s="2"/>
      <c r="AG1" s="2"/>
      <c r="AH1" s="2"/>
      <c r="AI1" s="2"/>
      <c r="AJ1" s="2"/>
      <c r="AK1" s="2"/>
      <c r="AL1" s="2"/>
      <c r="AM1" s="2"/>
      <c r="AN1" s="2"/>
      <c r="AO1" s="41"/>
      <c r="AP1" s="41"/>
      <c r="AQ1" s="41"/>
      <c r="AR1" s="2"/>
      <c r="AS1" s="2"/>
    </row>
    <row r="2" spans="1:258" s="61" customFormat="1" ht="27.75" hidden="1" customHeight="1" x14ac:dyDescent="0.25">
      <c r="A2" s="134" t="s">
        <v>3</v>
      </c>
      <c r="B2" s="134"/>
      <c r="C2" s="134"/>
      <c r="D2" s="134"/>
      <c r="E2" s="134"/>
      <c r="F2" s="134"/>
      <c r="G2" s="134"/>
      <c r="H2" s="134"/>
      <c r="I2" s="134"/>
      <c r="J2" s="134"/>
      <c r="K2" s="134"/>
      <c r="L2" s="134"/>
      <c r="M2" s="134"/>
      <c r="N2" s="3"/>
      <c r="O2" s="3"/>
      <c r="P2" s="3"/>
      <c r="Q2" s="3"/>
      <c r="R2" s="3"/>
      <c r="S2" s="3"/>
      <c r="T2" s="3"/>
      <c r="U2" s="3"/>
      <c r="V2" s="3"/>
      <c r="W2" s="3"/>
      <c r="X2" s="1"/>
      <c r="Y2" s="1"/>
      <c r="Z2" s="1"/>
      <c r="AA2" s="1"/>
      <c r="AB2" s="1"/>
      <c r="AC2" s="1"/>
      <c r="AD2" s="2"/>
      <c r="AE2" s="2"/>
      <c r="AF2" s="2"/>
      <c r="AG2" s="2"/>
      <c r="AH2" s="2"/>
      <c r="AI2" s="2"/>
      <c r="AJ2" s="2"/>
      <c r="AK2" s="2"/>
      <c r="AL2" s="2"/>
      <c r="AM2" s="2"/>
      <c r="AN2" s="2"/>
      <c r="AO2" s="41"/>
      <c r="AP2" s="41"/>
      <c r="AQ2" s="41"/>
      <c r="AR2" s="2"/>
      <c r="AS2" s="2"/>
    </row>
    <row r="3" spans="1:258" ht="45" customHeight="1" x14ac:dyDescent="0.25">
      <c r="A3" s="135" t="s">
        <v>95</v>
      </c>
      <c r="B3" s="135"/>
      <c r="C3" s="135"/>
      <c r="D3" s="135"/>
      <c r="E3" s="135"/>
      <c r="F3" s="135"/>
      <c r="G3" s="135"/>
      <c r="H3" s="135"/>
      <c r="I3" s="135"/>
      <c r="J3" s="135"/>
      <c r="K3" s="135"/>
      <c r="L3" s="135"/>
      <c r="M3" s="135"/>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2"/>
      <c r="AS3" s="2"/>
    </row>
    <row r="4" spans="1:258" s="2" customFormat="1" ht="16.5" customHeight="1" x14ac:dyDescent="0.25">
      <c r="A4" s="136"/>
      <c r="B4" s="136"/>
      <c r="C4" s="136"/>
      <c r="D4" s="136"/>
      <c r="E4" s="136"/>
      <c r="F4" s="136"/>
      <c r="G4" s="136"/>
      <c r="H4" s="136"/>
      <c r="I4" s="136"/>
      <c r="J4" s="136"/>
      <c r="K4" s="136"/>
      <c r="L4" s="136"/>
      <c r="M4" s="136"/>
      <c r="N4" s="41"/>
      <c r="O4" s="79"/>
      <c r="P4" s="80" t="s">
        <v>105</v>
      </c>
      <c r="Q4" s="41"/>
      <c r="R4" s="41"/>
      <c r="S4" s="41"/>
      <c r="T4" s="41"/>
      <c r="U4" s="41"/>
      <c r="V4" s="41"/>
      <c r="W4" s="41"/>
      <c r="X4" s="41"/>
      <c r="Y4" s="41"/>
      <c r="Z4" s="41"/>
      <c r="AA4" s="41"/>
      <c r="AB4" s="41"/>
      <c r="AC4" s="41"/>
      <c r="AD4" s="41"/>
      <c r="AE4" s="41"/>
      <c r="AF4" s="41"/>
      <c r="AG4" s="41"/>
      <c r="AH4" s="41"/>
      <c r="AI4" s="41"/>
      <c r="AJ4" s="41"/>
      <c r="AK4" s="41"/>
      <c r="AL4" s="41"/>
      <c r="AM4" s="41"/>
      <c r="AN4" s="41"/>
      <c r="AO4" s="70"/>
      <c r="AP4" s="41"/>
      <c r="AQ4" s="41"/>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c r="IX4"/>
    </row>
    <row r="5" spans="1:258" s="2" customFormat="1" ht="43.5" hidden="1" customHeight="1" x14ac:dyDescent="0.25">
      <c r="A5" s="137" t="s">
        <v>55</v>
      </c>
      <c r="B5" s="138"/>
      <c r="C5" s="138"/>
      <c r="D5" s="138"/>
      <c r="E5" s="138"/>
      <c r="F5" s="138"/>
      <c r="G5" s="138"/>
      <c r="H5" s="138"/>
      <c r="I5" s="138"/>
      <c r="J5" s="138"/>
      <c r="K5" s="139"/>
      <c r="L5" s="140" t="s">
        <v>56</v>
      </c>
      <c r="M5" s="141"/>
      <c r="N5" s="41"/>
      <c r="O5" s="41"/>
      <c r="P5" s="41"/>
      <c r="Q5" s="41"/>
      <c r="R5" s="41"/>
      <c r="S5" s="41"/>
      <c r="T5" s="41"/>
      <c r="U5" s="41"/>
      <c r="V5" s="41"/>
      <c r="W5" s="41"/>
      <c r="X5" s="41"/>
      <c r="Y5" s="41"/>
      <c r="Z5" s="41"/>
      <c r="AA5" s="41"/>
      <c r="AB5" s="41"/>
      <c r="AC5" s="41"/>
      <c r="AD5" s="41"/>
      <c r="AE5" s="41"/>
      <c r="AF5" s="41"/>
      <c r="AG5" s="41"/>
      <c r="AH5" s="41"/>
      <c r="AI5" s="41"/>
      <c r="AJ5" s="41"/>
      <c r="AK5" s="41"/>
      <c r="AL5" s="41"/>
      <c r="AM5" s="41"/>
      <c r="AN5" s="41"/>
      <c r="AO5" s="70"/>
      <c r="AP5" s="41"/>
      <c r="AQ5" s="41"/>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c r="IX5"/>
    </row>
    <row r="6" spans="1:258" s="2" customFormat="1" ht="13.5" customHeight="1" x14ac:dyDescent="0.25">
      <c r="A6" s="142" t="s">
        <v>57</v>
      </c>
      <c r="B6" s="143"/>
      <c r="C6" s="143"/>
      <c r="D6" s="143"/>
      <c r="E6" s="143"/>
      <c r="F6" s="143"/>
      <c r="G6" s="143"/>
      <c r="H6" s="143"/>
      <c r="I6" s="143"/>
      <c r="J6" s="143"/>
      <c r="K6" s="144"/>
      <c r="L6" s="88">
        <v>100000</v>
      </c>
      <c r="M6" s="88"/>
      <c r="N6" s="41"/>
      <c r="O6" s="41"/>
      <c r="P6" s="41"/>
      <c r="Q6" s="41"/>
      <c r="R6" s="41"/>
      <c r="S6" s="41"/>
      <c r="T6" s="41"/>
      <c r="U6" s="41"/>
      <c r="V6" s="41"/>
      <c r="W6" s="41"/>
      <c r="X6" s="41"/>
      <c r="Y6" s="41"/>
      <c r="Z6" s="41"/>
      <c r="AA6" s="41"/>
      <c r="AB6" s="41"/>
      <c r="AC6" s="41"/>
      <c r="AD6" s="41"/>
      <c r="AE6" s="41"/>
      <c r="AF6" s="41"/>
      <c r="AG6" s="41"/>
      <c r="AH6" s="41"/>
      <c r="AI6" s="41"/>
      <c r="AJ6" s="41"/>
      <c r="AK6" s="41"/>
      <c r="AL6" s="41"/>
      <c r="AM6" s="41"/>
      <c r="AN6" s="41"/>
      <c r="AO6" s="70">
        <v>0.01</v>
      </c>
      <c r="AP6" s="41"/>
      <c r="AQ6" s="41"/>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c r="IX6"/>
    </row>
    <row r="7" spans="1:258" s="2" customFormat="1" ht="15" x14ac:dyDescent="0.25">
      <c r="A7" s="145" t="s">
        <v>15</v>
      </c>
      <c r="B7" s="146"/>
      <c r="C7" s="146"/>
      <c r="D7" s="146"/>
      <c r="E7" s="146"/>
      <c r="F7" s="146"/>
      <c r="G7" s="146"/>
      <c r="H7" s="146"/>
      <c r="I7" s="146"/>
      <c r="J7" s="146"/>
      <c r="K7" s="147"/>
      <c r="L7" s="87">
        <v>0.15</v>
      </c>
      <c r="M7" s="87"/>
      <c r="N7" s="41"/>
      <c r="O7" s="41"/>
      <c r="P7" s="41"/>
      <c r="Q7" s="41"/>
      <c r="R7" s="41"/>
      <c r="S7" s="41"/>
      <c r="T7" s="41"/>
      <c r="U7" s="41"/>
      <c r="V7" s="41"/>
      <c r="W7" s="41"/>
      <c r="X7" s="41"/>
      <c r="Y7" s="41"/>
      <c r="Z7" s="41"/>
      <c r="AA7" s="41"/>
      <c r="AB7" s="41"/>
      <c r="AC7" s="41"/>
      <c r="AD7" s="41"/>
      <c r="AE7" s="41"/>
      <c r="AF7" s="41"/>
      <c r="AG7" s="41"/>
      <c r="AH7" s="41"/>
      <c r="AI7" s="41"/>
      <c r="AJ7" s="41"/>
      <c r="AK7" s="41"/>
      <c r="AL7" s="41"/>
      <c r="AM7" s="41"/>
      <c r="AN7" s="41"/>
      <c r="AO7" s="70">
        <v>7.0000000000000001E-3</v>
      </c>
      <c r="AP7" s="41"/>
      <c r="AQ7" s="41"/>
      <c r="AR7" s="1" t="s">
        <v>2</v>
      </c>
      <c r="AS7" s="25" t="s">
        <v>0</v>
      </c>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c r="IX7"/>
    </row>
    <row r="8" spans="1:258" s="2" customFormat="1" ht="15" x14ac:dyDescent="0.25">
      <c r="A8" s="148" t="s">
        <v>58</v>
      </c>
      <c r="B8" s="149"/>
      <c r="C8" s="149"/>
      <c r="D8" s="149"/>
      <c r="E8" s="149"/>
      <c r="F8" s="149"/>
      <c r="G8" s="149"/>
      <c r="H8" s="149"/>
      <c r="I8" s="149"/>
      <c r="J8" s="149"/>
      <c r="K8" s="150"/>
      <c r="L8" s="151">
        <f>L6-(L6*avans2)</f>
        <v>85000</v>
      </c>
      <c r="M8" s="151"/>
      <c r="N8" s="41"/>
      <c r="O8" s="41"/>
      <c r="P8" s="41"/>
      <c r="Q8" s="41"/>
      <c r="R8" s="41"/>
      <c r="S8" s="41"/>
      <c r="T8" s="41"/>
      <c r="U8" s="41"/>
      <c r="V8" s="41"/>
      <c r="W8" s="41"/>
      <c r="X8" s="41"/>
      <c r="Y8" s="41"/>
      <c r="Z8" s="41"/>
      <c r="AA8" s="41"/>
      <c r="AB8" s="41"/>
      <c r="AC8" s="41"/>
      <c r="AD8" s="41"/>
      <c r="AE8" s="41"/>
      <c r="AF8" s="41"/>
      <c r="AG8" s="41"/>
      <c r="AH8" s="41"/>
      <c r="AI8" s="41"/>
      <c r="AJ8" s="41"/>
      <c r="AK8" s="41"/>
      <c r="AL8" s="41"/>
      <c r="AM8" s="41"/>
      <c r="AN8" s="41"/>
      <c r="AO8" s="70">
        <v>5.0000000000000001E-3</v>
      </c>
      <c r="AP8" s="41"/>
      <c r="AQ8" s="41"/>
      <c r="AR8" s="2" t="s">
        <v>14</v>
      </c>
      <c r="AS8" s="25" t="s">
        <v>1</v>
      </c>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c r="IX8"/>
    </row>
    <row r="9" spans="1:258" s="2" customFormat="1" ht="15" hidden="1" customHeight="1" x14ac:dyDescent="0.25">
      <c r="A9" s="152" t="s">
        <v>59</v>
      </c>
      <c r="B9" s="153"/>
      <c r="C9" s="153"/>
      <c r="D9" s="153"/>
      <c r="E9" s="153"/>
      <c r="F9" s="153"/>
      <c r="G9" s="153"/>
      <c r="H9" s="153"/>
      <c r="I9" s="153"/>
      <c r="J9" s="154"/>
      <c r="K9" s="56"/>
      <c r="L9" s="88">
        <v>100000</v>
      </c>
      <c r="M9" s="88"/>
      <c r="N9" s="41"/>
      <c r="O9" s="41"/>
      <c r="P9" s="41"/>
      <c r="Q9" s="41"/>
      <c r="R9" s="41"/>
      <c r="S9" s="41"/>
      <c r="T9" s="41"/>
      <c r="U9" s="41"/>
      <c r="V9" s="41"/>
      <c r="W9" s="41"/>
      <c r="X9" s="41"/>
      <c r="Y9" s="41"/>
      <c r="Z9" s="41"/>
      <c r="AA9" s="41"/>
      <c r="AB9" s="41"/>
      <c r="AC9" s="41"/>
      <c r="AD9" s="41"/>
      <c r="AE9" s="41"/>
      <c r="AF9" s="41"/>
      <c r="AG9" s="41"/>
      <c r="AH9" s="41"/>
      <c r="AI9" s="41"/>
      <c r="AJ9" s="41"/>
      <c r="AK9" s="41"/>
      <c r="AL9" s="41"/>
      <c r="AM9" s="41"/>
      <c r="AN9" s="41"/>
      <c r="AO9" s="70"/>
      <c r="AP9" s="41"/>
      <c r="AQ9" s="41"/>
      <c r="AS9" s="57"/>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c r="IX9"/>
    </row>
    <row r="10" spans="1:258" s="2" customFormat="1" ht="15" hidden="1" customHeight="1" x14ac:dyDescent="0.25">
      <c r="A10" s="152" t="s">
        <v>60</v>
      </c>
      <c r="B10" s="153"/>
      <c r="C10" s="153"/>
      <c r="D10" s="153"/>
      <c r="E10" s="153"/>
      <c r="F10" s="153"/>
      <c r="G10" s="153"/>
      <c r="H10" s="153"/>
      <c r="I10" s="153"/>
      <c r="J10" s="154"/>
      <c r="K10" s="56"/>
      <c r="L10" s="88">
        <f>L9*L31</f>
        <v>0</v>
      </c>
      <c r="M10" s="88"/>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70"/>
      <c r="AP10" s="41"/>
      <c r="AQ10" s="41"/>
      <c r="AS10" s="57"/>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c r="IX10"/>
    </row>
    <row r="11" spans="1:258" s="2" customFormat="1" ht="15" hidden="1" customHeight="1" x14ac:dyDescent="0.25">
      <c r="A11" s="155" t="s">
        <v>61</v>
      </c>
      <c r="B11" s="156"/>
      <c r="C11" s="156"/>
      <c r="D11" s="156"/>
      <c r="E11" s="156"/>
      <c r="F11" s="156"/>
      <c r="G11" s="156"/>
      <c r="H11" s="156"/>
      <c r="I11" s="156"/>
      <c r="J11" s="157"/>
      <c r="K11" s="58"/>
      <c r="L11" s="88">
        <v>0</v>
      </c>
      <c r="M11" s="88"/>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70"/>
      <c r="AP11" s="41"/>
      <c r="AQ11" s="41"/>
      <c r="AS11" s="57"/>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c r="IW11"/>
      <c r="IX11"/>
    </row>
    <row r="12" spans="1:258" s="2" customFormat="1" ht="15" hidden="1" customHeight="1" x14ac:dyDescent="0.25">
      <c r="A12" s="155" t="s">
        <v>62</v>
      </c>
      <c r="B12" s="156"/>
      <c r="C12" s="156"/>
      <c r="D12" s="156"/>
      <c r="E12" s="156"/>
      <c r="F12" s="156"/>
      <c r="G12" s="156"/>
      <c r="H12" s="156"/>
      <c r="I12" s="156"/>
      <c r="J12" s="157"/>
      <c r="K12" s="58"/>
      <c r="L12" s="88">
        <v>0</v>
      </c>
      <c r="M12" s="88"/>
      <c r="N12" s="41"/>
      <c r="O12" s="41"/>
      <c r="P12" s="41"/>
      <c r="Q12" s="41"/>
      <c r="R12" s="41"/>
      <c r="S12" s="41"/>
      <c r="T12" s="41"/>
      <c r="U12" s="41"/>
      <c r="V12" s="41"/>
      <c r="W12" s="41"/>
      <c r="X12" s="41"/>
      <c r="Y12" s="41"/>
      <c r="Z12" s="41"/>
      <c r="AA12" s="41"/>
      <c r="AB12" s="41"/>
      <c r="AC12" s="41"/>
      <c r="AD12" s="41"/>
      <c r="AE12" s="41"/>
      <c r="AF12" s="41"/>
      <c r="AG12" s="41"/>
      <c r="AH12" s="41"/>
      <c r="AI12" s="41"/>
      <c r="AJ12" s="41"/>
      <c r="AK12" s="41"/>
      <c r="AL12" s="41"/>
      <c r="AM12" s="41"/>
      <c r="AN12" s="41"/>
      <c r="AO12" s="70"/>
      <c r="AP12" s="41"/>
      <c r="AQ12" s="41"/>
      <c r="AS12" s="57"/>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c r="IW12"/>
      <c r="IX12"/>
    </row>
    <row r="13" spans="1:258" s="2" customFormat="1" ht="16.5" customHeight="1" x14ac:dyDescent="0.25">
      <c r="A13" s="188" t="s">
        <v>12</v>
      </c>
      <c r="B13" s="189"/>
      <c r="C13" s="189"/>
      <c r="D13" s="189"/>
      <c r="E13" s="189"/>
      <c r="F13" s="189"/>
      <c r="G13" s="189"/>
      <c r="H13" s="189"/>
      <c r="I13" s="189"/>
      <c r="J13" s="189"/>
      <c r="K13" s="190"/>
      <c r="L13" s="191">
        <v>240</v>
      </c>
      <c r="M13" s="192"/>
      <c r="N13" s="41"/>
      <c r="O13" s="41"/>
      <c r="P13" s="41"/>
      <c r="Q13" s="41"/>
      <c r="R13" s="41"/>
      <c r="S13" s="41"/>
      <c r="T13" s="41"/>
      <c r="U13" s="41"/>
      <c r="V13" s="41"/>
      <c r="W13" s="41"/>
      <c r="X13" s="41"/>
      <c r="Y13" s="41"/>
      <c r="Z13" s="41"/>
      <c r="AA13" s="41"/>
      <c r="AB13" s="41"/>
      <c r="AC13" s="41"/>
      <c r="AD13" s="41"/>
      <c r="AE13" s="41"/>
      <c r="AF13" s="41"/>
      <c r="AG13" s="41"/>
      <c r="AH13" s="41"/>
      <c r="AI13" s="41"/>
      <c r="AJ13" s="41"/>
      <c r="AK13" s="41"/>
      <c r="AL13" s="41"/>
      <c r="AM13" s="41"/>
      <c r="AN13" s="41"/>
      <c r="AO13" s="70"/>
      <c r="AP13" s="41"/>
      <c r="AQ13" s="41"/>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c r="IW13"/>
      <c r="IX13"/>
    </row>
    <row r="14" spans="1:258" s="2" customFormat="1" ht="45" customHeight="1" x14ac:dyDescent="0.25">
      <c r="A14" s="158" t="s">
        <v>93</v>
      </c>
      <c r="B14" s="159"/>
      <c r="C14" s="159"/>
      <c r="D14" s="159"/>
      <c r="E14" s="159"/>
      <c r="F14" s="159"/>
      <c r="G14" s="159"/>
      <c r="H14" s="159"/>
      <c r="I14" s="159"/>
      <c r="J14" s="159"/>
      <c r="K14" s="160"/>
      <c r="L14" s="172">
        <v>8.3599999999999994E-2</v>
      </c>
      <c r="M14" s="173"/>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70"/>
      <c r="AP14" s="41"/>
      <c r="AQ14" s="41"/>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c r="IW14"/>
      <c r="IX14"/>
    </row>
    <row r="15" spans="1:258" s="2" customFormat="1" ht="33" customHeight="1" x14ac:dyDescent="0.25">
      <c r="A15" s="193" t="s">
        <v>97</v>
      </c>
      <c r="B15" s="194"/>
      <c r="C15" s="194"/>
      <c r="D15" s="194"/>
      <c r="E15" s="194"/>
      <c r="F15" s="194"/>
      <c r="G15" s="194"/>
      <c r="H15" s="194"/>
      <c r="I15" s="194"/>
      <c r="J15" s="194"/>
      <c r="K15" s="195"/>
      <c r="L15" s="206">
        <f>L14+7%</f>
        <v>0.15360000000000001</v>
      </c>
      <c r="M15" s="206"/>
      <c r="N15" s="41"/>
      <c r="O15" s="41"/>
      <c r="P15" s="41"/>
      <c r="Q15" s="41"/>
      <c r="R15" s="41"/>
      <c r="S15" s="41"/>
      <c r="T15" s="41"/>
      <c r="U15" s="41"/>
      <c r="V15" s="41"/>
      <c r="W15" s="41"/>
      <c r="X15" s="41"/>
      <c r="Y15" s="41"/>
      <c r="Z15" s="41"/>
      <c r="AA15" s="41"/>
      <c r="AB15" s="41"/>
      <c r="AC15" s="41"/>
      <c r="AD15" s="41"/>
      <c r="AE15" s="41"/>
      <c r="AF15" s="41"/>
      <c r="AG15" s="41"/>
      <c r="AH15" s="41"/>
      <c r="AI15" s="41"/>
      <c r="AJ15" s="41"/>
      <c r="AK15" s="41"/>
      <c r="AL15" s="41"/>
      <c r="AM15" s="41"/>
      <c r="AN15" s="41"/>
      <c r="AO15" s="41"/>
      <c r="AP15" s="41"/>
      <c r="AQ15" s="41"/>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c r="IW15"/>
      <c r="IX15"/>
    </row>
    <row r="16" spans="1:258" s="2" customFormat="1" ht="16.5" customHeight="1" x14ac:dyDescent="0.25">
      <c r="A16" s="196" t="s">
        <v>51</v>
      </c>
      <c r="B16" s="197"/>
      <c r="C16" s="197"/>
      <c r="D16" s="197"/>
      <c r="E16" s="197"/>
      <c r="F16" s="197"/>
      <c r="G16" s="197"/>
      <c r="H16" s="197"/>
      <c r="I16" s="197"/>
      <c r="J16" s="197"/>
      <c r="K16" s="198"/>
      <c r="L16" s="207">
        <v>48</v>
      </c>
      <c r="M16" s="208"/>
      <c r="N16" s="41"/>
      <c r="O16" s="41"/>
      <c r="P16" s="41"/>
      <c r="Q16" s="41"/>
      <c r="R16" s="41"/>
      <c r="S16" s="41"/>
      <c r="T16" s="41"/>
      <c r="U16" s="41"/>
      <c r="V16" s="41"/>
      <c r="W16" s="41"/>
      <c r="X16" s="41"/>
      <c r="Y16" s="41"/>
      <c r="Z16" s="41"/>
      <c r="AA16" s="41"/>
      <c r="AB16" s="41"/>
      <c r="AC16" s="41"/>
      <c r="AD16" s="41"/>
      <c r="AE16" s="41"/>
      <c r="AF16" s="41"/>
      <c r="AG16" s="41"/>
      <c r="AH16" s="41"/>
      <c r="AI16" s="41"/>
      <c r="AJ16" s="41"/>
      <c r="AK16" s="41"/>
      <c r="AL16" s="41"/>
      <c r="AM16" s="41"/>
      <c r="AN16" s="41"/>
      <c r="AO16" s="41"/>
      <c r="AP16" s="41"/>
      <c r="AQ16" s="41"/>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c r="DQ16"/>
      <c r="DR16"/>
      <c r="DS16"/>
      <c r="DT16"/>
      <c r="DU16"/>
      <c r="DV16"/>
      <c r="DW16"/>
      <c r="DX16"/>
      <c r="DY16"/>
      <c r="DZ16"/>
      <c r="EA16"/>
      <c r="EB16"/>
      <c r="EC16"/>
      <c r="ED16"/>
      <c r="EE16"/>
      <c r="EF16"/>
      <c r="EG16"/>
      <c r="EH16"/>
      <c r="EI16"/>
      <c r="EJ16"/>
      <c r="EK16"/>
      <c r="EL16"/>
      <c r="EM16"/>
      <c r="EN16"/>
      <c r="EO16"/>
      <c r="EP16"/>
      <c r="EQ16"/>
      <c r="ER16"/>
      <c r="ES16"/>
      <c r="ET16"/>
      <c r="EU16"/>
      <c r="EV16"/>
      <c r="EW16"/>
      <c r="EX16"/>
      <c r="EY16"/>
      <c r="EZ16"/>
      <c r="FA16"/>
      <c r="FB16"/>
      <c r="FC16"/>
      <c r="FD16"/>
      <c r="FE16"/>
      <c r="FF16"/>
      <c r="FG16"/>
      <c r="FH16"/>
      <c r="FI16"/>
      <c r="FJ16"/>
      <c r="FK16"/>
      <c r="FL16"/>
      <c r="FM16"/>
      <c r="FN16"/>
      <c r="FO16"/>
      <c r="FP16"/>
      <c r="FQ16"/>
      <c r="FR16"/>
      <c r="FS16"/>
      <c r="FT16"/>
      <c r="FU16"/>
      <c r="FV16"/>
      <c r="FW16"/>
      <c r="FX16"/>
      <c r="FY16"/>
      <c r="FZ16"/>
      <c r="GA16"/>
      <c r="GB16"/>
      <c r="GC16"/>
      <c r="GD16"/>
      <c r="GE16"/>
      <c r="GF16"/>
      <c r="GG16"/>
      <c r="GH16"/>
      <c r="GI16"/>
      <c r="GJ16"/>
      <c r="GK16"/>
      <c r="GL16"/>
      <c r="GM16"/>
      <c r="GN16"/>
      <c r="GO16"/>
      <c r="GP16"/>
      <c r="GQ16"/>
      <c r="GR16"/>
      <c r="GS16"/>
      <c r="GT16"/>
      <c r="GU16"/>
      <c r="GV16"/>
      <c r="GW16"/>
      <c r="GX16"/>
      <c r="GY16"/>
      <c r="GZ16"/>
      <c r="HA16"/>
      <c r="HB16"/>
      <c r="HC16"/>
      <c r="HD16"/>
      <c r="HE16"/>
      <c r="HF16"/>
      <c r="HG16"/>
      <c r="HH16"/>
      <c r="HI16"/>
      <c r="HJ16"/>
      <c r="HK16"/>
      <c r="HL16"/>
      <c r="HM16"/>
      <c r="HN16"/>
      <c r="HO16"/>
      <c r="HP16"/>
      <c r="HQ16"/>
      <c r="HR16"/>
      <c r="HS16"/>
      <c r="HT16"/>
      <c r="HU16"/>
      <c r="HV16"/>
      <c r="HW16"/>
      <c r="HX16"/>
      <c r="HY16"/>
      <c r="HZ16"/>
      <c r="IA16"/>
      <c r="IB16"/>
      <c r="IC16"/>
      <c r="ID16"/>
      <c r="IE16"/>
      <c r="IF16"/>
      <c r="IG16"/>
      <c r="IH16"/>
      <c r="II16"/>
      <c r="IJ16"/>
      <c r="IK16"/>
      <c r="IL16"/>
      <c r="IM16"/>
      <c r="IN16"/>
      <c r="IO16"/>
      <c r="IP16"/>
      <c r="IQ16"/>
      <c r="IR16"/>
      <c r="IS16"/>
      <c r="IT16"/>
      <c r="IU16"/>
      <c r="IV16"/>
      <c r="IW16"/>
      <c r="IX16"/>
    </row>
    <row r="17" spans="1:258" s="2" customFormat="1" ht="50.25" customHeight="1" x14ac:dyDescent="0.25">
      <c r="A17" s="169" t="s">
        <v>98</v>
      </c>
      <c r="B17" s="170"/>
      <c r="C17" s="170"/>
      <c r="D17" s="170"/>
      <c r="E17" s="170"/>
      <c r="F17" s="170"/>
      <c r="G17" s="170"/>
      <c r="H17" s="170"/>
      <c r="I17" s="170"/>
      <c r="J17" s="170"/>
      <c r="K17" s="171"/>
      <c r="L17" s="172">
        <f>L14</f>
        <v>8.3599999999999994E-2</v>
      </c>
      <c r="M17" s="173"/>
      <c r="N17" s="41"/>
      <c r="O17" s="41"/>
      <c r="P17" s="41"/>
      <c r="Q17" s="41"/>
      <c r="R17" s="41"/>
      <c r="S17" s="41"/>
      <c r="T17" s="41"/>
      <c r="U17" s="41"/>
      <c r="V17" s="41"/>
      <c r="W17" s="41"/>
      <c r="X17" s="41"/>
      <c r="Y17" s="41"/>
      <c r="Z17" s="41"/>
      <c r="AA17" s="41"/>
      <c r="AB17" s="41"/>
      <c r="AC17" s="41"/>
      <c r="AD17" s="41"/>
      <c r="AE17" s="41"/>
      <c r="AF17" s="41"/>
      <c r="AG17" s="41"/>
      <c r="AH17" s="41"/>
      <c r="AI17" s="41"/>
      <c r="AJ17" s="41"/>
      <c r="AK17" s="41"/>
      <c r="AL17" s="41"/>
      <c r="AM17" s="41"/>
      <c r="AN17" s="41"/>
      <c r="AO17" s="41"/>
      <c r="AP17" s="41"/>
      <c r="AQ17" s="41"/>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c r="DQ17"/>
      <c r="DR17"/>
      <c r="DS17"/>
      <c r="DT17"/>
      <c r="DU17"/>
      <c r="DV17"/>
      <c r="DW17"/>
      <c r="DX17"/>
      <c r="DY17"/>
      <c r="DZ17"/>
      <c r="EA17"/>
      <c r="EB17"/>
      <c r="EC17"/>
      <c r="ED17"/>
      <c r="EE17"/>
      <c r="EF17"/>
      <c r="EG17"/>
      <c r="EH17"/>
      <c r="EI17"/>
      <c r="EJ17"/>
      <c r="EK17"/>
      <c r="EL17"/>
      <c r="EM17"/>
      <c r="EN17"/>
      <c r="EO17"/>
      <c r="EP17"/>
      <c r="EQ17"/>
      <c r="ER17"/>
      <c r="ES17"/>
      <c r="ET17"/>
      <c r="EU17"/>
      <c r="EV17"/>
      <c r="EW17"/>
      <c r="EX17"/>
      <c r="EY17"/>
      <c r="EZ17"/>
      <c r="FA17"/>
      <c r="FB17"/>
      <c r="FC17"/>
      <c r="FD17"/>
      <c r="FE17"/>
      <c r="FF17"/>
      <c r="FG17"/>
      <c r="FH17"/>
      <c r="FI17"/>
      <c r="FJ17"/>
      <c r="FK17"/>
      <c r="FL17"/>
      <c r="FM17"/>
      <c r="FN17"/>
      <c r="FO17"/>
      <c r="FP17"/>
      <c r="FQ17"/>
      <c r="FR17"/>
      <c r="FS17"/>
      <c r="FT17"/>
      <c r="FU17"/>
      <c r="FV17"/>
      <c r="FW17"/>
      <c r="FX17"/>
      <c r="FY17"/>
      <c r="FZ17"/>
      <c r="GA17"/>
      <c r="GB17"/>
      <c r="GC17"/>
      <c r="GD17"/>
      <c r="GE17"/>
      <c r="GF17"/>
      <c r="GG17"/>
      <c r="GH17"/>
      <c r="GI17"/>
      <c r="GJ17"/>
      <c r="GK17"/>
      <c r="GL17"/>
      <c r="GM17"/>
      <c r="GN17"/>
      <c r="GO17"/>
      <c r="GP17"/>
      <c r="GQ17"/>
      <c r="GR17"/>
      <c r="GS17"/>
      <c r="GT17"/>
      <c r="GU17"/>
      <c r="GV17"/>
      <c r="GW17"/>
      <c r="GX17"/>
      <c r="GY17"/>
      <c r="GZ17"/>
      <c r="HA17"/>
      <c r="HB17"/>
      <c r="HC17"/>
      <c r="HD17"/>
      <c r="HE17"/>
      <c r="HF17"/>
      <c r="HG17"/>
      <c r="HH17"/>
      <c r="HI17"/>
      <c r="HJ17"/>
      <c r="HK17"/>
      <c r="HL17"/>
      <c r="HM17"/>
      <c r="HN17"/>
      <c r="HO17"/>
      <c r="HP17"/>
      <c r="HQ17"/>
      <c r="HR17"/>
      <c r="HS17"/>
      <c r="HT17"/>
      <c r="HU17"/>
      <c r="HV17"/>
      <c r="HW17"/>
      <c r="HX17"/>
      <c r="HY17"/>
      <c r="HZ17"/>
      <c r="IA17"/>
      <c r="IB17"/>
      <c r="IC17"/>
      <c r="ID17"/>
      <c r="IE17"/>
      <c r="IF17"/>
      <c r="IG17"/>
      <c r="IH17"/>
      <c r="II17"/>
      <c r="IJ17"/>
      <c r="IK17"/>
      <c r="IL17"/>
      <c r="IM17"/>
      <c r="IN17"/>
      <c r="IO17"/>
      <c r="IP17"/>
      <c r="IQ17"/>
      <c r="IR17"/>
      <c r="IS17"/>
      <c r="IT17"/>
      <c r="IU17"/>
      <c r="IV17"/>
      <c r="IW17"/>
      <c r="IX17"/>
    </row>
    <row r="18" spans="1:258" s="2" customFormat="1" ht="28.5" customHeight="1" x14ac:dyDescent="0.25">
      <c r="A18" s="213" t="s">
        <v>94</v>
      </c>
      <c r="B18" s="214"/>
      <c r="C18" s="214"/>
      <c r="D18" s="214"/>
      <c r="E18" s="214"/>
      <c r="F18" s="214"/>
      <c r="G18" s="214"/>
      <c r="H18" s="214"/>
      <c r="I18" s="214"/>
      <c r="J18" s="214"/>
      <c r="K18" s="215"/>
      <c r="L18" s="209">
        <f>L17+4.5%</f>
        <v>0.12859999999999999</v>
      </c>
      <c r="M18" s="210"/>
      <c r="N18" s="41"/>
      <c r="O18" s="41"/>
      <c r="P18" s="41"/>
      <c r="Q18" s="41"/>
      <c r="R18" s="41"/>
      <c r="S18" s="41"/>
      <c r="T18" s="41"/>
      <c r="U18" s="41"/>
      <c r="V18" s="41"/>
      <c r="W18" s="41"/>
      <c r="X18" s="41"/>
      <c r="Y18" s="41"/>
      <c r="Z18" s="41"/>
      <c r="AA18" s="41"/>
      <c r="AB18" s="41"/>
      <c r="AC18" s="41"/>
      <c r="AD18" s="41"/>
      <c r="AE18" s="41"/>
      <c r="AF18" s="41"/>
      <c r="AG18" s="41"/>
      <c r="AH18" s="41"/>
      <c r="AI18" s="41"/>
      <c r="AJ18" s="41"/>
      <c r="AK18" s="41"/>
      <c r="AL18" s="41"/>
      <c r="AM18" s="41"/>
      <c r="AN18" s="41"/>
      <c r="AO18" s="41"/>
      <c r="AP18" s="41"/>
      <c r="AQ18" s="41"/>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c r="DQ18"/>
      <c r="DR18"/>
      <c r="DS18"/>
      <c r="DT18"/>
      <c r="DU18"/>
      <c r="DV18"/>
      <c r="DW18"/>
      <c r="DX18"/>
      <c r="DY18"/>
      <c r="DZ18"/>
      <c r="EA18"/>
      <c r="EB18"/>
      <c r="EC18"/>
      <c r="ED18"/>
      <c r="EE18"/>
      <c r="EF18"/>
      <c r="EG18"/>
      <c r="EH18"/>
      <c r="EI18"/>
      <c r="EJ18"/>
      <c r="EK18"/>
      <c r="EL18"/>
      <c r="EM18"/>
      <c r="EN18"/>
      <c r="EO18"/>
      <c r="EP18"/>
      <c r="EQ18"/>
      <c r="ER18"/>
      <c r="ES18"/>
      <c r="ET18"/>
      <c r="EU18"/>
      <c r="EV18"/>
      <c r="EW18"/>
      <c r="EX18"/>
      <c r="EY18"/>
      <c r="EZ18"/>
      <c r="FA18"/>
      <c r="FB18"/>
      <c r="FC18"/>
      <c r="FD18"/>
      <c r="FE18"/>
      <c r="FF18"/>
      <c r="FG18"/>
      <c r="FH18"/>
      <c r="FI18"/>
      <c r="FJ18"/>
      <c r="FK18"/>
      <c r="FL18"/>
      <c r="FM18"/>
      <c r="FN18"/>
      <c r="FO18"/>
      <c r="FP18"/>
      <c r="FQ18"/>
      <c r="FR18"/>
      <c r="FS18"/>
      <c r="FT18"/>
      <c r="FU18"/>
      <c r="FV18"/>
      <c r="FW18"/>
      <c r="FX18"/>
      <c r="FY18"/>
      <c r="FZ18"/>
      <c r="GA18"/>
      <c r="GB18"/>
      <c r="GC18"/>
      <c r="GD18"/>
      <c r="GE18"/>
      <c r="GF18"/>
      <c r="GG18"/>
      <c r="GH18"/>
      <c r="GI18"/>
      <c r="GJ18"/>
      <c r="GK18"/>
      <c r="GL18"/>
      <c r="GM18"/>
      <c r="GN18"/>
      <c r="GO18"/>
      <c r="GP18"/>
      <c r="GQ18"/>
      <c r="GR18"/>
      <c r="GS18"/>
      <c r="GT18"/>
      <c r="GU18"/>
      <c r="GV18"/>
      <c r="GW18"/>
      <c r="GX18"/>
      <c r="GY18"/>
      <c r="GZ18"/>
      <c r="HA18"/>
      <c r="HB18"/>
      <c r="HC18"/>
      <c r="HD18"/>
      <c r="HE18"/>
      <c r="HF18"/>
      <c r="HG18"/>
      <c r="HH18"/>
      <c r="HI18"/>
      <c r="HJ18"/>
      <c r="HK18"/>
      <c r="HL18"/>
      <c r="HM18"/>
      <c r="HN18"/>
      <c r="HO18"/>
      <c r="HP18"/>
      <c r="HQ18"/>
      <c r="HR18"/>
      <c r="HS18"/>
      <c r="HT18"/>
      <c r="HU18"/>
      <c r="HV18"/>
      <c r="HW18"/>
      <c r="HX18"/>
      <c r="HY18"/>
      <c r="HZ18"/>
      <c r="IA18"/>
      <c r="IB18"/>
      <c r="IC18"/>
      <c r="ID18"/>
      <c r="IE18"/>
      <c r="IF18"/>
      <c r="IG18"/>
      <c r="IH18"/>
      <c r="II18"/>
      <c r="IJ18"/>
      <c r="IK18"/>
      <c r="IL18"/>
      <c r="IM18"/>
      <c r="IN18"/>
      <c r="IO18"/>
      <c r="IP18"/>
      <c r="IQ18"/>
      <c r="IR18"/>
      <c r="IS18"/>
      <c r="IT18"/>
      <c r="IU18"/>
      <c r="IV18"/>
      <c r="IW18"/>
      <c r="IX18"/>
    </row>
    <row r="19" spans="1:258" s="2" customFormat="1" ht="15.75" customHeight="1" x14ac:dyDescent="0.25">
      <c r="A19" s="196" t="s">
        <v>87</v>
      </c>
      <c r="B19" s="197"/>
      <c r="C19" s="197"/>
      <c r="D19" s="197"/>
      <c r="E19" s="197"/>
      <c r="F19" s="197"/>
      <c r="G19" s="197"/>
      <c r="H19" s="197"/>
      <c r="I19" s="197"/>
      <c r="J19" s="197"/>
      <c r="K19" s="198"/>
      <c r="L19" s="211">
        <f>strok2-L16</f>
        <v>192</v>
      </c>
      <c r="M19" s="212"/>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c r="AN19" s="41"/>
      <c r="AO19" s="41"/>
      <c r="AP19" s="41"/>
      <c r="AQ19" s="41"/>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c r="DQ19"/>
      <c r="DR19"/>
      <c r="DS19"/>
      <c r="DT19"/>
      <c r="DU19"/>
      <c r="DV19"/>
      <c r="DW19"/>
      <c r="DX19"/>
      <c r="DY19"/>
      <c r="DZ19"/>
      <c r="EA19"/>
      <c r="EB19"/>
      <c r="EC19"/>
      <c r="ED19"/>
      <c r="EE19"/>
      <c r="EF19"/>
      <c r="EG19"/>
      <c r="EH19"/>
      <c r="EI19"/>
      <c r="EJ19"/>
      <c r="EK19"/>
      <c r="EL19"/>
      <c r="EM19"/>
      <c r="EN19"/>
      <c r="EO19"/>
      <c r="EP19"/>
      <c r="EQ19"/>
      <c r="ER19"/>
      <c r="ES19"/>
      <c r="ET19"/>
      <c r="EU19"/>
      <c r="EV19"/>
      <c r="EW19"/>
      <c r="EX19"/>
      <c r="EY19"/>
      <c r="EZ19"/>
      <c r="FA19"/>
      <c r="FB19"/>
      <c r="FC19"/>
      <c r="FD19"/>
      <c r="FE19"/>
      <c r="FF19"/>
      <c r="FG19"/>
      <c r="FH19"/>
      <c r="FI19"/>
      <c r="FJ19"/>
      <c r="FK19"/>
      <c r="FL19"/>
      <c r="FM19"/>
      <c r="FN19"/>
      <c r="FO19"/>
      <c r="FP19"/>
      <c r="FQ19"/>
      <c r="FR19"/>
      <c r="FS19"/>
      <c r="FT19"/>
      <c r="FU19"/>
      <c r="FV19"/>
      <c r="FW19"/>
      <c r="FX19"/>
      <c r="FY19"/>
      <c r="FZ19"/>
      <c r="GA19"/>
      <c r="GB19"/>
      <c r="GC19"/>
      <c r="GD19"/>
      <c r="GE19"/>
      <c r="GF19"/>
      <c r="GG19"/>
      <c r="GH19"/>
      <c r="GI19"/>
      <c r="GJ19"/>
      <c r="GK19"/>
      <c r="GL19"/>
      <c r="GM19"/>
      <c r="GN19"/>
      <c r="GO19"/>
      <c r="GP19"/>
      <c r="GQ19"/>
      <c r="GR19"/>
      <c r="GS19"/>
      <c r="GT19"/>
      <c r="GU19"/>
      <c r="GV19"/>
      <c r="GW19"/>
      <c r="GX19"/>
      <c r="GY19"/>
      <c r="GZ19"/>
      <c r="HA19"/>
      <c r="HB19"/>
      <c r="HC19"/>
      <c r="HD19"/>
      <c r="HE19"/>
      <c r="HF19"/>
      <c r="HG19"/>
      <c r="HH19"/>
      <c r="HI19"/>
      <c r="HJ19"/>
      <c r="HK19"/>
      <c r="HL19"/>
      <c r="HM19"/>
      <c r="HN19"/>
      <c r="HO19"/>
      <c r="HP19"/>
      <c r="HQ19"/>
      <c r="HR19"/>
      <c r="HS19"/>
      <c r="HT19"/>
      <c r="HU19"/>
      <c r="HV19"/>
      <c r="HW19"/>
      <c r="HX19"/>
      <c r="HY19"/>
      <c r="HZ19"/>
      <c r="IA19"/>
      <c r="IB19"/>
      <c r="IC19"/>
      <c r="ID19"/>
      <c r="IE19"/>
      <c r="IF19"/>
      <c r="IG19"/>
      <c r="IH19"/>
      <c r="II19"/>
      <c r="IJ19"/>
      <c r="IK19"/>
      <c r="IL19"/>
      <c r="IM19"/>
      <c r="IN19"/>
      <c r="IO19"/>
      <c r="IP19"/>
      <c r="IQ19"/>
      <c r="IR19"/>
      <c r="IS19"/>
      <c r="IT19"/>
      <c r="IU19"/>
      <c r="IV19"/>
      <c r="IW19"/>
      <c r="IX19"/>
    </row>
    <row r="20" spans="1:258" s="2" customFormat="1" ht="15.75" customHeight="1" x14ac:dyDescent="0.25">
      <c r="A20" s="201" t="s">
        <v>99</v>
      </c>
      <c r="B20" s="202"/>
      <c r="C20" s="202"/>
      <c r="D20" s="202"/>
      <c r="E20" s="202"/>
      <c r="F20" s="202"/>
      <c r="G20" s="202"/>
      <c r="H20" s="202"/>
      <c r="I20" s="202"/>
      <c r="J20" s="202"/>
      <c r="K20" s="203"/>
      <c r="L20" s="204">
        <v>7.0000000000000007E-2</v>
      </c>
      <c r="M20" s="205"/>
      <c r="N20" s="41"/>
      <c r="O20" s="41"/>
      <c r="P20" s="41"/>
      <c r="Q20" s="41"/>
      <c r="R20" s="41"/>
      <c r="S20" s="41"/>
      <c r="T20" s="41"/>
      <c r="U20" s="41"/>
      <c r="V20" s="41"/>
      <c r="W20" s="41"/>
      <c r="X20" s="41"/>
      <c r="Y20" s="41"/>
      <c r="Z20" s="41"/>
      <c r="AA20" s="41"/>
      <c r="AB20" s="41"/>
      <c r="AC20" s="41"/>
      <c r="AD20" s="41"/>
      <c r="AE20" s="41"/>
      <c r="AF20" s="41"/>
      <c r="AG20" s="41"/>
      <c r="AH20" s="41"/>
      <c r="AI20" s="41"/>
      <c r="AJ20" s="41"/>
      <c r="AK20" s="41"/>
      <c r="AL20" s="41"/>
      <c r="AM20" s="41"/>
      <c r="AN20" s="41"/>
      <c r="AO20" s="41"/>
      <c r="AP20" s="41"/>
      <c r="AQ20" s="41"/>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c r="DQ20"/>
      <c r="DR20"/>
      <c r="DS20"/>
      <c r="DT20"/>
      <c r="DU20"/>
      <c r="DV20"/>
      <c r="DW20"/>
      <c r="DX20"/>
      <c r="DY20"/>
      <c r="DZ20"/>
      <c r="EA20"/>
      <c r="EB20"/>
      <c r="EC20"/>
      <c r="ED20"/>
      <c r="EE20"/>
      <c r="EF20"/>
      <c r="EG20"/>
      <c r="EH20"/>
      <c r="EI20"/>
      <c r="EJ20"/>
      <c r="EK20"/>
      <c r="EL20"/>
      <c r="EM20"/>
      <c r="EN20"/>
      <c r="EO20"/>
      <c r="EP20"/>
      <c r="EQ20"/>
      <c r="ER20"/>
      <c r="ES20"/>
      <c r="ET20"/>
      <c r="EU20"/>
      <c r="EV20"/>
      <c r="EW20"/>
      <c r="EX20"/>
      <c r="EY20"/>
      <c r="EZ20"/>
      <c r="FA20"/>
      <c r="FB20"/>
      <c r="FC20"/>
      <c r="FD20"/>
      <c r="FE20"/>
      <c r="FF20"/>
      <c r="FG20"/>
      <c r="FH20"/>
      <c r="FI20"/>
      <c r="FJ20"/>
      <c r="FK20"/>
      <c r="FL20"/>
      <c r="FM20"/>
      <c r="FN20"/>
      <c r="FO20"/>
      <c r="FP20"/>
      <c r="FQ20"/>
      <c r="FR20"/>
      <c r="FS20"/>
      <c r="FT20"/>
      <c r="FU20"/>
      <c r="FV20"/>
      <c r="FW20"/>
      <c r="FX20"/>
      <c r="FY20"/>
      <c r="FZ20"/>
      <c r="GA20"/>
      <c r="GB20"/>
      <c r="GC20"/>
      <c r="GD20"/>
      <c r="GE20"/>
      <c r="GF20"/>
      <c r="GG20"/>
      <c r="GH20"/>
      <c r="GI20"/>
      <c r="GJ20"/>
      <c r="GK20"/>
      <c r="GL20"/>
      <c r="GM20"/>
      <c r="GN20"/>
      <c r="GO20"/>
      <c r="GP20"/>
      <c r="GQ20"/>
      <c r="GR20"/>
      <c r="GS20"/>
      <c r="GT20"/>
      <c r="GU20"/>
      <c r="GV20"/>
      <c r="GW20"/>
      <c r="GX20"/>
      <c r="GY20"/>
      <c r="GZ20"/>
      <c r="HA20"/>
      <c r="HB20"/>
      <c r="HC20"/>
      <c r="HD20"/>
      <c r="HE20"/>
      <c r="HF20"/>
      <c r="HG20"/>
      <c r="HH20"/>
      <c r="HI20"/>
      <c r="HJ20"/>
      <c r="HK20"/>
      <c r="HL20"/>
      <c r="HM20"/>
      <c r="HN20"/>
      <c r="HO20"/>
      <c r="HP20"/>
      <c r="HQ20"/>
      <c r="HR20"/>
      <c r="HS20"/>
      <c r="HT20"/>
      <c r="HU20"/>
      <c r="HV20"/>
      <c r="HW20"/>
      <c r="HX20"/>
      <c r="HY20"/>
      <c r="HZ20"/>
      <c r="IA20"/>
      <c r="IB20"/>
      <c r="IC20"/>
      <c r="ID20"/>
      <c r="IE20"/>
      <c r="IF20"/>
      <c r="IG20"/>
      <c r="IH20"/>
      <c r="II20"/>
      <c r="IJ20"/>
      <c r="IK20"/>
      <c r="IL20"/>
      <c r="IM20"/>
      <c r="IN20"/>
      <c r="IO20"/>
      <c r="IP20"/>
      <c r="IQ20"/>
      <c r="IR20"/>
      <c r="IS20"/>
      <c r="IT20"/>
      <c r="IU20"/>
      <c r="IV20"/>
      <c r="IW20"/>
      <c r="IX20"/>
    </row>
    <row r="21" spans="1:258" s="2" customFormat="1" ht="15.75" customHeight="1" x14ac:dyDescent="0.25">
      <c r="A21" s="181" t="s">
        <v>87</v>
      </c>
      <c r="B21" s="182"/>
      <c r="C21" s="182"/>
      <c r="D21" s="182"/>
      <c r="E21" s="182"/>
      <c r="F21" s="182"/>
      <c r="G21" s="182"/>
      <c r="H21" s="182"/>
      <c r="I21" s="182"/>
      <c r="J21" s="182"/>
      <c r="K21" s="183"/>
      <c r="L21" s="199">
        <f>strok2</f>
        <v>240</v>
      </c>
      <c r="M21" s="200"/>
      <c r="N21" s="41"/>
      <c r="O21" s="41"/>
      <c r="P21" s="41"/>
      <c r="Q21" s="41"/>
      <c r="R21" s="41"/>
      <c r="S21" s="41"/>
      <c r="T21" s="41"/>
      <c r="U21" s="41"/>
      <c r="V21" s="41"/>
      <c r="W21" s="41"/>
      <c r="X21" s="41"/>
      <c r="Y21" s="41"/>
      <c r="Z21" s="41"/>
      <c r="AA21" s="41"/>
      <c r="AB21" s="41"/>
      <c r="AC21" s="41"/>
      <c r="AD21" s="41"/>
      <c r="AE21" s="41"/>
      <c r="AF21" s="41"/>
      <c r="AG21" s="41"/>
      <c r="AH21" s="41"/>
      <c r="AI21" s="41"/>
      <c r="AJ21" s="41"/>
      <c r="AK21" s="41"/>
      <c r="AL21" s="41"/>
      <c r="AM21" s="41"/>
      <c r="AN21" s="41"/>
      <c r="AO21" s="41"/>
      <c r="AP21" s="41"/>
      <c r="AQ21" s="4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c r="IW21"/>
      <c r="IX21"/>
    </row>
    <row r="22" spans="1:258" s="2" customFormat="1" ht="15" x14ac:dyDescent="0.25">
      <c r="A22" s="148" t="s">
        <v>13</v>
      </c>
      <c r="B22" s="149"/>
      <c r="C22" s="149"/>
      <c r="D22" s="149"/>
      <c r="E22" s="149"/>
      <c r="F22" s="149"/>
      <c r="G22" s="149"/>
      <c r="H22" s="149"/>
      <c r="I22" s="149"/>
      <c r="J22" s="149"/>
      <c r="K22" s="150"/>
      <c r="L22" s="174">
        <v>1</v>
      </c>
      <c r="M22" s="175"/>
      <c r="N22" s="41"/>
      <c r="O22" s="41"/>
      <c r="P22" s="41"/>
      <c r="Q22" s="41"/>
      <c r="R22" s="41"/>
      <c r="S22" s="41"/>
      <c r="T22" s="41"/>
      <c r="U22" s="41"/>
      <c r="V22" s="41"/>
      <c r="W22" s="64"/>
      <c r="X22" s="41"/>
      <c r="Y22" s="41"/>
      <c r="Z22" s="41"/>
      <c r="AA22" s="41"/>
      <c r="AB22" s="41"/>
      <c r="AC22" s="41"/>
      <c r="AD22" s="41"/>
      <c r="AE22" s="41"/>
      <c r="AF22" s="41"/>
      <c r="AG22" s="41"/>
      <c r="AH22" s="41"/>
      <c r="AI22" s="41"/>
      <c r="AJ22" s="41"/>
      <c r="AK22" s="41"/>
      <c r="AL22" s="41"/>
      <c r="AM22" s="41"/>
      <c r="AN22" s="41"/>
      <c r="AO22" s="41"/>
      <c r="AP22" s="41"/>
      <c r="AQ22" s="41"/>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c r="DQ22"/>
      <c r="DR22"/>
      <c r="DS22"/>
      <c r="DT22"/>
      <c r="DU22"/>
      <c r="DV22"/>
      <c r="DW22"/>
      <c r="DX22"/>
      <c r="DY22"/>
      <c r="DZ22"/>
      <c r="EA22"/>
      <c r="EB22"/>
      <c r="EC22"/>
      <c r="ED22"/>
      <c r="EE22"/>
      <c r="EF22"/>
      <c r="EG22"/>
      <c r="EH22"/>
      <c r="EI22"/>
      <c r="EJ22"/>
      <c r="EK22"/>
      <c r="EL22"/>
      <c r="EM22"/>
      <c r="EN22"/>
      <c r="EO22"/>
      <c r="EP22"/>
      <c r="EQ22"/>
      <c r="ER22"/>
      <c r="ES22"/>
      <c r="ET22"/>
      <c r="EU22"/>
      <c r="EV22"/>
      <c r="EW22"/>
      <c r="EX22"/>
      <c r="EY22"/>
      <c r="EZ22"/>
      <c r="FA22"/>
      <c r="FB22"/>
      <c r="FC22"/>
      <c r="FD22"/>
      <c r="FE22"/>
      <c r="FF22"/>
      <c r="FG22"/>
      <c r="FH22"/>
      <c r="FI22"/>
      <c r="FJ22"/>
      <c r="FK22"/>
      <c r="FL22"/>
      <c r="FM22"/>
      <c r="FN22"/>
      <c r="FO22"/>
      <c r="FP22"/>
      <c r="FQ22"/>
      <c r="FR22"/>
      <c r="FS22"/>
      <c r="FT22"/>
      <c r="FU22"/>
      <c r="FV22"/>
      <c r="FW22"/>
      <c r="FX22"/>
      <c r="FY22"/>
      <c r="FZ22"/>
      <c r="GA22"/>
      <c r="GB22"/>
      <c r="GC22"/>
      <c r="GD22"/>
      <c r="GE22"/>
      <c r="GF22"/>
      <c r="GG22"/>
      <c r="GH22"/>
      <c r="GI22"/>
      <c r="GJ22"/>
      <c r="GK22"/>
      <c r="GL22"/>
      <c r="GM22"/>
      <c r="GN22"/>
      <c r="GO22"/>
      <c r="GP22"/>
      <c r="GQ22"/>
      <c r="GR22"/>
      <c r="GS22"/>
      <c r="GT22"/>
      <c r="GU22"/>
      <c r="GV22"/>
      <c r="GW22"/>
      <c r="GX22"/>
      <c r="GY22"/>
      <c r="GZ22"/>
      <c r="HA22"/>
      <c r="HB22"/>
      <c r="HC22"/>
      <c r="HD22"/>
      <c r="HE22"/>
      <c r="HF22"/>
      <c r="HG22"/>
      <c r="HH22"/>
      <c r="HI22"/>
      <c r="HJ22"/>
      <c r="HK22"/>
      <c r="HL22"/>
      <c r="HM22"/>
      <c r="HN22"/>
      <c r="HO22"/>
      <c r="HP22"/>
      <c r="HQ22"/>
      <c r="HR22"/>
      <c r="HS22"/>
      <c r="HT22"/>
      <c r="HU22"/>
      <c r="HV22"/>
      <c r="HW22"/>
      <c r="HX22"/>
      <c r="HY22"/>
      <c r="HZ22"/>
      <c r="IA22"/>
      <c r="IB22"/>
      <c r="IC22"/>
      <c r="ID22"/>
      <c r="IE22"/>
      <c r="IF22"/>
      <c r="IG22"/>
      <c r="IH22"/>
      <c r="II22"/>
      <c r="IJ22"/>
      <c r="IK22"/>
      <c r="IL22"/>
      <c r="IM22"/>
      <c r="IN22"/>
      <c r="IO22"/>
      <c r="IP22"/>
      <c r="IQ22"/>
      <c r="IR22"/>
      <c r="IS22"/>
      <c r="IT22"/>
      <c r="IU22"/>
      <c r="IV22"/>
      <c r="IW22"/>
      <c r="IX22"/>
    </row>
    <row r="23" spans="1:258" s="2" customFormat="1" ht="15" hidden="1" customHeight="1" x14ac:dyDescent="0.25">
      <c r="A23" s="108" t="str">
        <f>CONCATENATE("Месячный платеж по кредиту, ",R40)</f>
        <v xml:space="preserve">Месячный платеж по кредиту, </v>
      </c>
      <c r="B23" s="109"/>
      <c r="C23" s="109"/>
      <c r="D23" s="109"/>
      <c r="E23" s="109"/>
      <c r="F23" s="109"/>
      <c r="G23" s="109"/>
      <c r="H23" s="109"/>
      <c r="I23" s="109"/>
      <c r="J23" s="39"/>
      <c r="K23" s="55"/>
      <c r="L23" s="176">
        <f>IF(data2=1,sumkred2/strok2,sumkred2*L15/100/((1-POWER(1+L15/1200,-strok2))*12))</f>
        <v>354.16666666666669</v>
      </c>
      <c r="M23" s="177"/>
      <c r="N23" s="41"/>
      <c r="O23" s="41"/>
      <c r="P23" s="41"/>
      <c r="Q23" s="41"/>
      <c r="R23" s="41"/>
      <c r="S23" s="41"/>
      <c r="T23" s="41"/>
      <c r="U23" s="41"/>
      <c r="V23" s="41"/>
      <c r="W23" s="41"/>
      <c r="X23" s="41"/>
      <c r="Y23" s="41"/>
      <c r="Z23" s="41"/>
      <c r="AA23" s="41"/>
      <c r="AB23" s="41"/>
      <c r="AC23" s="41"/>
      <c r="AD23" s="41"/>
      <c r="AE23" s="41"/>
      <c r="AF23" s="41"/>
      <c r="AG23" s="41"/>
      <c r="AH23" s="41"/>
      <c r="AI23" s="41"/>
      <c r="AJ23" s="41"/>
      <c r="AK23" s="41"/>
      <c r="AL23" s="41"/>
      <c r="AM23" s="41"/>
      <c r="AN23" s="41"/>
      <c r="AO23" s="41"/>
      <c r="AP23" s="41"/>
      <c r="AQ23" s="41"/>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c r="DQ23"/>
      <c r="DR23"/>
      <c r="DS23"/>
      <c r="DT23"/>
      <c r="DU23"/>
      <c r="DV23"/>
      <c r="DW23"/>
      <c r="DX23"/>
      <c r="DY23"/>
      <c r="DZ23"/>
      <c r="EA23"/>
      <c r="EB23"/>
      <c r="EC23"/>
      <c r="ED23"/>
      <c r="EE23"/>
      <c r="EF23"/>
      <c r="EG23"/>
      <c r="EH23"/>
      <c r="EI23"/>
      <c r="EJ23"/>
      <c r="EK23"/>
      <c r="EL23"/>
      <c r="EM23"/>
      <c r="EN23"/>
      <c r="EO23"/>
      <c r="EP23"/>
      <c r="EQ23"/>
      <c r="ER23"/>
      <c r="ES23"/>
      <c r="ET23"/>
      <c r="EU23"/>
      <c r="EV23"/>
      <c r="EW23"/>
      <c r="EX23"/>
      <c r="EY23"/>
      <c r="EZ23"/>
      <c r="FA23"/>
      <c r="FB23"/>
      <c r="FC23"/>
      <c r="FD23"/>
      <c r="FE23"/>
      <c r="FF23"/>
      <c r="FG23"/>
      <c r="FH23"/>
      <c r="FI23"/>
      <c r="FJ23"/>
      <c r="FK23"/>
      <c r="FL23"/>
      <c r="FM23"/>
      <c r="FN23"/>
      <c r="FO23"/>
      <c r="FP23"/>
      <c r="FQ23"/>
      <c r="FR23"/>
      <c r="FS23"/>
      <c r="FT23"/>
      <c r="FU23"/>
      <c r="FV23"/>
      <c r="FW23"/>
      <c r="FX23"/>
      <c r="FY23"/>
      <c r="FZ23"/>
      <c r="GA23"/>
      <c r="GB23"/>
      <c r="GC23"/>
      <c r="GD23"/>
      <c r="GE23"/>
      <c r="GF23"/>
      <c r="GG23"/>
      <c r="GH23"/>
      <c r="GI23"/>
      <c r="GJ23"/>
      <c r="GK23"/>
      <c r="GL23"/>
      <c r="GM23"/>
      <c r="GN23"/>
      <c r="GO23"/>
      <c r="GP23"/>
      <c r="GQ23"/>
      <c r="GR23"/>
      <c r="GS23"/>
      <c r="GT23"/>
      <c r="GU23"/>
      <c r="GV23"/>
      <c r="GW23"/>
      <c r="GX23"/>
      <c r="GY23"/>
      <c r="GZ23"/>
      <c r="HA23"/>
      <c r="HB23"/>
      <c r="HC23"/>
      <c r="HD23"/>
      <c r="HE23"/>
      <c r="HF23"/>
      <c r="HG23"/>
      <c r="HH23"/>
      <c r="HI23"/>
      <c r="HJ23"/>
      <c r="HK23"/>
      <c r="HL23"/>
      <c r="HM23"/>
      <c r="HN23"/>
      <c r="HO23"/>
      <c r="HP23"/>
      <c r="HQ23"/>
      <c r="HR23"/>
      <c r="HS23"/>
      <c r="HT23"/>
      <c r="HU23"/>
      <c r="HV23"/>
      <c r="HW23"/>
      <c r="HX23"/>
      <c r="HY23"/>
      <c r="HZ23"/>
      <c r="IA23"/>
      <c r="IB23"/>
      <c r="IC23"/>
      <c r="ID23"/>
      <c r="IE23"/>
      <c r="IF23"/>
      <c r="IG23"/>
      <c r="IH23"/>
      <c r="II23"/>
      <c r="IJ23"/>
      <c r="IK23"/>
      <c r="IL23"/>
      <c r="IM23"/>
      <c r="IN23"/>
      <c r="IO23"/>
      <c r="IP23"/>
      <c r="IQ23"/>
      <c r="IR23"/>
      <c r="IS23"/>
      <c r="IT23"/>
      <c r="IU23"/>
      <c r="IV23"/>
      <c r="IW23"/>
      <c r="IX23"/>
    </row>
    <row r="24" spans="1:258" s="2" customFormat="1" ht="26.25" customHeight="1" x14ac:dyDescent="0.25">
      <c r="A24" s="158" t="s">
        <v>108</v>
      </c>
      <c r="B24" s="159"/>
      <c r="C24" s="159"/>
      <c r="D24" s="159"/>
      <c r="E24" s="159"/>
      <c r="F24" s="159"/>
      <c r="G24" s="159"/>
      <c r="H24" s="159"/>
      <c r="I24" s="159"/>
      <c r="J24" s="159"/>
      <c r="K24" s="159"/>
      <c r="L24" s="159"/>
      <c r="M24" s="160"/>
      <c r="N24" s="41"/>
      <c r="O24" s="41"/>
      <c r="P24" s="41"/>
      <c r="Q24" s="41"/>
      <c r="R24" s="41"/>
      <c r="S24" s="41"/>
      <c r="T24" s="41"/>
      <c r="U24" s="41"/>
      <c r="V24" s="41"/>
      <c r="W24" s="41"/>
      <c r="X24" s="41"/>
      <c r="Y24" s="41"/>
      <c r="Z24" s="41"/>
      <c r="AA24" s="41"/>
      <c r="AB24" s="41"/>
      <c r="AC24" s="41"/>
      <c r="AD24" s="41"/>
      <c r="AE24" s="41"/>
      <c r="AF24" s="41"/>
      <c r="AG24" s="41"/>
      <c r="AH24" s="41"/>
      <c r="AI24" s="41"/>
      <c r="AJ24" s="41"/>
      <c r="AK24" s="41"/>
      <c r="AL24" s="41"/>
      <c r="AM24" s="41"/>
      <c r="AN24" s="41"/>
      <c r="AO24" s="41"/>
      <c r="AP24" s="41"/>
      <c r="AQ24" s="41"/>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c r="DQ24"/>
      <c r="DR24"/>
      <c r="DS24"/>
      <c r="DT24"/>
      <c r="DU24"/>
      <c r="DV24"/>
      <c r="DW24"/>
      <c r="DX24"/>
      <c r="DY24"/>
      <c r="DZ24"/>
      <c r="EA24"/>
      <c r="EB24"/>
      <c r="EC24"/>
      <c r="ED24"/>
      <c r="EE24"/>
      <c r="EF24"/>
      <c r="EG24"/>
      <c r="EH24"/>
      <c r="EI24"/>
      <c r="EJ24"/>
      <c r="EK24"/>
      <c r="EL24"/>
      <c r="EM24"/>
      <c r="EN24"/>
      <c r="EO24"/>
      <c r="EP24"/>
      <c r="EQ24"/>
      <c r="ER24"/>
      <c r="ES24"/>
      <c r="ET24"/>
      <c r="EU24"/>
      <c r="EV24"/>
      <c r="EW24"/>
      <c r="EX24"/>
      <c r="EY24"/>
      <c r="EZ24"/>
      <c r="FA24"/>
      <c r="FB24"/>
      <c r="FC24"/>
      <c r="FD24"/>
      <c r="FE24"/>
      <c r="FF24"/>
      <c r="FG24"/>
      <c r="FH24"/>
      <c r="FI24"/>
      <c r="FJ24"/>
      <c r="FK24"/>
      <c r="FL24"/>
      <c r="FM24"/>
      <c r="FN24"/>
      <c r="FO24"/>
      <c r="FP24"/>
      <c r="FQ24"/>
      <c r="FR24"/>
      <c r="FS24"/>
      <c r="FT24"/>
      <c r="FU24"/>
      <c r="FV24"/>
      <c r="FW24"/>
      <c r="FX24"/>
      <c r="FY24"/>
      <c r="FZ24"/>
      <c r="GA24"/>
      <c r="GB24"/>
      <c r="GC24"/>
      <c r="GD24"/>
      <c r="GE24"/>
      <c r="GF24"/>
      <c r="GG24"/>
      <c r="GH24"/>
      <c r="GI24"/>
      <c r="GJ24"/>
      <c r="GK24"/>
      <c r="GL24"/>
      <c r="GM24"/>
      <c r="GN24"/>
      <c r="GO24"/>
      <c r="GP24"/>
      <c r="GQ24"/>
      <c r="GR24"/>
      <c r="GS24"/>
      <c r="GT24"/>
      <c r="GU24"/>
      <c r="GV24"/>
      <c r="GW24"/>
      <c r="GX24"/>
      <c r="GY24"/>
      <c r="GZ24"/>
      <c r="HA24"/>
      <c r="HB24"/>
      <c r="HC24"/>
      <c r="HD24"/>
      <c r="HE24"/>
      <c r="HF24"/>
      <c r="HG24"/>
      <c r="HH24"/>
      <c r="HI24"/>
      <c r="HJ24"/>
      <c r="HK24"/>
      <c r="HL24"/>
      <c r="HM24"/>
      <c r="HN24"/>
      <c r="HO24"/>
      <c r="HP24"/>
      <c r="HQ24"/>
      <c r="HR24"/>
      <c r="HS24"/>
      <c r="HT24"/>
      <c r="HU24"/>
      <c r="HV24"/>
      <c r="HW24"/>
      <c r="HX24"/>
      <c r="HY24"/>
      <c r="HZ24"/>
      <c r="IA24"/>
      <c r="IB24"/>
      <c r="IC24"/>
      <c r="ID24"/>
      <c r="IE24"/>
      <c r="IF24"/>
      <c r="IG24"/>
      <c r="IH24"/>
      <c r="II24"/>
      <c r="IJ24"/>
      <c r="IK24"/>
      <c r="IL24"/>
      <c r="IM24"/>
      <c r="IN24"/>
      <c r="IO24"/>
      <c r="IP24"/>
      <c r="IQ24"/>
      <c r="IR24"/>
      <c r="IS24"/>
      <c r="IT24"/>
      <c r="IU24"/>
      <c r="IV24"/>
      <c r="IW24"/>
      <c r="IX24"/>
    </row>
    <row r="25" spans="1:258" s="2" customFormat="1" ht="15" x14ac:dyDescent="0.25">
      <c r="A25" s="108" t="s">
        <v>81</v>
      </c>
      <c r="B25" s="109"/>
      <c r="C25" s="109"/>
      <c r="D25" s="109"/>
      <c r="E25" s="109"/>
      <c r="F25" s="109"/>
      <c r="G25" s="109"/>
      <c r="H25" s="109"/>
      <c r="I25" s="109"/>
      <c r="J25" s="109"/>
      <c r="K25" s="166"/>
      <c r="L25" s="178">
        <v>5.0000000000000001E-3</v>
      </c>
      <c r="M25" s="178"/>
      <c r="N25" s="41"/>
      <c r="O25" s="41"/>
      <c r="P25" s="41"/>
      <c r="Q25" s="41"/>
      <c r="R25" s="41"/>
      <c r="S25" s="41"/>
      <c r="T25" s="41"/>
      <c r="U25" s="41"/>
      <c r="V25" s="41"/>
      <c r="W25" s="41"/>
      <c r="X25" s="41"/>
      <c r="Y25" s="41"/>
      <c r="Z25" s="41"/>
      <c r="AA25" s="41"/>
      <c r="AB25" s="41"/>
      <c r="AC25" s="41"/>
      <c r="AD25" s="41"/>
      <c r="AE25" s="41"/>
      <c r="AF25" s="41"/>
      <c r="AG25" s="41"/>
      <c r="AH25" s="41"/>
      <c r="AI25" s="41"/>
      <c r="AJ25" s="41"/>
      <c r="AK25" s="41"/>
      <c r="AL25" s="41"/>
      <c r="AM25" s="41"/>
      <c r="AN25" s="41"/>
      <c r="AO25" s="41"/>
      <c r="AP25" s="41"/>
      <c r="AQ25" s="41"/>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c r="DB25"/>
      <c r="DC25"/>
      <c r="DD25"/>
      <c r="DE25"/>
      <c r="DF25"/>
      <c r="DG25"/>
      <c r="DH25"/>
      <c r="DI25"/>
      <c r="DJ25"/>
      <c r="DK25"/>
      <c r="DL25"/>
      <c r="DM25"/>
      <c r="DN25"/>
      <c r="DO25"/>
      <c r="DP25"/>
      <c r="DQ25"/>
      <c r="DR25"/>
      <c r="DS25"/>
      <c r="DT25"/>
      <c r="DU25"/>
      <c r="DV25"/>
      <c r="DW25"/>
      <c r="DX25"/>
      <c r="DY25"/>
      <c r="DZ25"/>
      <c r="EA25"/>
      <c r="EB25"/>
      <c r="EC25"/>
      <c r="ED25"/>
      <c r="EE25"/>
      <c r="EF25"/>
      <c r="EG25"/>
      <c r="EH25"/>
      <c r="EI25"/>
      <c r="EJ25"/>
      <c r="EK25"/>
      <c r="EL25"/>
      <c r="EM25"/>
      <c r="EN25"/>
      <c r="EO25"/>
      <c r="EP25"/>
      <c r="EQ25"/>
      <c r="ER25"/>
      <c r="ES25"/>
      <c r="ET25"/>
      <c r="EU25"/>
      <c r="EV25"/>
      <c r="EW25"/>
      <c r="EX25"/>
      <c r="EY25"/>
      <c r="EZ25"/>
      <c r="FA25"/>
      <c r="FB25"/>
      <c r="FC25"/>
      <c r="FD25"/>
      <c r="FE25"/>
      <c r="FF25"/>
      <c r="FG25"/>
      <c r="FH25"/>
      <c r="FI25"/>
      <c r="FJ25"/>
      <c r="FK25"/>
      <c r="FL25"/>
      <c r="FM25"/>
      <c r="FN25"/>
      <c r="FO25"/>
      <c r="FP25"/>
      <c r="FQ25"/>
      <c r="FR25"/>
      <c r="FS25"/>
      <c r="FT25"/>
      <c r="FU25"/>
      <c r="FV25"/>
      <c r="FW25"/>
      <c r="FX25"/>
      <c r="FY25"/>
      <c r="FZ25"/>
      <c r="GA25"/>
      <c r="GB25"/>
      <c r="GC25"/>
      <c r="GD25"/>
      <c r="GE25"/>
      <c r="GF25"/>
      <c r="GG25"/>
      <c r="GH25"/>
      <c r="GI25"/>
      <c r="GJ25"/>
      <c r="GK25"/>
      <c r="GL25"/>
      <c r="GM25"/>
      <c r="GN25"/>
      <c r="GO25"/>
      <c r="GP25"/>
      <c r="GQ25"/>
      <c r="GR25"/>
      <c r="GS25"/>
      <c r="GT25"/>
      <c r="GU25"/>
      <c r="GV25"/>
      <c r="GW25"/>
      <c r="GX25"/>
      <c r="GY25"/>
      <c r="GZ25"/>
      <c r="HA25"/>
      <c r="HB25"/>
      <c r="HC25"/>
      <c r="HD25"/>
      <c r="HE25"/>
      <c r="HF25"/>
      <c r="HG25"/>
      <c r="HH25"/>
      <c r="HI25"/>
      <c r="HJ25"/>
      <c r="HK25"/>
      <c r="HL25"/>
      <c r="HM25"/>
      <c r="HN25"/>
      <c r="HO25"/>
      <c r="HP25"/>
      <c r="HQ25"/>
      <c r="HR25"/>
      <c r="HS25"/>
      <c r="HT25"/>
      <c r="HU25"/>
      <c r="HV25"/>
      <c r="HW25"/>
      <c r="HX25"/>
      <c r="HY25"/>
      <c r="HZ25"/>
      <c r="IA25"/>
      <c r="IB25"/>
      <c r="IC25"/>
      <c r="ID25"/>
      <c r="IE25"/>
      <c r="IF25"/>
      <c r="IG25"/>
      <c r="IH25"/>
      <c r="II25"/>
      <c r="IJ25"/>
      <c r="IK25"/>
      <c r="IL25"/>
      <c r="IM25"/>
      <c r="IN25"/>
      <c r="IO25"/>
      <c r="IP25"/>
      <c r="IQ25"/>
      <c r="IR25"/>
      <c r="IS25"/>
      <c r="IT25"/>
      <c r="IU25"/>
      <c r="IV25"/>
      <c r="IW25"/>
      <c r="IX25"/>
    </row>
    <row r="26" spans="1:258" s="2" customFormat="1" ht="16.5" customHeight="1" x14ac:dyDescent="0.25">
      <c r="A26" s="108" t="s">
        <v>63</v>
      </c>
      <c r="B26" s="109"/>
      <c r="C26" s="109"/>
      <c r="D26" s="109"/>
      <c r="E26" s="109"/>
      <c r="F26" s="109"/>
      <c r="G26" s="109"/>
      <c r="H26" s="109"/>
      <c r="I26" s="109"/>
      <c r="J26" s="109"/>
      <c r="K26" s="166"/>
      <c r="L26" s="179">
        <v>0</v>
      </c>
      <c r="M26" s="180"/>
      <c r="N26" s="41"/>
      <c r="O26" s="41"/>
      <c r="P26" s="41"/>
      <c r="Q26" s="41"/>
      <c r="R26" s="41"/>
      <c r="S26" s="41"/>
      <c r="T26" s="41"/>
      <c r="U26" s="41"/>
      <c r="V26" s="41"/>
      <c r="W26" s="41"/>
      <c r="X26" s="41"/>
      <c r="Y26" s="41"/>
      <c r="Z26" s="41"/>
      <c r="AA26" s="41"/>
      <c r="AB26" s="41"/>
      <c r="AC26" s="41"/>
      <c r="AD26" s="41"/>
      <c r="AE26" s="41"/>
      <c r="AF26" s="41"/>
      <c r="AG26" s="41"/>
      <c r="AH26" s="41"/>
      <c r="AI26" s="41"/>
      <c r="AJ26" s="41"/>
      <c r="AK26" s="41"/>
      <c r="AL26" s="41"/>
      <c r="AM26" s="41"/>
      <c r="AN26" s="41"/>
      <c r="AO26" s="41"/>
      <c r="AP26" s="41"/>
      <c r="AQ26" s="41"/>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c r="DB26"/>
      <c r="DC26"/>
      <c r="DD26"/>
      <c r="DE26"/>
      <c r="DF26"/>
      <c r="DG26"/>
      <c r="DH26"/>
      <c r="DI26"/>
      <c r="DJ26"/>
      <c r="DK26"/>
      <c r="DL26"/>
      <c r="DM26"/>
      <c r="DN26"/>
      <c r="DO26"/>
      <c r="DP26"/>
      <c r="DQ26"/>
      <c r="DR26"/>
      <c r="DS26"/>
      <c r="DT26"/>
      <c r="DU26"/>
      <c r="DV26"/>
      <c r="DW26"/>
      <c r="DX26"/>
      <c r="DY26"/>
      <c r="DZ26"/>
      <c r="EA26"/>
      <c r="EB26"/>
      <c r="EC26"/>
      <c r="ED26"/>
      <c r="EE26"/>
      <c r="EF26"/>
      <c r="EG26"/>
      <c r="EH26"/>
      <c r="EI26"/>
      <c r="EJ26"/>
      <c r="EK26"/>
      <c r="EL26"/>
      <c r="EM26"/>
      <c r="EN26"/>
      <c r="EO26"/>
      <c r="EP26"/>
      <c r="EQ26"/>
      <c r="ER26"/>
      <c r="ES26"/>
      <c r="ET26"/>
      <c r="EU26"/>
      <c r="EV26"/>
      <c r="EW26"/>
      <c r="EX26"/>
      <c r="EY26"/>
      <c r="EZ26"/>
      <c r="FA26"/>
      <c r="FB26"/>
      <c r="FC26"/>
      <c r="FD26"/>
      <c r="FE26"/>
      <c r="FF26"/>
      <c r="FG26"/>
      <c r="FH26"/>
      <c r="FI26"/>
      <c r="FJ26"/>
      <c r="FK26"/>
      <c r="FL26"/>
      <c r="FM26"/>
      <c r="FN26"/>
      <c r="FO26"/>
      <c r="FP26"/>
      <c r="FQ26"/>
      <c r="FR26"/>
      <c r="FS26"/>
      <c r="FT26"/>
      <c r="FU26"/>
      <c r="FV26"/>
      <c r="FW26"/>
      <c r="FX26"/>
      <c r="FY26"/>
      <c r="FZ26"/>
      <c r="GA26"/>
      <c r="GB26"/>
      <c r="GC26"/>
      <c r="GD26"/>
      <c r="GE26"/>
      <c r="GF26"/>
      <c r="GG26"/>
      <c r="GH26"/>
      <c r="GI26"/>
      <c r="GJ26"/>
      <c r="GK26"/>
      <c r="GL26"/>
      <c r="GM26"/>
      <c r="GN26"/>
      <c r="GO26"/>
      <c r="GP26"/>
      <c r="GQ26"/>
      <c r="GR26"/>
      <c r="GS26"/>
      <c r="GT26"/>
      <c r="GU26"/>
      <c r="GV26"/>
      <c r="GW26"/>
      <c r="GX26"/>
      <c r="GY26"/>
      <c r="GZ26"/>
      <c r="HA26"/>
      <c r="HB26"/>
      <c r="HC26"/>
      <c r="HD26"/>
      <c r="HE26"/>
      <c r="HF26"/>
      <c r="HG26"/>
      <c r="HH26"/>
      <c r="HI26"/>
      <c r="HJ26"/>
      <c r="HK26"/>
      <c r="HL26"/>
      <c r="HM26"/>
      <c r="HN26"/>
      <c r="HO26"/>
      <c r="HP26"/>
      <c r="HQ26"/>
      <c r="HR26"/>
      <c r="HS26"/>
      <c r="HT26"/>
      <c r="HU26"/>
      <c r="HV26"/>
      <c r="HW26"/>
      <c r="HX26"/>
      <c r="HY26"/>
      <c r="HZ26"/>
      <c r="IA26"/>
      <c r="IB26"/>
      <c r="IC26"/>
      <c r="ID26"/>
      <c r="IE26"/>
      <c r="IF26"/>
      <c r="IG26"/>
      <c r="IH26"/>
      <c r="II26"/>
      <c r="IJ26"/>
      <c r="IK26"/>
      <c r="IL26"/>
      <c r="IM26"/>
      <c r="IN26"/>
      <c r="IO26"/>
      <c r="IP26"/>
      <c r="IQ26"/>
      <c r="IR26"/>
      <c r="IS26"/>
      <c r="IT26"/>
      <c r="IU26"/>
      <c r="IV26"/>
      <c r="IW26"/>
      <c r="IX26"/>
    </row>
    <row r="27" spans="1:258" s="2" customFormat="1" ht="19.5" customHeight="1" x14ac:dyDescent="0.25">
      <c r="A27" s="108" t="s">
        <v>89</v>
      </c>
      <c r="B27" s="109"/>
      <c r="C27" s="109"/>
      <c r="D27" s="109"/>
      <c r="E27" s="109"/>
      <c r="F27" s="109"/>
      <c r="G27" s="109"/>
      <c r="H27" s="109"/>
      <c r="I27" s="109"/>
      <c r="J27" s="109"/>
      <c r="K27" s="166"/>
      <c r="L27" s="184">
        <v>0</v>
      </c>
      <c r="M27" s="185"/>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c r="DB27"/>
      <c r="DC27"/>
      <c r="DD27"/>
      <c r="DE27"/>
      <c r="DF27"/>
      <c r="DG27"/>
      <c r="DH27"/>
      <c r="DI27"/>
      <c r="DJ27"/>
      <c r="DK27"/>
      <c r="DL27"/>
      <c r="DM27"/>
      <c r="DN27"/>
      <c r="DO27"/>
      <c r="DP27"/>
      <c r="DQ27"/>
      <c r="DR27"/>
      <c r="DS27"/>
      <c r="DT27"/>
      <c r="DU27"/>
      <c r="DV27"/>
      <c r="DW27"/>
      <c r="DX27"/>
      <c r="DY27"/>
      <c r="DZ27"/>
      <c r="EA27"/>
      <c r="EB27"/>
      <c r="EC27"/>
      <c r="ED27"/>
      <c r="EE27"/>
      <c r="EF27"/>
      <c r="EG27"/>
      <c r="EH27"/>
      <c r="EI27"/>
      <c r="EJ27"/>
      <c r="EK27"/>
      <c r="EL27"/>
      <c r="EM27"/>
      <c r="EN27"/>
      <c r="EO27"/>
      <c r="EP27"/>
      <c r="EQ27"/>
      <c r="ER27"/>
      <c r="ES27"/>
      <c r="ET27"/>
      <c r="EU27"/>
      <c r="EV27"/>
      <c r="EW27"/>
      <c r="EX27"/>
      <c r="EY27"/>
      <c r="EZ27"/>
      <c r="FA27"/>
      <c r="FB27"/>
      <c r="FC27"/>
      <c r="FD27"/>
      <c r="FE27"/>
      <c r="FF27"/>
      <c r="FG27"/>
      <c r="FH27"/>
      <c r="FI27"/>
      <c r="FJ27"/>
      <c r="FK27"/>
      <c r="FL27"/>
      <c r="FM27"/>
      <c r="FN27"/>
      <c r="FO27"/>
      <c r="FP27"/>
      <c r="FQ27"/>
      <c r="FR27"/>
      <c r="FS27"/>
      <c r="FT27"/>
      <c r="FU27"/>
      <c r="FV27"/>
      <c r="FW27"/>
      <c r="FX27"/>
      <c r="FY27"/>
      <c r="FZ27"/>
      <c r="GA27"/>
      <c r="GB27"/>
      <c r="GC27"/>
      <c r="GD27"/>
      <c r="GE27"/>
      <c r="GF27"/>
      <c r="GG27"/>
      <c r="GH27"/>
      <c r="GI27"/>
      <c r="GJ27"/>
      <c r="GK27"/>
      <c r="GL27"/>
      <c r="GM27"/>
      <c r="GN27"/>
      <c r="GO27"/>
      <c r="GP27"/>
      <c r="GQ27"/>
      <c r="GR27"/>
      <c r="GS27"/>
      <c r="GT27"/>
      <c r="GU27"/>
      <c r="GV27"/>
      <c r="GW27"/>
      <c r="GX27"/>
      <c r="GY27"/>
      <c r="GZ27"/>
      <c r="HA27"/>
      <c r="HB27"/>
      <c r="HC27"/>
      <c r="HD27"/>
      <c r="HE27"/>
      <c r="HF27"/>
      <c r="HG27"/>
      <c r="HH27"/>
      <c r="HI27"/>
      <c r="HJ27"/>
      <c r="HK27"/>
      <c r="HL27"/>
      <c r="HM27"/>
      <c r="HN27"/>
      <c r="HO27"/>
      <c r="HP27"/>
      <c r="HQ27"/>
      <c r="HR27"/>
      <c r="HS27"/>
      <c r="HT27"/>
      <c r="HU27"/>
      <c r="HV27"/>
      <c r="HW27"/>
      <c r="HX27"/>
      <c r="HY27"/>
      <c r="HZ27"/>
      <c r="IA27"/>
      <c r="IB27"/>
      <c r="IC27"/>
      <c r="ID27"/>
      <c r="IE27"/>
      <c r="IF27"/>
      <c r="IG27"/>
      <c r="IH27"/>
      <c r="II27"/>
      <c r="IJ27"/>
      <c r="IK27"/>
      <c r="IL27"/>
      <c r="IM27"/>
      <c r="IN27"/>
      <c r="IO27"/>
      <c r="IP27"/>
      <c r="IQ27"/>
      <c r="IR27"/>
      <c r="IS27"/>
      <c r="IT27"/>
      <c r="IU27"/>
      <c r="IV27"/>
      <c r="IW27"/>
      <c r="IX27"/>
    </row>
    <row r="28" spans="1:258" s="2" customFormat="1" ht="15.75" customHeight="1" x14ac:dyDescent="0.25">
      <c r="A28" s="108" t="s">
        <v>85</v>
      </c>
      <c r="B28" s="109"/>
      <c r="C28" s="109"/>
      <c r="D28" s="109"/>
      <c r="E28" s="109"/>
      <c r="F28" s="109"/>
      <c r="G28" s="109"/>
      <c r="H28" s="109"/>
      <c r="I28" s="109"/>
      <c r="J28" s="109"/>
      <c r="K28" s="166"/>
      <c r="L28" s="186" t="s">
        <v>86</v>
      </c>
      <c r="M28" s="187"/>
      <c r="N28" s="41"/>
      <c r="O28" s="41"/>
      <c r="P28" s="41"/>
      <c r="Q28" s="41"/>
      <c r="R28" s="41"/>
      <c r="S28" s="41"/>
      <c r="T28" s="41"/>
      <c r="U28" s="41"/>
      <c r="V28" s="41"/>
      <c r="W28" s="41"/>
      <c r="X28" s="41"/>
      <c r="Y28" s="41"/>
      <c r="Z28" s="41"/>
      <c r="AA28" s="41"/>
      <c r="AB28" s="41"/>
      <c r="AC28" s="41"/>
      <c r="AD28" s="41"/>
      <c r="AE28" s="41"/>
      <c r="AF28" s="41"/>
      <c r="AG28" s="41"/>
      <c r="AH28" s="41"/>
      <c r="AI28" s="41"/>
      <c r="AJ28" s="41"/>
      <c r="AK28" s="41"/>
      <c r="AL28" s="41"/>
      <c r="AM28" s="41"/>
      <c r="AN28" s="41"/>
      <c r="AO28" s="41"/>
      <c r="AP28" s="41"/>
      <c r="AQ28" s="41"/>
      <c r="AR28"/>
      <c r="AS28"/>
      <c r="AT28"/>
      <c r="AU28"/>
      <c r="AV28"/>
      <c r="AW28"/>
      <c r="AX28"/>
      <c r="AY28"/>
      <c r="AZ28"/>
      <c r="BA28"/>
      <c r="BB28"/>
      <c r="BC28"/>
      <c r="BD28"/>
      <c r="BE28"/>
      <c r="BF28"/>
      <c r="BG28"/>
      <c r="BH28"/>
      <c r="BI28"/>
      <c r="BJ28"/>
      <c r="BK28"/>
      <c r="BL28"/>
      <c r="BM28"/>
      <c r="BN28"/>
      <c r="BO28"/>
      <c r="BP28"/>
      <c r="BQ28"/>
      <c r="BR28"/>
      <c r="BS28"/>
      <c r="BT28"/>
      <c r="BU28"/>
      <c r="BV28"/>
      <c r="BW28"/>
      <c r="BX28"/>
      <c r="BY28"/>
      <c r="BZ28"/>
      <c r="CA28"/>
      <c r="CB28"/>
      <c r="CC28"/>
      <c r="CD28"/>
      <c r="CE28"/>
      <c r="CF28"/>
      <c r="CG28"/>
      <c r="CH28"/>
      <c r="CI28"/>
      <c r="CJ28"/>
      <c r="CK28"/>
      <c r="CL28"/>
      <c r="CM28"/>
      <c r="CN28"/>
      <c r="CO28"/>
      <c r="CP28"/>
      <c r="CQ28"/>
      <c r="CR28"/>
      <c r="CS28"/>
      <c r="CT28"/>
      <c r="CU28"/>
      <c r="CV28"/>
      <c r="CW28"/>
      <c r="CX28"/>
      <c r="CY28"/>
      <c r="CZ28"/>
      <c r="DA28"/>
      <c r="DB28"/>
      <c r="DC28"/>
      <c r="DD28"/>
      <c r="DE28"/>
      <c r="DF28"/>
      <c r="DG28"/>
      <c r="DH28"/>
      <c r="DI28"/>
      <c r="DJ28"/>
      <c r="DK28"/>
      <c r="DL28"/>
      <c r="DM28"/>
      <c r="DN28"/>
      <c r="DO28"/>
      <c r="DP28"/>
      <c r="DQ28"/>
      <c r="DR28"/>
      <c r="DS28"/>
      <c r="DT28"/>
      <c r="DU28"/>
      <c r="DV28"/>
      <c r="DW28"/>
      <c r="DX28"/>
      <c r="DY28"/>
      <c r="DZ28"/>
      <c r="EA28"/>
      <c r="EB28"/>
      <c r="EC28"/>
      <c r="ED28"/>
      <c r="EE28"/>
      <c r="EF28"/>
      <c r="EG28"/>
      <c r="EH28"/>
      <c r="EI28"/>
      <c r="EJ28"/>
      <c r="EK28"/>
      <c r="EL28"/>
      <c r="EM28"/>
      <c r="EN28"/>
      <c r="EO28"/>
      <c r="EP28"/>
      <c r="EQ28"/>
      <c r="ER28"/>
      <c r="ES28"/>
      <c r="ET28"/>
      <c r="EU28"/>
      <c r="EV28"/>
      <c r="EW28"/>
      <c r="EX28"/>
      <c r="EY28"/>
      <c r="EZ28"/>
      <c r="FA28"/>
      <c r="FB28"/>
      <c r="FC28"/>
      <c r="FD28"/>
      <c r="FE28"/>
      <c r="FF28"/>
      <c r="FG28"/>
      <c r="FH28"/>
      <c r="FI28"/>
      <c r="FJ28"/>
      <c r="FK28"/>
      <c r="FL28"/>
      <c r="FM28"/>
      <c r="FN28"/>
      <c r="FO28"/>
      <c r="FP28"/>
      <c r="FQ28"/>
      <c r="FR28"/>
      <c r="FS28"/>
      <c r="FT28"/>
      <c r="FU28"/>
      <c r="FV28"/>
      <c r="FW28"/>
      <c r="FX28"/>
      <c r="FY28"/>
      <c r="FZ28"/>
      <c r="GA28"/>
      <c r="GB28"/>
      <c r="GC28"/>
      <c r="GD28"/>
      <c r="GE28"/>
      <c r="GF28"/>
      <c r="GG28"/>
      <c r="GH28"/>
      <c r="GI28"/>
      <c r="GJ28"/>
      <c r="GK28"/>
      <c r="GL28"/>
      <c r="GM28"/>
      <c r="GN28"/>
      <c r="GO28"/>
      <c r="GP28"/>
      <c r="GQ28"/>
      <c r="GR28"/>
      <c r="GS28"/>
      <c r="GT28"/>
      <c r="GU28"/>
      <c r="GV28"/>
      <c r="GW28"/>
      <c r="GX28"/>
      <c r="GY28"/>
      <c r="GZ28"/>
      <c r="HA28"/>
      <c r="HB28"/>
      <c r="HC28"/>
      <c r="HD28"/>
      <c r="HE28"/>
      <c r="HF28"/>
      <c r="HG28"/>
      <c r="HH28"/>
      <c r="HI28"/>
      <c r="HJ28"/>
      <c r="HK28"/>
      <c r="HL28"/>
      <c r="HM28"/>
      <c r="HN28"/>
      <c r="HO28"/>
      <c r="HP28"/>
      <c r="HQ28"/>
      <c r="HR28"/>
      <c r="HS28"/>
      <c r="HT28"/>
      <c r="HU28"/>
      <c r="HV28"/>
      <c r="HW28"/>
      <c r="HX28"/>
      <c r="HY28"/>
      <c r="HZ28"/>
      <c r="IA28"/>
      <c r="IB28"/>
      <c r="IC28"/>
      <c r="ID28"/>
      <c r="IE28"/>
      <c r="IF28"/>
      <c r="IG28"/>
      <c r="IH28"/>
      <c r="II28"/>
      <c r="IJ28"/>
      <c r="IK28"/>
      <c r="IL28"/>
      <c r="IM28"/>
      <c r="IN28"/>
      <c r="IO28"/>
      <c r="IP28"/>
      <c r="IQ28"/>
      <c r="IR28"/>
      <c r="IS28"/>
      <c r="IT28"/>
      <c r="IU28"/>
      <c r="IV28"/>
      <c r="IW28"/>
      <c r="IX28"/>
    </row>
    <row r="29" spans="1:258" s="2" customFormat="1" ht="25.5" hidden="1" customHeight="1" x14ac:dyDescent="0.25">
      <c r="A29" s="108" t="s">
        <v>88</v>
      </c>
      <c r="B29" s="109"/>
      <c r="C29" s="109"/>
      <c r="D29" s="109"/>
      <c r="E29" s="109"/>
      <c r="F29" s="109"/>
      <c r="G29" s="109"/>
      <c r="H29" s="109"/>
      <c r="I29" s="109"/>
      <c r="J29" s="109"/>
      <c r="K29" s="166"/>
      <c r="L29" s="167">
        <v>0</v>
      </c>
      <c r="M29" s="168"/>
      <c r="N29" s="41"/>
      <c r="O29" s="41"/>
      <c r="P29" s="41"/>
      <c r="Q29" s="41"/>
      <c r="R29" s="41"/>
      <c r="S29" s="41"/>
      <c r="T29" s="41"/>
      <c r="U29" s="41"/>
      <c r="V29" s="41"/>
      <c r="W29" s="41"/>
      <c r="X29" s="41"/>
      <c r="Y29" s="41"/>
      <c r="Z29" s="41"/>
      <c r="AA29" s="41"/>
      <c r="AB29" s="41"/>
      <c r="AC29" s="41"/>
      <c r="AD29" s="41"/>
      <c r="AE29" s="41"/>
      <c r="AF29" s="41"/>
      <c r="AG29" s="41"/>
      <c r="AH29" s="41"/>
      <c r="AI29" s="41"/>
      <c r="AJ29" s="41"/>
      <c r="AK29" s="41"/>
      <c r="AL29" s="41"/>
      <c r="AM29" s="41"/>
      <c r="AN29" s="41"/>
      <c r="AO29" s="41"/>
      <c r="AP29" s="41"/>
      <c r="AQ29" s="41"/>
      <c r="AR29"/>
      <c r="AS29"/>
      <c r="AT29"/>
      <c r="AU29"/>
      <c r="AV29"/>
      <c r="AW29"/>
      <c r="AX29"/>
      <c r="AY29"/>
      <c r="AZ29"/>
      <c r="BA29"/>
      <c r="BB29"/>
      <c r="BC29"/>
      <c r="BD29"/>
      <c r="BE29"/>
      <c r="BF29"/>
      <c r="BG29"/>
      <c r="BH29"/>
      <c r="BI29"/>
      <c r="BJ29"/>
      <c r="BK29"/>
      <c r="BL29"/>
      <c r="BM29"/>
      <c r="BN29"/>
      <c r="BO29"/>
      <c r="BP29"/>
      <c r="BQ29"/>
      <c r="BR29"/>
      <c r="BS29"/>
      <c r="BT29"/>
      <c r="BU29"/>
      <c r="BV29"/>
      <c r="BW29"/>
      <c r="BX29"/>
      <c r="BY29"/>
      <c r="BZ29"/>
      <c r="CA29"/>
      <c r="CB29"/>
      <c r="CC29"/>
      <c r="CD29"/>
      <c r="CE29"/>
      <c r="CF29"/>
      <c r="CG29"/>
      <c r="CH29"/>
      <c r="CI29"/>
      <c r="CJ29"/>
      <c r="CK29"/>
      <c r="CL29"/>
      <c r="CM29"/>
      <c r="CN29"/>
      <c r="CO29"/>
      <c r="CP29"/>
      <c r="CQ29"/>
      <c r="CR29"/>
      <c r="CS29"/>
      <c r="CT29"/>
      <c r="CU29"/>
      <c r="CV29"/>
      <c r="CW29"/>
      <c r="CX29"/>
      <c r="CY29"/>
      <c r="CZ29"/>
      <c r="DA29"/>
      <c r="DB29"/>
      <c r="DC29"/>
      <c r="DD29"/>
      <c r="DE29"/>
      <c r="DF29"/>
      <c r="DG29"/>
      <c r="DH29"/>
      <c r="DI29"/>
      <c r="DJ29"/>
      <c r="DK29"/>
      <c r="DL29"/>
      <c r="DM29"/>
      <c r="DN29"/>
      <c r="DO29"/>
      <c r="DP29"/>
      <c r="DQ29"/>
      <c r="DR29"/>
      <c r="DS29"/>
      <c r="DT29"/>
      <c r="DU29"/>
      <c r="DV29"/>
      <c r="DW29"/>
      <c r="DX29"/>
      <c r="DY29"/>
      <c r="DZ29"/>
      <c r="EA29"/>
      <c r="EB29"/>
      <c r="EC29"/>
      <c r="ED29"/>
      <c r="EE29"/>
      <c r="EF29"/>
      <c r="EG29"/>
      <c r="EH29"/>
      <c r="EI29"/>
      <c r="EJ29"/>
      <c r="EK29"/>
      <c r="EL29"/>
      <c r="EM29"/>
      <c r="EN29"/>
      <c r="EO29"/>
      <c r="EP29"/>
      <c r="EQ29"/>
      <c r="ER29"/>
      <c r="ES29"/>
      <c r="ET29"/>
      <c r="EU29"/>
      <c r="EV29"/>
      <c r="EW29"/>
      <c r="EX29"/>
      <c r="EY29"/>
      <c r="EZ29"/>
      <c r="FA29"/>
      <c r="FB29"/>
      <c r="FC29"/>
      <c r="FD29"/>
      <c r="FE29"/>
      <c r="FF29"/>
      <c r="FG29"/>
      <c r="FH29"/>
      <c r="FI29"/>
      <c r="FJ29"/>
      <c r="FK29"/>
      <c r="FL29"/>
      <c r="FM29"/>
      <c r="FN29"/>
      <c r="FO29"/>
      <c r="FP29"/>
      <c r="FQ29"/>
      <c r="FR29"/>
      <c r="FS29"/>
      <c r="FT29"/>
      <c r="FU29"/>
      <c r="FV29"/>
      <c r="FW29"/>
      <c r="FX29"/>
      <c r="FY29"/>
      <c r="FZ29"/>
      <c r="GA29"/>
      <c r="GB29"/>
      <c r="GC29"/>
      <c r="GD29"/>
      <c r="GE29"/>
      <c r="GF29"/>
      <c r="GG29"/>
      <c r="GH29"/>
      <c r="GI29"/>
      <c r="GJ29"/>
      <c r="GK29"/>
      <c r="GL29"/>
      <c r="GM29"/>
      <c r="GN29"/>
      <c r="GO29"/>
      <c r="GP29"/>
      <c r="GQ29"/>
      <c r="GR29"/>
      <c r="GS29"/>
      <c r="GT29"/>
      <c r="GU29"/>
      <c r="GV29"/>
      <c r="GW29"/>
      <c r="GX29"/>
      <c r="GY29"/>
      <c r="GZ29"/>
      <c r="HA29"/>
      <c r="HB29"/>
      <c r="HC29"/>
      <c r="HD29"/>
      <c r="HE29"/>
      <c r="HF29"/>
      <c r="HG29"/>
      <c r="HH29"/>
      <c r="HI29"/>
      <c r="HJ29"/>
      <c r="HK29"/>
      <c r="HL29"/>
      <c r="HM29"/>
      <c r="HN29"/>
      <c r="HO29"/>
      <c r="HP29"/>
      <c r="HQ29"/>
      <c r="HR29"/>
      <c r="HS29"/>
      <c r="HT29"/>
      <c r="HU29"/>
      <c r="HV29"/>
      <c r="HW29"/>
      <c r="HX29"/>
      <c r="HY29"/>
      <c r="HZ29"/>
      <c r="IA29"/>
      <c r="IB29"/>
      <c r="IC29"/>
      <c r="ID29"/>
      <c r="IE29"/>
      <c r="IF29"/>
      <c r="IG29"/>
      <c r="IH29"/>
      <c r="II29"/>
      <c r="IJ29"/>
      <c r="IK29"/>
      <c r="IL29"/>
      <c r="IM29"/>
      <c r="IN29"/>
      <c r="IO29"/>
      <c r="IP29"/>
      <c r="IQ29"/>
      <c r="IR29"/>
      <c r="IS29"/>
      <c r="IT29"/>
      <c r="IU29"/>
      <c r="IV29"/>
      <c r="IW29"/>
      <c r="IX29"/>
    </row>
    <row r="30" spans="1:258" s="2" customFormat="1" ht="20.45" customHeight="1" x14ac:dyDescent="0.25">
      <c r="A30" s="164" t="s">
        <v>90</v>
      </c>
      <c r="B30" s="164"/>
      <c r="C30" s="164"/>
      <c r="D30" s="164"/>
      <c r="E30" s="164"/>
      <c r="F30" s="164"/>
      <c r="G30" s="164"/>
      <c r="H30" s="164"/>
      <c r="I30" s="164"/>
      <c r="J30" s="164"/>
      <c r="K30" s="164"/>
      <c r="L30" s="165">
        <v>0</v>
      </c>
      <c r="M30" s="165"/>
      <c r="N30" s="41"/>
      <c r="O30" s="41"/>
      <c r="P30" s="41"/>
      <c r="Q30" s="41"/>
      <c r="R30" s="41"/>
      <c r="S30" s="41"/>
      <c r="T30" s="41"/>
      <c r="U30" s="41"/>
      <c r="V30" s="41"/>
      <c r="W30" s="41"/>
      <c r="X30" s="41"/>
      <c r="Y30" s="41"/>
      <c r="Z30" s="41"/>
      <c r="AA30" s="41"/>
      <c r="AB30" s="41"/>
      <c r="AC30" s="41"/>
      <c r="AD30" s="41"/>
      <c r="AE30" s="41"/>
      <c r="AF30" s="41"/>
      <c r="AG30" s="41"/>
      <c r="AH30" s="41"/>
      <c r="AI30" s="41"/>
      <c r="AJ30" s="41"/>
      <c r="AK30" s="41"/>
      <c r="AL30" s="41"/>
      <c r="AM30" s="41"/>
      <c r="AN30" s="41"/>
      <c r="AO30" s="41"/>
      <c r="AP30" s="41"/>
      <c r="AQ30" s="41"/>
      <c r="AR30"/>
      <c r="AS30"/>
      <c r="AT30"/>
      <c r="AU30"/>
      <c r="AV30"/>
      <c r="AW30"/>
      <c r="AX30"/>
      <c r="AY30"/>
      <c r="AZ30"/>
      <c r="BA30"/>
      <c r="BB30"/>
      <c r="BC30"/>
      <c r="BD30"/>
      <c r="BE30"/>
      <c r="BF30"/>
      <c r="BG30"/>
      <c r="BH30"/>
      <c r="BI30"/>
      <c r="BJ30"/>
      <c r="BK30"/>
      <c r="BL30"/>
      <c r="BM30"/>
      <c r="BN30"/>
      <c r="BO30"/>
      <c r="BP30"/>
      <c r="BQ30"/>
      <c r="BR30"/>
      <c r="BS30"/>
      <c r="BT30"/>
      <c r="BU30"/>
      <c r="BV30"/>
      <c r="BW30"/>
      <c r="BX30"/>
      <c r="BY30"/>
      <c r="BZ30"/>
      <c r="CA30"/>
      <c r="CB30"/>
      <c r="CC30"/>
      <c r="CD30"/>
      <c r="CE30"/>
      <c r="CF30"/>
      <c r="CG30"/>
      <c r="CH30"/>
      <c r="CI30"/>
      <c r="CJ30"/>
      <c r="CK30"/>
      <c r="CL30"/>
      <c r="CM30"/>
      <c r="CN30"/>
      <c r="CO30"/>
      <c r="CP30"/>
      <c r="CQ30"/>
      <c r="CR30"/>
      <c r="CS30"/>
      <c r="CT30"/>
      <c r="CU30"/>
      <c r="CV30"/>
      <c r="CW30"/>
      <c r="CX30"/>
      <c r="CY30"/>
      <c r="CZ30"/>
      <c r="DA30"/>
      <c r="DB30"/>
      <c r="DC30"/>
      <c r="DD30"/>
      <c r="DE30"/>
      <c r="DF30"/>
      <c r="DG30"/>
      <c r="DH30"/>
      <c r="DI30"/>
      <c r="DJ30"/>
      <c r="DK30"/>
      <c r="DL30"/>
      <c r="DM30"/>
      <c r="DN30"/>
      <c r="DO30"/>
      <c r="DP30"/>
      <c r="DQ30"/>
      <c r="DR30"/>
      <c r="DS30"/>
      <c r="DT30"/>
      <c r="DU30"/>
      <c r="DV30"/>
      <c r="DW30"/>
      <c r="DX30"/>
      <c r="DY30"/>
      <c r="DZ30"/>
      <c r="EA30"/>
      <c r="EB30"/>
      <c r="EC30"/>
      <c r="ED30"/>
      <c r="EE30"/>
      <c r="EF30"/>
      <c r="EG30"/>
      <c r="EH30"/>
      <c r="EI30"/>
      <c r="EJ30"/>
      <c r="EK30"/>
      <c r="EL30"/>
      <c r="EM30"/>
      <c r="EN30"/>
      <c r="EO30"/>
      <c r="EP30"/>
      <c r="EQ30"/>
      <c r="ER30"/>
      <c r="ES30"/>
      <c r="ET30"/>
      <c r="EU30"/>
      <c r="EV30"/>
      <c r="EW30"/>
      <c r="EX30"/>
      <c r="EY30"/>
      <c r="EZ30"/>
      <c r="FA30"/>
      <c r="FB30"/>
      <c r="FC30"/>
      <c r="FD30"/>
      <c r="FE30"/>
      <c r="FF30"/>
      <c r="FG30"/>
      <c r="FH30"/>
      <c r="FI30"/>
      <c r="FJ30"/>
      <c r="FK30"/>
      <c r="FL30"/>
      <c r="FM30"/>
      <c r="FN30"/>
      <c r="FO30"/>
      <c r="FP30"/>
      <c r="FQ30"/>
      <c r="FR30"/>
      <c r="FS30"/>
      <c r="FT30"/>
      <c r="FU30"/>
      <c r="FV30"/>
      <c r="FW30"/>
      <c r="FX30"/>
      <c r="FY30"/>
      <c r="FZ30"/>
      <c r="GA30"/>
      <c r="GB30"/>
      <c r="GC30"/>
      <c r="GD30"/>
      <c r="GE30"/>
      <c r="GF30"/>
      <c r="GG30"/>
      <c r="GH30"/>
      <c r="GI30"/>
      <c r="GJ30"/>
      <c r="GK30"/>
      <c r="GL30"/>
      <c r="GM30"/>
      <c r="GN30"/>
      <c r="GO30"/>
      <c r="GP30"/>
      <c r="GQ30"/>
      <c r="GR30"/>
      <c r="GS30"/>
      <c r="GT30"/>
      <c r="GU30"/>
      <c r="GV30"/>
      <c r="GW30"/>
      <c r="GX30"/>
      <c r="GY30"/>
      <c r="GZ30"/>
      <c r="HA30"/>
      <c r="HB30"/>
      <c r="HC30"/>
      <c r="HD30"/>
      <c r="HE30"/>
      <c r="HF30"/>
      <c r="HG30"/>
      <c r="HH30"/>
      <c r="HI30"/>
      <c r="HJ30"/>
      <c r="HK30"/>
      <c r="HL30"/>
      <c r="HM30"/>
      <c r="HN30"/>
      <c r="HO30"/>
      <c r="HP30"/>
      <c r="HQ30"/>
      <c r="HR30"/>
      <c r="HS30"/>
      <c r="HT30"/>
      <c r="HU30"/>
      <c r="HV30"/>
      <c r="HW30"/>
      <c r="HX30"/>
      <c r="HY30"/>
      <c r="HZ30"/>
      <c r="IA30"/>
      <c r="IB30"/>
      <c r="IC30"/>
      <c r="ID30"/>
      <c r="IE30"/>
      <c r="IF30"/>
      <c r="IG30"/>
      <c r="IH30"/>
      <c r="II30"/>
      <c r="IJ30"/>
      <c r="IK30"/>
      <c r="IL30"/>
      <c r="IM30"/>
      <c r="IN30"/>
      <c r="IO30"/>
      <c r="IP30"/>
      <c r="IQ30"/>
      <c r="IR30"/>
      <c r="IS30"/>
      <c r="IT30"/>
      <c r="IU30"/>
      <c r="IV30"/>
      <c r="IW30"/>
      <c r="IX30"/>
    </row>
    <row r="31" spans="1:258" s="2" customFormat="1" ht="32.25" customHeight="1" x14ac:dyDescent="0.25">
      <c r="A31" s="161" t="s">
        <v>109</v>
      </c>
      <c r="B31" s="162"/>
      <c r="C31" s="162"/>
      <c r="D31" s="162"/>
      <c r="E31" s="162"/>
      <c r="F31" s="162"/>
      <c r="G31" s="162"/>
      <c r="H31" s="162"/>
      <c r="I31" s="162"/>
      <c r="J31" s="162"/>
      <c r="K31" s="162"/>
      <c r="L31" s="162"/>
      <c r="M31" s="163"/>
      <c r="N31" s="41"/>
      <c r="O31" s="41"/>
      <c r="P31" s="41"/>
      <c r="Q31" s="41"/>
      <c r="R31" s="41"/>
      <c r="S31" s="41"/>
      <c r="T31" s="41"/>
      <c r="U31" s="41"/>
      <c r="V31" s="41"/>
      <c r="W31" s="41"/>
      <c r="X31" s="41"/>
      <c r="Y31" s="41"/>
      <c r="Z31" s="41"/>
      <c r="AA31" s="41"/>
      <c r="AB31" s="41"/>
      <c r="AC31" s="41"/>
      <c r="AD31" s="41"/>
      <c r="AE31" s="41"/>
      <c r="AF31" s="41"/>
      <c r="AG31" s="41"/>
      <c r="AH31" s="41"/>
      <c r="AI31" s="41"/>
      <c r="AJ31" s="41"/>
      <c r="AK31" s="41"/>
      <c r="AL31" s="41"/>
      <c r="AM31" s="41"/>
      <c r="AN31" s="41"/>
      <c r="AO31" s="41"/>
      <c r="AP31" s="41"/>
      <c r="AQ31" s="4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c r="DB31"/>
      <c r="DC31"/>
      <c r="DD31"/>
      <c r="DE31"/>
      <c r="DF31"/>
      <c r="DG31"/>
      <c r="DH31"/>
      <c r="DI31"/>
      <c r="DJ31"/>
      <c r="DK31"/>
      <c r="DL31"/>
      <c r="DM31"/>
      <c r="DN31"/>
      <c r="DO31"/>
      <c r="DP31"/>
      <c r="DQ31"/>
      <c r="DR31"/>
      <c r="DS31"/>
      <c r="DT31"/>
      <c r="DU31"/>
      <c r="DV31"/>
      <c r="DW31"/>
      <c r="DX31"/>
      <c r="DY31"/>
      <c r="DZ31"/>
      <c r="EA31"/>
      <c r="EB31"/>
      <c r="EC31"/>
      <c r="ED31"/>
      <c r="EE31"/>
      <c r="EF31"/>
      <c r="EG31"/>
      <c r="EH31"/>
      <c r="EI31"/>
      <c r="EJ31"/>
      <c r="EK31"/>
      <c r="EL31"/>
      <c r="EM31"/>
      <c r="EN31"/>
      <c r="EO31"/>
      <c r="EP31"/>
      <c r="EQ31"/>
      <c r="ER31"/>
      <c r="ES31"/>
      <c r="ET31"/>
      <c r="EU31"/>
      <c r="EV31"/>
      <c r="EW31"/>
      <c r="EX31"/>
      <c r="EY31"/>
      <c r="EZ31"/>
      <c r="FA31"/>
      <c r="FB31"/>
      <c r="FC31"/>
      <c r="FD31"/>
      <c r="FE31"/>
      <c r="FF31"/>
      <c r="FG31"/>
      <c r="FH31"/>
      <c r="FI31"/>
      <c r="FJ31"/>
      <c r="FK31"/>
      <c r="FL31"/>
      <c r="FM31"/>
      <c r="FN31"/>
      <c r="FO31"/>
      <c r="FP31"/>
      <c r="FQ31"/>
      <c r="FR31"/>
      <c r="FS31"/>
      <c r="FT31"/>
      <c r="FU31"/>
      <c r="FV31"/>
      <c r="FW31"/>
      <c r="FX31"/>
      <c r="FY31"/>
      <c r="FZ31"/>
      <c r="GA31"/>
      <c r="GB31"/>
      <c r="GC31"/>
      <c r="GD31"/>
      <c r="GE31"/>
      <c r="GF31"/>
      <c r="GG31"/>
      <c r="GH31"/>
      <c r="GI31"/>
      <c r="GJ31"/>
      <c r="GK31"/>
      <c r="GL31"/>
      <c r="GM31"/>
      <c r="GN31"/>
      <c r="GO31"/>
      <c r="GP31"/>
      <c r="GQ31"/>
      <c r="GR31"/>
      <c r="GS31"/>
      <c r="GT31"/>
      <c r="GU31"/>
      <c r="GV31"/>
      <c r="GW31"/>
      <c r="GX31"/>
      <c r="GY31"/>
      <c r="GZ31"/>
      <c r="HA31"/>
      <c r="HB31"/>
      <c r="HC31"/>
      <c r="HD31"/>
      <c r="HE31"/>
      <c r="HF31"/>
      <c r="HG31"/>
      <c r="HH31"/>
      <c r="HI31"/>
      <c r="HJ31"/>
      <c r="HK31"/>
      <c r="HL31"/>
      <c r="HM31"/>
      <c r="HN31"/>
      <c r="HO31"/>
      <c r="HP31"/>
      <c r="HQ31"/>
      <c r="HR31"/>
      <c r="HS31"/>
      <c r="HT31"/>
      <c r="HU31"/>
      <c r="HV31"/>
      <c r="HW31"/>
      <c r="HX31"/>
      <c r="HY31"/>
      <c r="HZ31"/>
      <c r="IA31"/>
      <c r="IB31"/>
      <c r="IC31"/>
      <c r="ID31"/>
      <c r="IE31"/>
      <c r="IF31"/>
      <c r="IG31"/>
      <c r="IH31"/>
      <c r="II31"/>
      <c r="IJ31"/>
      <c r="IK31"/>
      <c r="IL31"/>
      <c r="IM31"/>
      <c r="IN31"/>
      <c r="IO31"/>
      <c r="IP31"/>
      <c r="IQ31"/>
      <c r="IR31"/>
      <c r="IS31"/>
      <c r="IT31"/>
      <c r="IU31"/>
      <c r="IV31"/>
      <c r="IW31"/>
      <c r="IX31"/>
    </row>
    <row r="32" spans="1:258" s="1" customFormat="1" ht="15" x14ac:dyDescent="0.25">
      <c r="A32" s="216" t="s">
        <v>106</v>
      </c>
      <c r="B32" s="219"/>
      <c r="C32" s="219"/>
      <c r="D32" s="219"/>
      <c r="E32" s="219"/>
      <c r="F32" s="219"/>
      <c r="G32" s="219"/>
      <c r="H32" s="219"/>
      <c r="I32" s="219"/>
      <c r="J32" s="219"/>
      <c r="K32" s="220"/>
      <c r="L32" s="151">
        <v>12880</v>
      </c>
      <c r="M32" s="151"/>
      <c r="N32" s="41"/>
      <c r="O32" s="41"/>
      <c r="P32" s="41"/>
      <c r="Q32" s="41"/>
      <c r="R32" s="41"/>
      <c r="S32" s="41"/>
      <c r="T32" s="41"/>
      <c r="U32" s="41"/>
      <c r="V32" s="41"/>
      <c r="W32" s="41"/>
      <c r="X32" s="41"/>
      <c r="Y32" s="41"/>
      <c r="Z32" s="41"/>
      <c r="AA32" s="41"/>
      <c r="AB32" s="41"/>
      <c r="AC32" s="41"/>
      <c r="AD32" s="41"/>
      <c r="AE32" s="41"/>
      <c r="AF32" s="41"/>
      <c r="AG32" s="41"/>
      <c r="AH32" s="41"/>
      <c r="AI32" s="41"/>
      <c r="AJ32" s="41"/>
      <c r="AK32" s="41"/>
      <c r="AL32" s="41"/>
      <c r="AM32" s="41"/>
      <c r="AN32" s="41"/>
      <c r="AO32" s="41"/>
      <c r="AP32" s="41"/>
      <c r="AQ32" s="41"/>
      <c r="AR32" s="59"/>
      <c r="AS32" s="59"/>
      <c r="AT32" s="59"/>
      <c r="AU32" s="59"/>
      <c r="AV32" s="59"/>
      <c r="AW32" s="59"/>
      <c r="AX32" s="59"/>
      <c r="AY32" s="59"/>
      <c r="AZ32" s="59"/>
      <c r="BA32" s="59"/>
      <c r="BB32" s="59"/>
      <c r="BC32" s="59"/>
      <c r="BD32" s="59"/>
      <c r="BE32" s="59"/>
      <c r="BF32" s="59"/>
      <c r="BG32" s="59"/>
      <c r="BH32" s="59"/>
      <c r="BI32" s="59"/>
      <c r="BJ32" s="59"/>
      <c r="BK32" s="59"/>
      <c r="BL32" s="59"/>
      <c r="BM32" s="59"/>
      <c r="BN32" s="59"/>
      <c r="BO32" s="59"/>
      <c r="BP32" s="59"/>
      <c r="BQ32" s="59"/>
      <c r="BR32" s="59"/>
      <c r="BS32" s="59"/>
      <c r="BT32" s="59"/>
      <c r="BU32" s="59"/>
      <c r="BV32" s="59"/>
      <c r="BW32" s="59"/>
      <c r="BX32" s="59"/>
      <c r="BY32" s="59"/>
      <c r="BZ32" s="59"/>
      <c r="CA32" s="59"/>
      <c r="CB32" s="59"/>
      <c r="CC32" s="59"/>
      <c r="CD32" s="59"/>
      <c r="CE32" s="59"/>
      <c r="CF32" s="59"/>
      <c r="CG32" s="59"/>
      <c r="CH32" s="59"/>
      <c r="CI32" s="59"/>
      <c r="CJ32" s="59"/>
      <c r="CK32" s="59"/>
      <c r="CL32" s="59"/>
      <c r="CM32" s="59"/>
      <c r="CN32" s="59"/>
      <c r="CO32" s="59"/>
      <c r="CP32" s="59"/>
      <c r="CQ32" s="59"/>
      <c r="CR32" s="59"/>
      <c r="CS32" s="59"/>
      <c r="CT32" s="59"/>
      <c r="CU32" s="59"/>
      <c r="CV32" s="59"/>
      <c r="CW32" s="59"/>
      <c r="CX32" s="59"/>
      <c r="CY32" s="59"/>
      <c r="CZ32" s="59"/>
      <c r="DA32" s="59"/>
      <c r="DB32" s="59"/>
      <c r="DC32" s="59"/>
      <c r="DD32" s="59"/>
      <c r="DE32" s="59"/>
      <c r="DF32" s="59"/>
      <c r="DG32" s="59"/>
      <c r="DH32" s="59"/>
      <c r="DI32" s="59"/>
      <c r="DJ32" s="59"/>
      <c r="DK32" s="59"/>
      <c r="DL32" s="59"/>
      <c r="DM32" s="59"/>
      <c r="DN32" s="59"/>
      <c r="DO32" s="59"/>
      <c r="DP32" s="59"/>
      <c r="DQ32" s="59"/>
      <c r="DR32" s="59"/>
      <c r="DS32" s="59"/>
      <c r="DT32" s="59"/>
      <c r="DU32" s="59"/>
      <c r="DV32" s="59"/>
      <c r="DW32" s="59"/>
      <c r="DX32" s="59"/>
      <c r="DY32" s="59"/>
      <c r="DZ32" s="59"/>
      <c r="EA32" s="59"/>
      <c r="EB32" s="59"/>
      <c r="EC32" s="59"/>
      <c r="ED32" s="59"/>
      <c r="EE32" s="59"/>
      <c r="EF32" s="59"/>
      <c r="EG32" s="59"/>
      <c r="EH32" s="59"/>
      <c r="EI32" s="59"/>
      <c r="EJ32" s="59"/>
      <c r="EK32" s="59"/>
      <c r="EL32" s="59"/>
      <c r="EM32" s="59"/>
      <c r="EN32" s="59"/>
      <c r="EO32" s="59"/>
      <c r="EP32" s="59"/>
      <c r="EQ32" s="59"/>
      <c r="ER32" s="59"/>
      <c r="ES32" s="59"/>
      <c r="ET32" s="59"/>
      <c r="EU32" s="59"/>
      <c r="EV32" s="59"/>
      <c r="EW32" s="59"/>
      <c r="EX32" s="59"/>
      <c r="EY32" s="59"/>
      <c r="EZ32" s="59"/>
      <c r="FA32" s="59"/>
      <c r="FB32" s="59"/>
      <c r="FC32" s="59"/>
      <c r="FD32" s="59"/>
      <c r="FE32" s="59"/>
      <c r="FF32" s="59"/>
      <c r="FG32" s="59"/>
      <c r="FH32" s="59"/>
      <c r="FI32" s="59"/>
      <c r="FJ32" s="59"/>
      <c r="FK32" s="59"/>
      <c r="FL32" s="59"/>
      <c r="FM32" s="59"/>
      <c r="FN32" s="59"/>
      <c r="FO32" s="59"/>
      <c r="FP32" s="59"/>
      <c r="FQ32" s="59"/>
      <c r="FR32" s="59"/>
      <c r="FS32" s="59"/>
      <c r="FT32" s="59"/>
      <c r="FU32" s="59"/>
      <c r="FV32" s="59"/>
      <c r="FW32" s="59"/>
      <c r="FX32" s="59"/>
      <c r="FY32" s="59"/>
      <c r="FZ32" s="59"/>
      <c r="GA32" s="59"/>
      <c r="GB32" s="59"/>
      <c r="GC32" s="59"/>
      <c r="GD32" s="59"/>
      <c r="GE32" s="59"/>
      <c r="GF32" s="59"/>
      <c r="GG32" s="59"/>
      <c r="GH32" s="59"/>
      <c r="GI32" s="59"/>
      <c r="GJ32" s="59"/>
      <c r="GK32" s="59"/>
      <c r="GL32" s="59"/>
      <c r="GM32" s="59"/>
      <c r="GN32" s="59"/>
      <c r="GO32" s="59"/>
      <c r="GP32" s="59"/>
      <c r="GQ32" s="59"/>
      <c r="GR32" s="59"/>
      <c r="GS32" s="59"/>
      <c r="GT32" s="59"/>
      <c r="GU32" s="59"/>
      <c r="GV32" s="59"/>
      <c r="GW32" s="59"/>
      <c r="GX32" s="59"/>
      <c r="GY32" s="59"/>
      <c r="GZ32" s="59"/>
      <c r="HA32" s="59"/>
      <c r="HB32" s="59"/>
      <c r="HC32" s="59"/>
      <c r="HD32" s="59"/>
      <c r="HE32" s="59"/>
      <c r="HF32" s="59"/>
      <c r="HG32" s="59"/>
      <c r="HH32" s="59"/>
      <c r="HI32" s="59"/>
      <c r="HJ32" s="59"/>
      <c r="HK32" s="59"/>
      <c r="HL32" s="59"/>
      <c r="HM32" s="59"/>
      <c r="HN32" s="59"/>
      <c r="HO32" s="59"/>
      <c r="HP32" s="59"/>
      <c r="HQ32" s="59"/>
      <c r="HR32" s="59"/>
      <c r="HS32" s="59"/>
      <c r="HT32" s="59"/>
      <c r="HU32" s="59"/>
      <c r="HV32" s="59"/>
      <c r="HW32" s="59"/>
      <c r="HX32" s="59"/>
      <c r="HY32" s="59"/>
      <c r="HZ32" s="59"/>
      <c r="IA32" s="59"/>
      <c r="IB32" s="59"/>
      <c r="IC32" s="59"/>
      <c r="ID32" s="59"/>
      <c r="IE32" s="59"/>
      <c r="IF32" s="59"/>
      <c r="IG32" s="59"/>
      <c r="IH32" s="59"/>
      <c r="II32" s="59"/>
      <c r="IJ32" s="59"/>
      <c r="IK32" s="59"/>
      <c r="IL32" s="59"/>
      <c r="IM32" s="59"/>
      <c r="IN32" s="59"/>
      <c r="IO32" s="59"/>
      <c r="IP32" s="59"/>
      <c r="IQ32" s="59"/>
      <c r="IR32" s="59"/>
      <c r="IS32" s="59"/>
      <c r="IT32" s="59"/>
      <c r="IU32" s="59"/>
      <c r="IV32" s="59"/>
      <c r="IW32" s="59"/>
      <c r="IX32" s="59"/>
    </row>
    <row r="33" spans="1:260" s="1" customFormat="1" ht="15" x14ac:dyDescent="0.25">
      <c r="A33" s="216" t="s">
        <v>82</v>
      </c>
      <c r="B33" s="217"/>
      <c r="C33" s="217"/>
      <c r="D33" s="217"/>
      <c r="E33" s="217"/>
      <c r="F33" s="217"/>
      <c r="G33" s="217"/>
      <c r="H33" s="217"/>
      <c r="I33" s="217"/>
      <c r="J33" s="217"/>
      <c r="K33" s="218"/>
      <c r="L33" s="178">
        <v>1E-3</v>
      </c>
      <c r="M33" s="178"/>
      <c r="N33" s="41"/>
      <c r="O33" s="41"/>
      <c r="P33" s="41"/>
      <c r="Q33" s="41"/>
      <c r="R33" s="41"/>
      <c r="S33" s="41"/>
      <c r="T33" s="41"/>
      <c r="U33" s="41"/>
      <c r="V33" s="41"/>
      <c r="W33" s="41"/>
      <c r="X33" s="41"/>
      <c r="Y33" s="41"/>
      <c r="Z33" s="41"/>
      <c r="AA33" s="41"/>
      <c r="AB33" s="41"/>
      <c r="AC33" s="41"/>
      <c r="AD33" s="41"/>
      <c r="AE33" s="41"/>
      <c r="AF33" s="41"/>
      <c r="AG33" s="41"/>
      <c r="AH33" s="41"/>
      <c r="AI33" s="41"/>
      <c r="AJ33" s="41"/>
      <c r="AK33" s="41"/>
      <c r="AL33" s="41"/>
      <c r="AM33" s="41"/>
      <c r="AN33" s="41"/>
      <c r="AO33" s="41"/>
      <c r="AP33" s="41"/>
      <c r="AQ33" s="41"/>
      <c r="AR33" s="59"/>
      <c r="AS33" s="59"/>
      <c r="AT33" s="59"/>
      <c r="AU33" s="59"/>
      <c r="AV33" s="59"/>
      <c r="AW33" s="59"/>
      <c r="AX33" s="59"/>
      <c r="AY33" s="59"/>
      <c r="AZ33" s="59"/>
      <c r="BA33" s="59"/>
      <c r="BB33" s="59"/>
      <c r="BC33" s="59"/>
      <c r="BD33" s="59"/>
      <c r="BE33" s="59"/>
      <c r="BF33" s="59"/>
      <c r="BG33" s="59"/>
      <c r="BH33" s="59"/>
      <c r="BI33" s="59"/>
      <c r="BJ33" s="59"/>
      <c r="BK33" s="59"/>
      <c r="BL33" s="59"/>
      <c r="BM33" s="59"/>
      <c r="BN33" s="59"/>
      <c r="BO33" s="59"/>
      <c r="BP33" s="59"/>
      <c r="BQ33" s="59"/>
      <c r="BR33" s="59"/>
      <c r="BS33" s="59"/>
      <c r="BT33" s="59"/>
      <c r="BU33" s="59"/>
      <c r="BV33" s="59"/>
      <c r="BW33" s="59"/>
      <c r="BX33" s="59"/>
      <c r="BY33" s="59"/>
      <c r="BZ33" s="59"/>
      <c r="CA33" s="59"/>
      <c r="CB33" s="59"/>
      <c r="CC33" s="59"/>
      <c r="CD33" s="59"/>
      <c r="CE33" s="59"/>
      <c r="CF33" s="59"/>
      <c r="CG33" s="59"/>
      <c r="CH33" s="59"/>
      <c r="CI33" s="59"/>
      <c r="CJ33" s="59"/>
      <c r="CK33" s="59"/>
      <c r="CL33" s="59"/>
      <c r="CM33" s="59"/>
      <c r="CN33" s="59"/>
      <c r="CO33" s="59"/>
      <c r="CP33" s="59"/>
      <c r="CQ33" s="59"/>
      <c r="CR33" s="59"/>
      <c r="CS33" s="59"/>
      <c r="CT33" s="59"/>
      <c r="CU33" s="59"/>
      <c r="CV33" s="59"/>
      <c r="CW33" s="59"/>
      <c r="CX33" s="59"/>
      <c r="CY33" s="59"/>
      <c r="CZ33" s="59"/>
      <c r="DA33" s="59"/>
      <c r="DB33" s="59"/>
      <c r="DC33" s="59"/>
      <c r="DD33" s="59"/>
      <c r="DE33" s="59"/>
      <c r="DF33" s="59"/>
      <c r="DG33" s="59"/>
      <c r="DH33" s="59"/>
      <c r="DI33" s="59"/>
      <c r="DJ33" s="59"/>
      <c r="DK33" s="59"/>
      <c r="DL33" s="59"/>
      <c r="DM33" s="59"/>
      <c r="DN33" s="59"/>
      <c r="DO33" s="59"/>
      <c r="DP33" s="59"/>
      <c r="DQ33" s="59"/>
      <c r="DR33" s="59"/>
      <c r="DS33" s="59"/>
      <c r="DT33" s="59"/>
      <c r="DU33" s="59"/>
      <c r="DV33" s="59"/>
      <c r="DW33" s="59"/>
      <c r="DX33" s="59"/>
      <c r="DY33" s="59"/>
      <c r="DZ33" s="59"/>
      <c r="EA33" s="59"/>
      <c r="EB33" s="59"/>
      <c r="EC33" s="59"/>
      <c r="ED33" s="59"/>
      <c r="EE33" s="59"/>
      <c r="EF33" s="59"/>
      <c r="EG33" s="59"/>
      <c r="EH33" s="59"/>
      <c r="EI33" s="59"/>
      <c r="EJ33" s="59"/>
      <c r="EK33" s="59"/>
      <c r="EL33" s="59"/>
      <c r="EM33" s="59"/>
      <c r="EN33" s="59"/>
      <c r="EO33" s="59"/>
      <c r="EP33" s="59"/>
      <c r="EQ33" s="59"/>
      <c r="ER33" s="59"/>
      <c r="ES33" s="59"/>
      <c r="ET33" s="59"/>
      <c r="EU33" s="59"/>
      <c r="EV33" s="59"/>
      <c r="EW33" s="59"/>
      <c r="EX33" s="59"/>
      <c r="EY33" s="59"/>
      <c r="EZ33" s="59"/>
      <c r="FA33" s="59"/>
      <c r="FB33" s="59"/>
      <c r="FC33" s="59"/>
      <c r="FD33" s="59"/>
      <c r="FE33" s="59"/>
      <c r="FF33" s="59"/>
      <c r="FG33" s="59"/>
      <c r="FH33" s="59"/>
      <c r="FI33" s="59"/>
      <c r="FJ33" s="59"/>
      <c r="FK33" s="59"/>
      <c r="FL33" s="59"/>
      <c r="FM33" s="59"/>
      <c r="FN33" s="59"/>
      <c r="FO33" s="59"/>
      <c r="FP33" s="59"/>
      <c r="FQ33" s="59"/>
      <c r="FR33" s="59"/>
      <c r="FS33" s="59"/>
      <c r="FT33" s="59"/>
      <c r="FU33" s="59"/>
      <c r="FV33" s="59"/>
      <c r="FW33" s="59"/>
      <c r="FX33" s="59"/>
      <c r="FY33" s="59"/>
      <c r="FZ33" s="59"/>
      <c r="GA33" s="59"/>
      <c r="GB33" s="59"/>
      <c r="GC33" s="59"/>
      <c r="GD33" s="59"/>
      <c r="GE33" s="59"/>
      <c r="GF33" s="59"/>
      <c r="GG33" s="59"/>
      <c r="GH33" s="59"/>
      <c r="GI33" s="59"/>
      <c r="GJ33" s="59"/>
      <c r="GK33" s="59"/>
      <c r="GL33" s="59"/>
      <c r="GM33" s="59"/>
      <c r="GN33" s="59"/>
      <c r="GO33" s="59"/>
      <c r="GP33" s="59"/>
      <c r="GQ33" s="59"/>
      <c r="GR33" s="59"/>
      <c r="GS33" s="59"/>
      <c r="GT33" s="59"/>
      <c r="GU33" s="59"/>
      <c r="GV33" s="59"/>
      <c r="GW33" s="59"/>
      <c r="GX33" s="59"/>
      <c r="GY33" s="59"/>
      <c r="GZ33" s="59"/>
      <c r="HA33" s="59"/>
      <c r="HB33" s="59"/>
      <c r="HC33" s="59"/>
      <c r="HD33" s="59"/>
      <c r="HE33" s="59"/>
      <c r="HF33" s="59"/>
      <c r="HG33" s="59"/>
      <c r="HH33" s="59"/>
      <c r="HI33" s="59"/>
      <c r="HJ33" s="59"/>
      <c r="HK33" s="59"/>
      <c r="HL33" s="59"/>
      <c r="HM33" s="59"/>
      <c r="HN33" s="59"/>
      <c r="HO33" s="59"/>
      <c r="HP33" s="59"/>
      <c r="HQ33" s="59"/>
      <c r="HR33" s="59"/>
      <c r="HS33" s="59"/>
      <c r="HT33" s="59"/>
      <c r="HU33" s="59"/>
      <c r="HV33" s="59"/>
      <c r="HW33" s="59"/>
      <c r="HX33" s="59"/>
      <c r="HY33" s="59"/>
      <c r="HZ33" s="59"/>
      <c r="IA33" s="59"/>
      <c r="IB33" s="59"/>
      <c r="IC33" s="59"/>
      <c r="ID33" s="59"/>
      <c r="IE33" s="59"/>
      <c r="IF33" s="59"/>
      <c r="IG33" s="59"/>
      <c r="IH33" s="59"/>
      <c r="II33" s="59"/>
      <c r="IJ33" s="59"/>
      <c r="IK33" s="59"/>
      <c r="IL33" s="59"/>
      <c r="IM33" s="59"/>
      <c r="IN33" s="59"/>
      <c r="IO33" s="59"/>
      <c r="IP33" s="59"/>
      <c r="IQ33" s="59"/>
      <c r="IR33" s="59"/>
      <c r="IS33" s="59"/>
      <c r="IT33" s="59"/>
      <c r="IU33" s="59"/>
      <c r="IV33" s="59"/>
      <c r="IW33" s="59"/>
      <c r="IX33" s="59"/>
    </row>
    <row r="34" spans="1:260" s="1" customFormat="1" ht="30" customHeight="1" x14ac:dyDescent="0.25">
      <c r="A34" s="221" t="s">
        <v>83</v>
      </c>
      <c r="B34" s="217"/>
      <c r="C34" s="217"/>
      <c r="D34" s="217"/>
      <c r="E34" s="217"/>
      <c r="F34" s="217"/>
      <c r="G34" s="217"/>
      <c r="H34" s="217"/>
      <c r="I34" s="217"/>
      <c r="J34" s="217"/>
      <c r="K34" s="218"/>
      <c r="L34" s="178">
        <v>2.8E-3</v>
      </c>
      <c r="M34" s="178"/>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59"/>
      <c r="AS34" s="59"/>
      <c r="AT34" s="59"/>
      <c r="AU34" s="59"/>
      <c r="AV34" s="59"/>
      <c r="AW34" s="59"/>
      <c r="AX34" s="59"/>
      <c r="AY34" s="59"/>
      <c r="AZ34" s="59"/>
      <c r="BA34" s="59"/>
      <c r="BB34" s="59"/>
      <c r="BC34" s="59"/>
      <c r="BD34" s="59"/>
      <c r="BE34" s="59"/>
      <c r="BF34" s="59"/>
      <c r="BG34" s="59"/>
      <c r="BH34" s="59"/>
      <c r="BI34" s="59"/>
      <c r="BJ34" s="59"/>
      <c r="BK34" s="59"/>
      <c r="BL34" s="59"/>
      <c r="BM34" s="59"/>
      <c r="BN34" s="59"/>
      <c r="BO34" s="59"/>
      <c r="BP34" s="59"/>
      <c r="BQ34" s="59"/>
      <c r="BR34" s="59"/>
      <c r="BS34" s="59"/>
      <c r="BT34" s="59"/>
      <c r="BU34" s="59"/>
      <c r="BV34" s="59"/>
      <c r="BW34" s="59"/>
      <c r="BX34" s="59"/>
      <c r="BY34" s="59"/>
      <c r="BZ34" s="59"/>
      <c r="CA34" s="59"/>
      <c r="CB34" s="59"/>
      <c r="CC34" s="59"/>
      <c r="CD34" s="59"/>
      <c r="CE34" s="59"/>
      <c r="CF34" s="59"/>
      <c r="CG34" s="59"/>
      <c r="CH34" s="59"/>
      <c r="CI34" s="59"/>
      <c r="CJ34" s="59"/>
      <c r="CK34" s="59"/>
      <c r="CL34" s="59"/>
      <c r="CM34" s="59"/>
      <c r="CN34" s="59"/>
      <c r="CO34" s="59"/>
      <c r="CP34" s="59"/>
      <c r="CQ34" s="59"/>
      <c r="CR34" s="59"/>
      <c r="CS34" s="59"/>
      <c r="CT34" s="59"/>
      <c r="CU34" s="59"/>
      <c r="CV34" s="59"/>
      <c r="CW34" s="59"/>
      <c r="CX34" s="59"/>
      <c r="CY34" s="59"/>
      <c r="CZ34" s="59"/>
      <c r="DA34" s="59"/>
      <c r="DB34" s="59"/>
      <c r="DC34" s="59"/>
      <c r="DD34" s="59"/>
      <c r="DE34" s="59"/>
      <c r="DF34" s="59"/>
      <c r="DG34" s="59"/>
      <c r="DH34" s="59"/>
      <c r="DI34" s="59"/>
      <c r="DJ34" s="59"/>
      <c r="DK34" s="59"/>
      <c r="DL34" s="59"/>
      <c r="DM34" s="59"/>
      <c r="DN34" s="59"/>
      <c r="DO34" s="59"/>
      <c r="DP34" s="59"/>
      <c r="DQ34" s="59"/>
      <c r="DR34" s="59"/>
      <c r="DS34" s="59"/>
      <c r="DT34" s="59"/>
      <c r="DU34" s="59"/>
      <c r="DV34" s="59"/>
      <c r="DW34" s="59"/>
      <c r="DX34" s="59"/>
      <c r="DY34" s="59"/>
      <c r="DZ34" s="59"/>
      <c r="EA34" s="59"/>
      <c r="EB34" s="59"/>
      <c r="EC34" s="59"/>
      <c r="ED34" s="59"/>
      <c r="EE34" s="59"/>
      <c r="EF34" s="59"/>
      <c r="EG34" s="59"/>
      <c r="EH34" s="59"/>
      <c r="EI34" s="59"/>
      <c r="EJ34" s="59"/>
      <c r="EK34" s="59"/>
      <c r="EL34" s="59"/>
      <c r="EM34" s="59"/>
      <c r="EN34" s="59"/>
      <c r="EO34" s="59"/>
      <c r="EP34" s="59"/>
      <c r="EQ34" s="59"/>
      <c r="ER34" s="59"/>
      <c r="ES34" s="59"/>
      <c r="ET34" s="59"/>
      <c r="EU34" s="59"/>
      <c r="EV34" s="59"/>
      <c r="EW34" s="59"/>
      <c r="EX34" s="59"/>
      <c r="EY34" s="59"/>
      <c r="EZ34" s="59"/>
      <c r="FA34" s="59"/>
      <c r="FB34" s="59"/>
      <c r="FC34" s="59"/>
      <c r="FD34" s="59"/>
      <c r="FE34" s="59"/>
      <c r="FF34" s="59"/>
      <c r="FG34" s="59"/>
      <c r="FH34" s="59"/>
      <c r="FI34" s="59"/>
      <c r="FJ34" s="59"/>
      <c r="FK34" s="59"/>
      <c r="FL34" s="59"/>
      <c r="FM34" s="59"/>
      <c r="FN34" s="59"/>
      <c r="FO34" s="59"/>
      <c r="FP34" s="59"/>
      <c r="FQ34" s="59"/>
      <c r="FR34" s="59"/>
      <c r="FS34" s="59"/>
      <c r="FT34" s="59"/>
      <c r="FU34" s="59"/>
      <c r="FV34" s="59"/>
      <c r="FW34" s="59"/>
      <c r="FX34" s="59"/>
      <c r="FY34" s="59"/>
      <c r="FZ34" s="59"/>
      <c r="GA34" s="59"/>
      <c r="GB34" s="59"/>
      <c r="GC34" s="59"/>
      <c r="GD34" s="59"/>
      <c r="GE34" s="59"/>
      <c r="GF34" s="59"/>
      <c r="GG34" s="59"/>
      <c r="GH34" s="59"/>
      <c r="GI34" s="59"/>
      <c r="GJ34" s="59"/>
      <c r="GK34" s="59"/>
      <c r="GL34" s="59"/>
      <c r="GM34" s="59"/>
      <c r="GN34" s="59"/>
      <c r="GO34" s="59"/>
      <c r="GP34" s="59"/>
      <c r="GQ34" s="59"/>
      <c r="GR34" s="59"/>
      <c r="GS34" s="59"/>
      <c r="GT34" s="59"/>
      <c r="GU34" s="59"/>
      <c r="GV34" s="59"/>
      <c r="GW34" s="59"/>
      <c r="GX34" s="59"/>
      <c r="GY34" s="59"/>
      <c r="GZ34" s="59"/>
      <c r="HA34" s="59"/>
      <c r="HB34" s="59"/>
      <c r="HC34" s="59"/>
      <c r="HD34" s="59"/>
      <c r="HE34" s="59"/>
      <c r="HF34" s="59"/>
      <c r="HG34" s="59"/>
      <c r="HH34" s="59"/>
      <c r="HI34" s="59"/>
      <c r="HJ34" s="59"/>
      <c r="HK34" s="59"/>
      <c r="HL34" s="59"/>
      <c r="HM34" s="59"/>
      <c r="HN34" s="59"/>
      <c r="HO34" s="59"/>
      <c r="HP34" s="59"/>
      <c r="HQ34" s="59"/>
      <c r="HR34" s="59"/>
      <c r="HS34" s="59"/>
      <c r="HT34" s="59"/>
      <c r="HU34" s="59"/>
      <c r="HV34" s="59"/>
      <c r="HW34" s="59"/>
      <c r="HX34" s="59"/>
      <c r="HY34" s="59"/>
      <c r="HZ34" s="59"/>
      <c r="IA34" s="59"/>
      <c r="IB34" s="59"/>
      <c r="IC34" s="59"/>
      <c r="ID34" s="59"/>
      <c r="IE34" s="59"/>
      <c r="IF34" s="59"/>
      <c r="IG34" s="59"/>
      <c r="IH34" s="59"/>
      <c r="II34" s="59"/>
      <c r="IJ34" s="59"/>
      <c r="IK34" s="59"/>
      <c r="IL34" s="59"/>
      <c r="IM34" s="59"/>
      <c r="IN34" s="59"/>
      <c r="IO34" s="59"/>
      <c r="IP34" s="59"/>
      <c r="IQ34" s="59"/>
      <c r="IR34" s="59"/>
      <c r="IS34" s="59"/>
      <c r="IT34" s="59"/>
      <c r="IU34" s="59"/>
      <c r="IV34" s="59"/>
      <c r="IW34" s="59"/>
      <c r="IX34" s="59"/>
    </row>
    <row r="35" spans="1:260" s="1" customFormat="1" ht="15" x14ac:dyDescent="0.25">
      <c r="A35" s="216" t="s">
        <v>84</v>
      </c>
      <c r="B35" s="217"/>
      <c r="C35" s="217"/>
      <c r="D35" s="217"/>
      <c r="E35" s="217"/>
      <c r="F35" s="217"/>
      <c r="G35" s="217"/>
      <c r="H35" s="217"/>
      <c r="I35" s="217"/>
      <c r="J35" s="217"/>
      <c r="K35" s="218"/>
      <c r="L35" s="178">
        <v>0</v>
      </c>
      <c r="M35" s="178"/>
      <c r="N35" s="41"/>
      <c r="O35" s="41"/>
      <c r="P35" s="41"/>
      <c r="Q35" s="41"/>
      <c r="R35" s="41"/>
      <c r="S35" s="41"/>
      <c r="T35" s="41"/>
      <c r="U35" s="41"/>
      <c r="V35" s="41"/>
      <c r="W35" s="41"/>
      <c r="X35" s="41"/>
      <c r="Y35" s="41"/>
      <c r="Z35" s="41"/>
      <c r="AA35" s="41"/>
      <c r="AB35" s="41"/>
      <c r="AC35" s="41"/>
      <c r="AD35" s="41"/>
      <c r="AE35" s="41"/>
      <c r="AF35" s="41"/>
      <c r="AG35" s="41"/>
      <c r="AH35" s="41"/>
      <c r="AI35" s="41"/>
      <c r="AJ35" s="41"/>
      <c r="AK35" s="41"/>
      <c r="AL35" s="41"/>
      <c r="AM35" s="41"/>
      <c r="AN35" s="41"/>
      <c r="AO35" s="41"/>
      <c r="AP35" s="41"/>
      <c r="AQ35" s="41"/>
      <c r="AR35" s="59"/>
      <c r="AS35" s="59"/>
      <c r="AT35" s="59"/>
      <c r="AU35" s="59"/>
      <c r="AV35" s="59"/>
      <c r="AW35" s="59"/>
      <c r="AX35" s="59"/>
      <c r="AY35" s="59"/>
      <c r="AZ35" s="59"/>
      <c r="BA35" s="59"/>
      <c r="BB35" s="59"/>
      <c r="BC35" s="59"/>
      <c r="BD35" s="59"/>
      <c r="BE35" s="59"/>
      <c r="BF35" s="59"/>
      <c r="BG35" s="59"/>
      <c r="BH35" s="59"/>
      <c r="BI35" s="59"/>
      <c r="BJ35" s="59"/>
      <c r="BK35" s="59"/>
      <c r="BL35" s="59"/>
      <c r="BM35" s="59"/>
      <c r="BN35" s="59"/>
      <c r="BO35" s="59"/>
      <c r="BP35" s="59"/>
      <c r="BQ35" s="59"/>
      <c r="BR35" s="59"/>
      <c r="BS35" s="59"/>
      <c r="BT35" s="59"/>
      <c r="BU35" s="59"/>
      <c r="BV35" s="59"/>
      <c r="BW35" s="59"/>
      <c r="BX35" s="59"/>
      <c r="BY35" s="59"/>
      <c r="BZ35" s="59"/>
      <c r="CA35" s="59"/>
      <c r="CB35" s="59"/>
      <c r="CC35" s="59"/>
      <c r="CD35" s="59"/>
      <c r="CE35" s="59"/>
      <c r="CF35" s="59"/>
      <c r="CG35" s="59"/>
      <c r="CH35" s="59"/>
      <c r="CI35" s="59"/>
      <c r="CJ35" s="59"/>
      <c r="CK35" s="59"/>
      <c r="CL35" s="59"/>
      <c r="CM35" s="59"/>
      <c r="CN35" s="59"/>
      <c r="CO35" s="59"/>
      <c r="CP35" s="59"/>
      <c r="CQ35" s="59"/>
      <c r="CR35" s="59"/>
      <c r="CS35" s="59"/>
      <c r="CT35" s="59"/>
      <c r="CU35" s="59"/>
      <c r="CV35" s="59"/>
      <c r="CW35" s="59"/>
      <c r="CX35" s="59"/>
      <c r="CY35" s="59"/>
      <c r="CZ35" s="59"/>
      <c r="DA35" s="59"/>
      <c r="DB35" s="59"/>
      <c r="DC35" s="59"/>
      <c r="DD35" s="59"/>
      <c r="DE35" s="59"/>
      <c r="DF35" s="59"/>
      <c r="DG35" s="59"/>
      <c r="DH35" s="59"/>
      <c r="DI35" s="59"/>
      <c r="DJ35" s="59"/>
      <c r="DK35" s="59"/>
      <c r="DL35" s="59"/>
      <c r="DM35" s="59"/>
      <c r="DN35" s="59"/>
      <c r="DO35" s="59"/>
      <c r="DP35" s="59"/>
      <c r="DQ35" s="59"/>
      <c r="DR35" s="59"/>
      <c r="DS35" s="59"/>
      <c r="DT35" s="59"/>
      <c r="DU35" s="59"/>
      <c r="DV35" s="59"/>
      <c r="DW35" s="59"/>
      <c r="DX35" s="59"/>
      <c r="DY35" s="59"/>
      <c r="DZ35" s="59"/>
      <c r="EA35" s="59"/>
      <c r="EB35" s="59"/>
      <c r="EC35" s="59"/>
      <c r="ED35" s="59"/>
      <c r="EE35" s="59"/>
      <c r="EF35" s="59"/>
      <c r="EG35" s="59"/>
      <c r="EH35" s="59"/>
      <c r="EI35" s="59"/>
      <c r="EJ35" s="59"/>
      <c r="EK35" s="59"/>
      <c r="EL35" s="59"/>
      <c r="EM35" s="59"/>
      <c r="EN35" s="59"/>
      <c r="EO35" s="59"/>
      <c r="EP35" s="59"/>
      <c r="EQ35" s="59"/>
      <c r="ER35" s="59"/>
      <c r="ES35" s="59"/>
      <c r="ET35" s="59"/>
      <c r="EU35" s="59"/>
      <c r="EV35" s="59"/>
      <c r="EW35" s="59"/>
      <c r="EX35" s="59"/>
      <c r="EY35" s="59"/>
      <c r="EZ35" s="59"/>
      <c r="FA35" s="59"/>
      <c r="FB35" s="59"/>
      <c r="FC35" s="59"/>
      <c r="FD35" s="59"/>
      <c r="FE35" s="59"/>
      <c r="FF35" s="59"/>
      <c r="FG35" s="59"/>
      <c r="FH35" s="59"/>
      <c r="FI35" s="59"/>
      <c r="FJ35" s="59"/>
      <c r="FK35" s="59"/>
      <c r="FL35" s="59"/>
      <c r="FM35" s="59"/>
      <c r="FN35" s="59"/>
      <c r="FO35" s="59"/>
      <c r="FP35" s="59"/>
      <c r="FQ35" s="59"/>
      <c r="FR35" s="59"/>
      <c r="FS35" s="59"/>
      <c r="FT35" s="59"/>
      <c r="FU35" s="59"/>
      <c r="FV35" s="59"/>
      <c r="FW35" s="59"/>
      <c r="FX35" s="59"/>
      <c r="FY35" s="59"/>
      <c r="FZ35" s="59"/>
      <c r="GA35" s="59"/>
      <c r="GB35" s="59"/>
      <c r="GC35" s="59"/>
      <c r="GD35" s="59"/>
      <c r="GE35" s="59"/>
      <c r="GF35" s="59"/>
      <c r="GG35" s="59"/>
      <c r="GH35" s="59"/>
      <c r="GI35" s="59"/>
      <c r="GJ35" s="59"/>
      <c r="GK35" s="59"/>
      <c r="GL35" s="59"/>
      <c r="GM35" s="59"/>
      <c r="GN35" s="59"/>
      <c r="GO35" s="59"/>
      <c r="GP35" s="59"/>
      <c r="GQ35" s="59"/>
      <c r="GR35" s="59"/>
      <c r="GS35" s="59"/>
      <c r="GT35" s="59"/>
      <c r="GU35" s="59"/>
      <c r="GV35" s="59"/>
      <c r="GW35" s="59"/>
      <c r="GX35" s="59"/>
      <c r="GY35" s="59"/>
      <c r="GZ35" s="59"/>
      <c r="HA35" s="59"/>
      <c r="HB35" s="59"/>
      <c r="HC35" s="59"/>
      <c r="HD35" s="59"/>
      <c r="HE35" s="59"/>
      <c r="HF35" s="59"/>
      <c r="HG35" s="59"/>
      <c r="HH35" s="59"/>
      <c r="HI35" s="59"/>
      <c r="HJ35" s="59"/>
      <c r="HK35" s="59"/>
      <c r="HL35" s="59"/>
      <c r="HM35" s="59"/>
      <c r="HN35" s="59"/>
      <c r="HO35" s="59"/>
      <c r="HP35" s="59"/>
      <c r="HQ35" s="59"/>
      <c r="HR35" s="59"/>
      <c r="HS35" s="59"/>
      <c r="HT35" s="59"/>
      <c r="HU35" s="59"/>
      <c r="HV35" s="59"/>
      <c r="HW35" s="59"/>
      <c r="HX35" s="59"/>
      <c r="HY35" s="59"/>
      <c r="HZ35" s="59"/>
      <c r="IA35" s="59"/>
      <c r="IB35" s="59"/>
      <c r="IC35" s="59"/>
      <c r="ID35" s="59"/>
      <c r="IE35" s="59"/>
      <c r="IF35" s="59"/>
      <c r="IG35" s="59"/>
      <c r="IH35" s="59"/>
      <c r="II35" s="59"/>
      <c r="IJ35" s="59"/>
      <c r="IK35" s="59"/>
      <c r="IL35" s="59"/>
      <c r="IM35" s="59"/>
      <c r="IN35" s="59"/>
      <c r="IO35" s="59"/>
      <c r="IP35" s="59"/>
      <c r="IQ35" s="59"/>
      <c r="IR35" s="59"/>
      <c r="IS35" s="59"/>
      <c r="IT35" s="59"/>
      <c r="IU35" s="59"/>
      <c r="IV35" s="59"/>
      <c r="IW35" s="59"/>
      <c r="IX35" s="59"/>
    </row>
    <row r="36" spans="1:260" s="1" customFormat="1" ht="15" x14ac:dyDescent="0.25">
      <c r="A36" s="216" t="s">
        <v>92</v>
      </c>
      <c r="B36" s="217"/>
      <c r="C36" s="217"/>
      <c r="D36" s="217"/>
      <c r="E36" s="217"/>
      <c r="F36" s="217"/>
      <c r="G36" s="217"/>
      <c r="H36" s="217"/>
      <c r="I36" s="217"/>
      <c r="J36" s="217"/>
      <c r="K36" s="218"/>
      <c r="L36" s="222">
        <v>2800</v>
      </c>
      <c r="M36" s="222"/>
      <c r="N36" s="41" t="s">
        <v>96</v>
      </c>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59"/>
      <c r="AS36" s="59"/>
      <c r="AT36" s="59"/>
      <c r="AU36" s="59"/>
      <c r="AV36" s="59"/>
      <c r="AW36" s="59"/>
      <c r="AX36" s="59"/>
      <c r="AY36" s="59"/>
      <c r="AZ36" s="59"/>
      <c r="BA36" s="59"/>
      <c r="BB36" s="59"/>
      <c r="BC36" s="59"/>
      <c r="BD36" s="59"/>
      <c r="BE36" s="59"/>
      <c r="BF36" s="59"/>
      <c r="BG36" s="59"/>
      <c r="BH36" s="59"/>
      <c r="BI36" s="59"/>
      <c r="BJ36" s="59"/>
      <c r="BK36" s="59"/>
      <c r="BL36" s="59"/>
      <c r="BM36" s="59"/>
      <c r="BN36" s="59"/>
      <c r="BO36" s="59"/>
      <c r="BP36" s="59"/>
      <c r="BQ36" s="59"/>
      <c r="BR36" s="59"/>
      <c r="BS36" s="59"/>
      <c r="BT36" s="59"/>
      <c r="BU36" s="59"/>
      <c r="BV36" s="59"/>
      <c r="BW36" s="59"/>
      <c r="BX36" s="59"/>
      <c r="BY36" s="59"/>
      <c r="BZ36" s="59"/>
      <c r="CA36" s="59"/>
      <c r="CB36" s="59"/>
      <c r="CC36" s="59"/>
      <c r="CD36" s="59"/>
      <c r="CE36" s="59"/>
      <c r="CF36" s="59"/>
      <c r="CG36" s="59"/>
      <c r="CH36" s="59"/>
      <c r="CI36" s="59"/>
      <c r="CJ36" s="59"/>
      <c r="CK36" s="59"/>
      <c r="CL36" s="59"/>
      <c r="CM36" s="59"/>
      <c r="CN36" s="59"/>
      <c r="CO36" s="59"/>
      <c r="CP36" s="59"/>
      <c r="CQ36" s="59"/>
      <c r="CR36" s="59"/>
      <c r="CS36" s="59"/>
      <c r="CT36" s="59"/>
      <c r="CU36" s="59"/>
      <c r="CV36" s="59"/>
      <c r="CW36" s="59"/>
      <c r="CX36" s="59"/>
      <c r="CY36" s="59"/>
      <c r="CZ36" s="59"/>
      <c r="DA36" s="59"/>
      <c r="DB36" s="59"/>
      <c r="DC36" s="59"/>
      <c r="DD36" s="59"/>
      <c r="DE36" s="59"/>
      <c r="DF36" s="59"/>
      <c r="DG36" s="59"/>
      <c r="DH36" s="59"/>
      <c r="DI36" s="59"/>
      <c r="DJ36" s="59"/>
      <c r="DK36" s="59"/>
      <c r="DL36" s="59"/>
      <c r="DM36" s="59"/>
      <c r="DN36" s="59"/>
      <c r="DO36" s="59"/>
      <c r="DP36" s="59"/>
      <c r="DQ36" s="59"/>
      <c r="DR36" s="59"/>
      <c r="DS36" s="59"/>
      <c r="DT36" s="59"/>
      <c r="DU36" s="59"/>
      <c r="DV36" s="59"/>
      <c r="DW36" s="59"/>
      <c r="DX36" s="59"/>
      <c r="DY36" s="59"/>
      <c r="DZ36" s="59"/>
      <c r="EA36" s="59"/>
      <c r="EB36" s="59"/>
      <c r="EC36" s="59"/>
      <c r="ED36" s="59"/>
      <c r="EE36" s="59"/>
      <c r="EF36" s="59"/>
      <c r="EG36" s="59"/>
      <c r="EH36" s="59"/>
      <c r="EI36" s="59"/>
      <c r="EJ36" s="59"/>
      <c r="EK36" s="59"/>
      <c r="EL36" s="59"/>
      <c r="EM36" s="59"/>
      <c r="EN36" s="59"/>
      <c r="EO36" s="59"/>
      <c r="EP36" s="59"/>
      <c r="EQ36" s="59"/>
      <c r="ER36" s="59"/>
      <c r="ES36" s="59"/>
      <c r="ET36" s="59"/>
      <c r="EU36" s="59"/>
      <c r="EV36" s="59"/>
      <c r="EW36" s="59"/>
      <c r="EX36" s="59"/>
      <c r="EY36" s="59"/>
      <c r="EZ36" s="59"/>
      <c r="FA36" s="59"/>
      <c r="FB36" s="59"/>
      <c r="FC36" s="59"/>
      <c r="FD36" s="59"/>
      <c r="FE36" s="59"/>
      <c r="FF36" s="59"/>
      <c r="FG36" s="59"/>
      <c r="FH36" s="59"/>
      <c r="FI36" s="59"/>
      <c r="FJ36" s="59"/>
      <c r="FK36" s="59"/>
      <c r="FL36" s="59"/>
      <c r="FM36" s="59"/>
      <c r="FN36" s="59"/>
      <c r="FO36" s="59"/>
      <c r="FP36" s="59"/>
      <c r="FQ36" s="59"/>
      <c r="FR36" s="59"/>
      <c r="FS36" s="59"/>
      <c r="FT36" s="59"/>
      <c r="FU36" s="59"/>
      <c r="FV36" s="59"/>
      <c r="FW36" s="59"/>
      <c r="FX36" s="59"/>
      <c r="FY36" s="59"/>
      <c r="FZ36" s="59"/>
      <c r="GA36" s="59"/>
      <c r="GB36" s="59"/>
      <c r="GC36" s="59"/>
      <c r="GD36" s="59"/>
      <c r="GE36" s="59"/>
      <c r="GF36" s="59"/>
      <c r="GG36" s="59"/>
      <c r="GH36" s="59"/>
      <c r="GI36" s="59"/>
      <c r="GJ36" s="59"/>
      <c r="GK36" s="59"/>
      <c r="GL36" s="59"/>
      <c r="GM36" s="59"/>
      <c r="GN36" s="59"/>
      <c r="GO36" s="59"/>
      <c r="GP36" s="59"/>
      <c r="GQ36" s="59"/>
      <c r="GR36" s="59"/>
      <c r="GS36" s="59"/>
      <c r="GT36" s="59"/>
      <c r="GU36" s="59"/>
      <c r="GV36" s="59"/>
      <c r="GW36" s="59"/>
      <c r="GX36" s="59"/>
      <c r="GY36" s="59"/>
      <c r="GZ36" s="59"/>
      <c r="HA36" s="59"/>
      <c r="HB36" s="59"/>
      <c r="HC36" s="59"/>
      <c r="HD36" s="59"/>
      <c r="HE36" s="59"/>
      <c r="HF36" s="59"/>
      <c r="HG36" s="59"/>
      <c r="HH36" s="59"/>
      <c r="HI36" s="59"/>
      <c r="HJ36" s="59"/>
      <c r="HK36" s="59"/>
      <c r="HL36" s="59"/>
      <c r="HM36" s="59"/>
      <c r="HN36" s="59"/>
      <c r="HO36" s="59"/>
      <c r="HP36" s="59"/>
      <c r="HQ36" s="59"/>
      <c r="HR36" s="59"/>
      <c r="HS36" s="59"/>
      <c r="HT36" s="59"/>
      <c r="HU36" s="59"/>
      <c r="HV36" s="59"/>
      <c r="HW36" s="59"/>
      <c r="HX36" s="59"/>
      <c r="HY36" s="59"/>
      <c r="HZ36" s="59"/>
      <c r="IA36" s="59"/>
      <c r="IB36" s="59"/>
      <c r="IC36" s="59"/>
      <c r="ID36" s="59"/>
      <c r="IE36" s="59"/>
      <c r="IF36" s="59"/>
      <c r="IG36" s="59"/>
      <c r="IH36" s="59"/>
      <c r="II36" s="59"/>
      <c r="IJ36" s="59"/>
      <c r="IK36" s="59"/>
      <c r="IL36" s="59"/>
      <c r="IM36" s="59"/>
      <c r="IN36" s="59"/>
      <c r="IO36" s="59"/>
      <c r="IP36" s="59"/>
      <c r="IQ36" s="59"/>
      <c r="IR36" s="59"/>
      <c r="IS36" s="59"/>
      <c r="IT36" s="59"/>
      <c r="IU36" s="59"/>
      <c r="IV36" s="59"/>
      <c r="IW36" s="59"/>
      <c r="IX36" s="59"/>
    </row>
    <row r="37" spans="1:260" s="1" customFormat="1" ht="15" x14ac:dyDescent="0.25">
      <c r="A37" s="216" t="s">
        <v>107</v>
      </c>
      <c r="B37" s="217"/>
      <c r="C37" s="217"/>
      <c r="D37" s="217"/>
      <c r="E37" s="217"/>
      <c r="F37" s="217"/>
      <c r="G37" s="217"/>
      <c r="H37" s="217"/>
      <c r="I37" s="217"/>
      <c r="J37" s="217"/>
      <c r="K37" s="218"/>
      <c r="L37" s="151">
        <v>3430</v>
      </c>
      <c r="M37" s="151"/>
      <c r="N37" s="41"/>
      <c r="O37" s="41"/>
      <c r="P37" s="41"/>
      <c r="Q37" s="41"/>
      <c r="R37" s="41"/>
      <c r="S37" s="41"/>
      <c r="T37" s="41"/>
      <c r="U37" s="41"/>
      <c r="V37" s="41"/>
      <c r="W37" s="41"/>
      <c r="X37" s="41"/>
      <c r="Y37" s="41"/>
      <c r="Z37" s="41"/>
      <c r="AA37" s="41"/>
      <c r="AB37" s="41"/>
      <c r="AC37" s="41"/>
      <c r="AD37" s="41"/>
      <c r="AE37" s="41"/>
      <c r="AF37" s="41"/>
      <c r="AG37" s="41"/>
      <c r="AH37" s="41"/>
      <c r="AI37" s="41"/>
      <c r="AJ37" s="41"/>
      <c r="AK37" s="41"/>
      <c r="AL37" s="41"/>
      <c r="AM37" s="41"/>
      <c r="AN37" s="41"/>
      <c r="AO37" s="41"/>
      <c r="AP37" s="41"/>
      <c r="AQ37" s="41"/>
      <c r="AR37" s="59"/>
      <c r="AS37" s="59"/>
      <c r="AT37" s="59"/>
      <c r="AU37" s="59"/>
      <c r="AV37" s="59"/>
      <c r="AW37" s="59"/>
      <c r="AX37" s="59"/>
      <c r="AY37" s="59"/>
      <c r="AZ37" s="59"/>
      <c r="BA37" s="59"/>
      <c r="BB37" s="59"/>
      <c r="BC37" s="59"/>
      <c r="BD37" s="59"/>
      <c r="BE37" s="59"/>
      <c r="BF37" s="59"/>
      <c r="BG37" s="59"/>
      <c r="BH37" s="59"/>
      <c r="BI37" s="59"/>
      <c r="BJ37" s="59"/>
      <c r="BK37" s="59"/>
      <c r="BL37" s="59"/>
      <c r="BM37" s="59"/>
      <c r="BN37" s="59"/>
      <c r="BO37" s="59"/>
      <c r="BP37" s="59"/>
      <c r="BQ37" s="59"/>
      <c r="BR37" s="59"/>
      <c r="BS37" s="59"/>
      <c r="BT37" s="59"/>
      <c r="BU37" s="59"/>
      <c r="BV37" s="59"/>
      <c r="BW37" s="59"/>
      <c r="BX37" s="59"/>
      <c r="BY37" s="59"/>
      <c r="BZ37" s="59"/>
      <c r="CA37" s="59"/>
      <c r="CB37" s="59"/>
      <c r="CC37" s="59"/>
      <c r="CD37" s="59"/>
      <c r="CE37" s="59"/>
      <c r="CF37" s="59"/>
      <c r="CG37" s="59"/>
      <c r="CH37" s="59"/>
      <c r="CI37" s="59"/>
      <c r="CJ37" s="59"/>
      <c r="CK37" s="59"/>
      <c r="CL37" s="59"/>
      <c r="CM37" s="59"/>
      <c r="CN37" s="59"/>
      <c r="CO37" s="59"/>
      <c r="CP37" s="59"/>
      <c r="CQ37" s="59"/>
      <c r="CR37" s="59"/>
      <c r="CS37" s="59"/>
      <c r="CT37" s="59"/>
      <c r="CU37" s="59"/>
      <c r="CV37" s="59"/>
      <c r="CW37" s="59"/>
      <c r="CX37" s="59"/>
      <c r="CY37" s="59"/>
      <c r="CZ37" s="59"/>
      <c r="DA37" s="59"/>
      <c r="DB37" s="59"/>
      <c r="DC37" s="59"/>
      <c r="DD37" s="59"/>
      <c r="DE37" s="59"/>
      <c r="DF37" s="59"/>
      <c r="DG37" s="59"/>
      <c r="DH37" s="59"/>
      <c r="DI37" s="59"/>
      <c r="DJ37" s="59"/>
      <c r="DK37" s="59"/>
      <c r="DL37" s="59"/>
      <c r="DM37" s="59"/>
      <c r="DN37" s="59"/>
      <c r="DO37" s="59"/>
      <c r="DP37" s="59"/>
      <c r="DQ37" s="59"/>
      <c r="DR37" s="59"/>
      <c r="DS37" s="59"/>
      <c r="DT37" s="59"/>
      <c r="DU37" s="59"/>
      <c r="DV37" s="59"/>
      <c r="DW37" s="59"/>
      <c r="DX37" s="59"/>
      <c r="DY37" s="59"/>
      <c r="DZ37" s="59"/>
      <c r="EA37" s="59"/>
      <c r="EB37" s="59"/>
      <c r="EC37" s="59"/>
      <c r="ED37" s="59"/>
      <c r="EE37" s="59"/>
      <c r="EF37" s="59"/>
      <c r="EG37" s="59"/>
      <c r="EH37" s="59"/>
      <c r="EI37" s="59"/>
      <c r="EJ37" s="59"/>
      <c r="EK37" s="59"/>
      <c r="EL37" s="59"/>
      <c r="EM37" s="59"/>
      <c r="EN37" s="59"/>
      <c r="EO37" s="59"/>
      <c r="EP37" s="59"/>
      <c r="EQ37" s="59"/>
      <c r="ER37" s="59"/>
      <c r="ES37" s="59"/>
      <c r="ET37" s="59"/>
      <c r="EU37" s="59"/>
      <c r="EV37" s="59"/>
      <c r="EW37" s="59"/>
      <c r="EX37" s="59"/>
      <c r="EY37" s="59"/>
      <c r="EZ37" s="59"/>
      <c r="FA37" s="59"/>
      <c r="FB37" s="59"/>
      <c r="FC37" s="59"/>
      <c r="FD37" s="59"/>
      <c r="FE37" s="59"/>
      <c r="FF37" s="59"/>
      <c r="FG37" s="59"/>
      <c r="FH37" s="59"/>
      <c r="FI37" s="59"/>
      <c r="FJ37" s="59"/>
      <c r="FK37" s="59"/>
      <c r="FL37" s="59"/>
      <c r="FM37" s="59"/>
      <c r="FN37" s="59"/>
      <c r="FO37" s="59"/>
      <c r="FP37" s="59"/>
      <c r="FQ37" s="59"/>
      <c r="FR37" s="59"/>
      <c r="FS37" s="59"/>
      <c r="FT37" s="59"/>
      <c r="FU37" s="59"/>
      <c r="FV37" s="59"/>
      <c r="FW37" s="59"/>
      <c r="FX37" s="59"/>
      <c r="FY37" s="59"/>
      <c r="FZ37" s="59"/>
      <c r="GA37" s="59"/>
      <c r="GB37" s="59"/>
      <c r="GC37" s="59"/>
      <c r="GD37" s="59"/>
      <c r="GE37" s="59"/>
      <c r="GF37" s="59"/>
      <c r="GG37" s="59"/>
      <c r="GH37" s="59"/>
      <c r="GI37" s="59"/>
      <c r="GJ37" s="59"/>
      <c r="GK37" s="59"/>
      <c r="GL37" s="59"/>
      <c r="GM37" s="59"/>
      <c r="GN37" s="59"/>
      <c r="GO37" s="59"/>
      <c r="GP37" s="59"/>
      <c r="GQ37" s="59"/>
      <c r="GR37" s="59"/>
      <c r="GS37" s="59"/>
      <c r="GT37" s="59"/>
      <c r="GU37" s="59"/>
      <c r="GV37" s="59"/>
      <c r="GW37" s="59"/>
      <c r="GX37" s="59"/>
      <c r="GY37" s="59"/>
      <c r="GZ37" s="59"/>
      <c r="HA37" s="59"/>
      <c r="HB37" s="59"/>
      <c r="HC37" s="59"/>
      <c r="HD37" s="59"/>
      <c r="HE37" s="59"/>
      <c r="HF37" s="59"/>
      <c r="HG37" s="59"/>
      <c r="HH37" s="59"/>
      <c r="HI37" s="59"/>
      <c r="HJ37" s="59"/>
      <c r="HK37" s="59"/>
      <c r="HL37" s="59"/>
      <c r="HM37" s="59"/>
      <c r="HN37" s="59"/>
      <c r="HO37" s="59"/>
      <c r="HP37" s="59"/>
      <c r="HQ37" s="59"/>
      <c r="HR37" s="59"/>
      <c r="HS37" s="59"/>
      <c r="HT37" s="59"/>
      <c r="HU37" s="59"/>
      <c r="HV37" s="59"/>
      <c r="HW37" s="59"/>
      <c r="HX37" s="59"/>
      <c r="HY37" s="59"/>
      <c r="HZ37" s="59"/>
      <c r="IA37" s="59"/>
      <c r="IB37" s="59"/>
      <c r="IC37" s="59"/>
      <c r="ID37" s="59"/>
      <c r="IE37" s="59"/>
      <c r="IF37" s="59"/>
      <c r="IG37" s="59"/>
      <c r="IH37" s="59"/>
      <c r="II37" s="59"/>
      <c r="IJ37" s="59"/>
      <c r="IK37" s="59"/>
      <c r="IL37" s="59"/>
      <c r="IM37" s="59"/>
      <c r="IN37" s="59"/>
      <c r="IO37" s="59"/>
      <c r="IP37" s="59"/>
      <c r="IQ37" s="59"/>
      <c r="IR37" s="59"/>
      <c r="IS37" s="59"/>
      <c r="IT37" s="59"/>
      <c r="IU37" s="59"/>
      <c r="IV37" s="59"/>
      <c r="IW37" s="59"/>
      <c r="IX37" s="59"/>
    </row>
    <row r="38" spans="1:260" s="2" customFormat="1" ht="15" customHeight="1" x14ac:dyDescent="0.25">
      <c r="A38" s="216" t="s">
        <v>91</v>
      </c>
      <c r="B38" s="217"/>
      <c r="C38" s="217"/>
      <c r="D38" s="217"/>
      <c r="E38" s="217"/>
      <c r="F38" s="217"/>
      <c r="G38" s="217"/>
      <c r="H38" s="217"/>
      <c r="I38" s="217"/>
      <c r="J38" s="217"/>
      <c r="K38" s="218"/>
      <c r="L38" s="151">
        <f>L6*1%</f>
        <v>1000</v>
      </c>
      <c r="M38" s="151"/>
      <c r="N38" s="41"/>
      <c r="O38" s="41"/>
      <c r="P38" s="41"/>
      <c r="Q38" s="41"/>
      <c r="R38" s="41"/>
      <c r="S38" s="41"/>
      <c r="T38" s="41"/>
      <c r="U38" s="41"/>
      <c r="V38" s="41"/>
      <c r="W38" s="41"/>
      <c r="X38" s="41"/>
      <c r="Y38" s="41"/>
      <c r="Z38" s="41"/>
      <c r="AA38" s="41"/>
      <c r="AB38" s="41"/>
      <c r="AC38" s="41"/>
      <c r="AD38" s="41"/>
      <c r="AE38" s="41"/>
      <c r="AF38" s="41"/>
      <c r="AG38" s="41"/>
      <c r="AH38" s="41"/>
      <c r="AI38" s="41"/>
      <c r="AJ38" s="41"/>
      <c r="AK38" s="41"/>
      <c r="AL38" s="41"/>
      <c r="AM38" s="41"/>
      <c r="AN38" s="41"/>
      <c r="AO38" s="41"/>
      <c r="AP38" s="41"/>
      <c r="AQ38" s="41"/>
      <c r="AR38"/>
      <c r="AS38"/>
      <c r="AT38"/>
      <c r="AU38"/>
      <c r="AV38"/>
      <c r="AW38"/>
      <c r="AX38"/>
      <c r="AY38"/>
      <c r="AZ38"/>
      <c r="BA38"/>
      <c r="BB38"/>
      <c r="BC38"/>
      <c r="BD38"/>
      <c r="BE38"/>
      <c r="BF38"/>
      <c r="BG38"/>
      <c r="BH38"/>
      <c r="BI38"/>
      <c r="BJ38"/>
      <c r="BK38"/>
      <c r="BL38"/>
      <c r="BM38"/>
      <c r="BN38"/>
      <c r="BO38"/>
      <c r="BP38"/>
      <c r="BQ38"/>
      <c r="BR38"/>
      <c r="BS38"/>
      <c r="BT38"/>
      <c r="BU38"/>
      <c r="BV38"/>
      <c r="BW38"/>
      <c r="BX38"/>
      <c r="BY38"/>
      <c r="BZ38"/>
      <c r="CA38"/>
      <c r="CB38"/>
      <c r="CC38"/>
      <c r="CD38"/>
      <c r="CE38"/>
      <c r="CF38"/>
      <c r="CG38"/>
      <c r="CH38"/>
      <c r="CI38"/>
      <c r="CJ38"/>
      <c r="CK38"/>
      <c r="CL38"/>
      <c r="CM38"/>
      <c r="CN38"/>
      <c r="CO38"/>
      <c r="CP38"/>
      <c r="CQ38"/>
      <c r="CR38"/>
      <c r="CS38"/>
      <c r="CT38"/>
      <c r="CU38"/>
      <c r="CV38"/>
      <c r="CW38"/>
      <c r="CX38"/>
      <c r="CY38"/>
      <c r="CZ38"/>
      <c r="DA38"/>
      <c r="DB38"/>
      <c r="DC38"/>
      <c r="DD38"/>
      <c r="DE38"/>
      <c r="DF38"/>
      <c r="DG38"/>
      <c r="DH38"/>
      <c r="DI38"/>
      <c r="DJ38"/>
      <c r="DK38"/>
      <c r="DL38"/>
      <c r="DM38"/>
      <c r="DN38"/>
      <c r="DO38"/>
      <c r="DP38"/>
      <c r="DQ38"/>
      <c r="DR38"/>
      <c r="DS38"/>
      <c r="DT38"/>
      <c r="DU38"/>
      <c r="DV38"/>
      <c r="DW38"/>
      <c r="DX38"/>
      <c r="DY38"/>
      <c r="DZ38"/>
      <c r="EA38"/>
      <c r="EB38"/>
      <c r="EC38"/>
      <c r="ED38"/>
      <c r="EE38"/>
      <c r="EF38"/>
      <c r="EG38"/>
      <c r="EH38"/>
      <c r="EI38"/>
      <c r="EJ38"/>
      <c r="EK38"/>
      <c r="EL38"/>
      <c r="EM38"/>
      <c r="EN38"/>
      <c r="EO38"/>
      <c r="EP38"/>
      <c r="EQ38"/>
      <c r="ER38"/>
      <c r="ES38"/>
      <c r="ET38"/>
      <c r="EU38"/>
      <c r="EV38"/>
      <c r="EW38"/>
      <c r="EX38"/>
      <c r="EY38"/>
      <c r="EZ38"/>
      <c r="FA38"/>
      <c r="FB38"/>
      <c r="FC38"/>
      <c r="FD38"/>
      <c r="FE38"/>
      <c r="FF38"/>
      <c r="FG38"/>
      <c r="FH38"/>
      <c r="FI38"/>
      <c r="FJ38"/>
      <c r="FK38"/>
      <c r="FL38"/>
      <c r="FM38"/>
      <c r="FN38"/>
      <c r="FO38"/>
      <c r="FP38"/>
      <c r="FQ38"/>
      <c r="FR38"/>
      <c r="FS38"/>
      <c r="FT38"/>
      <c r="FU38"/>
      <c r="FV38"/>
      <c r="FW38"/>
      <c r="FX38"/>
      <c r="FY38"/>
      <c r="FZ38"/>
      <c r="GA38"/>
      <c r="GB38"/>
      <c r="GC38"/>
      <c r="GD38"/>
      <c r="GE38"/>
      <c r="GF38"/>
      <c r="GG38"/>
      <c r="GH38"/>
      <c r="GI38"/>
      <c r="GJ38"/>
      <c r="GK38"/>
      <c r="GL38"/>
      <c r="GM38"/>
      <c r="GN38"/>
      <c r="GO38"/>
      <c r="GP38"/>
      <c r="GQ38"/>
      <c r="GR38"/>
      <c r="GS38"/>
      <c r="GT38"/>
      <c r="GU38"/>
      <c r="GV38"/>
      <c r="GW38"/>
      <c r="GX38"/>
      <c r="GY38"/>
      <c r="GZ38"/>
      <c r="HA38"/>
      <c r="HB38"/>
      <c r="HC38"/>
      <c r="HD38"/>
      <c r="HE38"/>
      <c r="HF38"/>
      <c r="HG38"/>
      <c r="HH38"/>
      <c r="HI38"/>
      <c r="HJ38"/>
      <c r="HK38"/>
      <c r="HL38"/>
      <c r="HM38"/>
      <c r="HN38"/>
      <c r="HO38"/>
      <c r="HP38"/>
      <c r="HQ38"/>
      <c r="HR38"/>
      <c r="HS38"/>
      <c r="HT38"/>
      <c r="HU38"/>
      <c r="HV38"/>
      <c r="HW38"/>
      <c r="HX38"/>
      <c r="HY38"/>
      <c r="HZ38"/>
      <c r="IA38"/>
      <c r="IB38"/>
      <c r="IC38"/>
      <c r="ID38"/>
      <c r="IE38"/>
      <c r="IF38"/>
      <c r="IG38"/>
      <c r="IH38"/>
      <c r="II38"/>
      <c r="IJ38"/>
      <c r="IK38"/>
      <c r="IL38"/>
      <c r="IM38"/>
      <c r="IN38"/>
      <c r="IO38"/>
      <c r="IP38"/>
      <c r="IQ38"/>
      <c r="IR38"/>
      <c r="IS38"/>
      <c r="IT38"/>
      <c r="IU38"/>
      <c r="IV38"/>
      <c r="IW38"/>
      <c r="IX38"/>
    </row>
    <row r="39" spans="1:260" s="2" customFormat="1" ht="19.5" hidden="1" customHeight="1" x14ac:dyDescent="0.25">
      <c r="A39" s="223"/>
      <c r="B39" s="224"/>
      <c r="C39" s="224"/>
      <c r="D39" s="224"/>
      <c r="E39" s="224"/>
      <c r="F39" s="224"/>
      <c r="G39" s="224"/>
      <c r="H39" s="224"/>
      <c r="I39" s="224"/>
      <c r="J39" s="224"/>
      <c r="K39" s="225"/>
      <c r="L39" s="226"/>
      <c r="M39" s="227"/>
      <c r="N39" s="41"/>
      <c r="O39" s="41"/>
      <c r="P39" s="41"/>
      <c r="Q39" s="41"/>
      <c r="R39" s="41"/>
      <c r="S39" s="41"/>
      <c r="T39" s="41"/>
      <c r="U39" s="41"/>
      <c r="V39" s="41"/>
      <c r="W39" s="41"/>
      <c r="X39" s="41"/>
      <c r="Y39" s="41"/>
      <c r="Z39" s="41"/>
      <c r="AA39" s="41"/>
      <c r="AB39" s="41"/>
      <c r="AC39" s="41"/>
      <c r="AD39" s="41"/>
      <c r="AE39" s="41"/>
      <c r="AF39" s="41"/>
      <c r="AG39" s="41"/>
      <c r="AH39" s="41"/>
      <c r="AI39" s="41"/>
      <c r="AJ39" s="41"/>
      <c r="AK39" s="41"/>
      <c r="AL39" s="41"/>
      <c r="AM39" s="41"/>
      <c r="AN39" s="41"/>
      <c r="AO39" s="1"/>
      <c r="AP39" s="1"/>
      <c r="AQ39" s="1"/>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c r="DB39"/>
      <c r="DC39"/>
      <c r="DD39"/>
      <c r="DE39"/>
      <c r="DF39"/>
      <c r="DG39"/>
      <c r="DH39"/>
      <c r="DI39"/>
      <c r="DJ39"/>
      <c r="DK39"/>
      <c r="DL39"/>
      <c r="DM39"/>
      <c r="DN39"/>
      <c r="DO39"/>
      <c r="DP39"/>
      <c r="DQ39"/>
      <c r="DR39"/>
      <c r="DS39"/>
      <c r="DT39"/>
      <c r="DU39"/>
      <c r="DV39"/>
      <c r="DW39"/>
      <c r="DX39"/>
      <c r="DY39"/>
      <c r="DZ39"/>
      <c r="EA39"/>
      <c r="EB39"/>
      <c r="EC39"/>
      <c r="ED39"/>
      <c r="EE39"/>
      <c r="EF39"/>
      <c r="EG39"/>
      <c r="EH39"/>
      <c r="EI39"/>
      <c r="EJ39"/>
      <c r="EK39"/>
      <c r="EL39"/>
      <c r="EM39"/>
      <c r="EN39"/>
      <c r="EO39"/>
      <c r="EP39"/>
      <c r="EQ39"/>
      <c r="ER39"/>
      <c r="ES39"/>
      <c r="ET39"/>
      <c r="EU39"/>
      <c r="EV39"/>
      <c r="EW39"/>
      <c r="EX39"/>
      <c r="EY39"/>
      <c r="EZ39"/>
      <c r="FA39"/>
      <c r="FB39"/>
      <c r="FC39"/>
      <c r="FD39"/>
      <c r="FE39"/>
      <c r="FF39"/>
      <c r="FG39"/>
      <c r="FH39"/>
      <c r="FI39"/>
      <c r="FJ39"/>
      <c r="FK39"/>
      <c r="FL39"/>
      <c r="FM39"/>
      <c r="FN39"/>
      <c r="FO39"/>
      <c r="FP39"/>
      <c r="FQ39"/>
      <c r="FR39"/>
      <c r="FS39"/>
      <c r="FT39"/>
      <c r="FU39"/>
      <c r="FV39"/>
      <c r="FW39"/>
      <c r="FX39"/>
      <c r="FY39"/>
      <c r="FZ39"/>
      <c r="GA39"/>
      <c r="GB39"/>
      <c r="GC39"/>
      <c r="GD39"/>
      <c r="GE39"/>
      <c r="GF39"/>
      <c r="GG39"/>
      <c r="GH39"/>
      <c r="GI39"/>
      <c r="GJ39"/>
      <c r="GK39"/>
      <c r="GL39"/>
      <c r="GM39"/>
      <c r="GN39"/>
      <c r="GO39"/>
      <c r="GP39"/>
      <c r="GQ39"/>
      <c r="GR39"/>
      <c r="GS39"/>
      <c r="GT39"/>
      <c r="GU39"/>
      <c r="GV39"/>
      <c r="GW39"/>
      <c r="GX39"/>
      <c r="GY39"/>
      <c r="GZ39"/>
      <c r="HA39"/>
      <c r="HB39"/>
      <c r="HC39"/>
      <c r="HD39"/>
      <c r="HE39"/>
      <c r="HF39"/>
      <c r="HG39"/>
      <c r="HH39"/>
      <c r="HI39"/>
      <c r="HJ39"/>
      <c r="HK39"/>
      <c r="HL39"/>
      <c r="HM39"/>
      <c r="HN39"/>
      <c r="HO39"/>
      <c r="HP39"/>
      <c r="HQ39"/>
      <c r="HR39"/>
      <c r="HS39"/>
      <c r="HT39"/>
      <c r="HU39"/>
      <c r="HV39"/>
      <c r="HW39"/>
      <c r="HX39"/>
      <c r="HY39"/>
      <c r="HZ39"/>
      <c r="IA39"/>
      <c r="IB39"/>
      <c r="IC39"/>
      <c r="ID39"/>
      <c r="IE39"/>
      <c r="IF39"/>
      <c r="IG39"/>
      <c r="IH39"/>
      <c r="II39"/>
      <c r="IJ39"/>
      <c r="IK39"/>
      <c r="IL39"/>
      <c r="IM39"/>
      <c r="IN39"/>
      <c r="IO39"/>
      <c r="IP39"/>
      <c r="IQ39"/>
      <c r="IR39"/>
      <c r="IS39"/>
      <c r="IT39"/>
      <c r="IU39"/>
      <c r="IV39"/>
      <c r="IW39"/>
      <c r="IX39"/>
    </row>
    <row r="40" spans="1:260" s="2" customFormat="1" ht="15.75" thickBot="1" x14ac:dyDescent="0.3">
      <c r="A40" s="20">
        <v>2</v>
      </c>
      <c r="B40" s="1"/>
      <c r="C40" s="1"/>
      <c r="D40" s="1"/>
      <c r="E40" s="1"/>
      <c r="F40" s="1"/>
      <c r="G40" s="1"/>
      <c r="H40" s="1"/>
      <c r="I40" s="1"/>
      <c r="J40" s="1"/>
      <c r="K40" s="1"/>
      <c r="M40" s="32"/>
      <c r="N40" s="41"/>
      <c r="O40" s="41"/>
      <c r="P40" s="41"/>
      <c r="Q40" s="41"/>
      <c r="R40" s="41"/>
      <c r="S40" s="41"/>
      <c r="T40" s="41"/>
      <c r="U40" s="41"/>
      <c r="V40" s="41"/>
      <c r="W40" s="41"/>
      <c r="X40" s="41"/>
      <c r="Y40" s="41"/>
      <c r="Z40" s="41"/>
      <c r="AA40" s="41"/>
      <c r="AB40" s="41"/>
      <c r="AC40" s="41"/>
      <c r="AD40" s="41"/>
      <c r="AE40" s="41"/>
      <c r="AF40" s="41"/>
      <c r="AG40" s="41"/>
      <c r="AH40" s="41"/>
      <c r="AI40" s="41"/>
      <c r="AJ40" s="41"/>
      <c r="AK40" s="41"/>
      <c r="AL40" s="41"/>
      <c r="AM40" s="41"/>
      <c r="AN40" s="41"/>
      <c r="AP40" s="41"/>
      <c r="AQ40" s="41" t="s">
        <v>16</v>
      </c>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c r="DB40"/>
      <c r="DC40"/>
      <c r="DD40"/>
      <c r="DE40"/>
      <c r="DF40"/>
      <c r="DG40"/>
      <c r="DH40"/>
      <c r="DI40"/>
      <c r="DJ40"/>
      <c r="DK40"/>
      <c r="DL40"/>
      <c r="DM40"/>
      <c r="DN40"/>
      <c r="DO40"/>
      <c r="DP40"/>
      <c r="DQ40"/>
      <c r="DR40"/>
      <c r="DS40"/>
      <c r="DT40"/>
      <c r="DU40"/>
      <c r="DV40"/>
      <c r="DW40"/>
      <c r="DX40"/>
      <c r="DY40"/>
      <c r="DZ40"/>
      <c r="EA40"/>
      <c r="EB40"/>
      <c r="EC40"/>
      <c r="ED40"/>
      <c r="EE40"/>
      <c r="EF40"/>
      <c r="EG40"/>
      <c r="EH40"/>
      <c r="EI40"/>
      <c r="EJ40"/>
      <c r="EK40"/>
      <c r="EL40"/>
      <c r="EM40"/>
      <c r="EN40"/>
      <c r="EO40"/>
      <c r="EP40"/>
      <c r="EQ40"/>
      <c r="ER40"/>
      <c r="ES40"/>
      <c r="ET40"/>
      <c r="EU40"/>
      <c r="EV40"/>
      <c r="EW40"/>
      <c r="EX40"/>
      <c r="EY40"/>
      <c r="EZ40"/>
      <c r="FA40"/>
      <c r="FB40"/>
      <c r="FC40"/>
      <c r="FD40"/>
      <c r="FE40"/>
      <c r="FF40"/>
      <c r="FG40"/>
      <c r="FH40"/>
      <c r="FI40"/>
      <c r="FJ40"/>
      <c r="FK40"/>
      <c r="FL40"/>
      <c r="FM40"/>
      <c r="FN40"/>
      <c r="FO40"/>
      <c r="FP40"/>
      <c r="FQ40"/>
      <c r="FR40"/>
      <c r="FS40"/>
      <c r="FT40"/>
      <c r="FU40"/>
      <c r="FV40"/>
      <c r="FW40"/>
      <c r="FX40"/>
      <c r="FY40"/>
      <c r="FZ40"/>
      <c r="GA40"/>
      <c r="GB40"/>
      <c r="GC40"/>
      <c r="GD40"/>
      <c r="GE40"/>
      <c r="GF40"/>
      <c r="GG40"/>
      <c r="GH40"/>
      <c r="GI40"/>
      <c r="GJ40"/>
      <c r="GK40"/>
      <c r="GL40"/>
      <c r="GM40"/>
      <c r="GN40"/>
      <c r="GO40"/>
      <c r="GP40"/>
      <c r="GQ40"/>
      <c r="GR40"/>
      <c r="GS40"/>
      <c r="GT40"/>
      <c r="GU40"/>
      <c r="GV40"/>
      <c r="GW40"/>
      <c r="GX40"/>
      <c r="GY40"/>
      <c r="GZ40"/>
      <c r="HA40"/>
      <c r="HB40"/>
      <c r="HC40"/>
      <c r="HD40"/>
      <c r="HE40"/>
      <c r="HF40"/>
      <c r="HG40"/>
      <c r="HH40"/>
      <c r="HI40"/>
      <c r="HJ40"/>
      <c r="HK40"/>
      <c r="HL40"/>
      <c r="HM40"/>
      <c r="HN40"/>
      <c r="HO40"/>
      <c r="HP40"/>
      <c r="HQ40"/>
      <c r="HR40"/>
      <c r="HS40"/>
      <c r="HT40"/>
      <c r="HU40"/>
      <c r="HV40"/>
      <c r="HW40"/>
      <c r="HX40"/>
      <c r="HY40"/>
      <c r="HZ40"/>
      <c r="IA40"/>
      <c r="IB40"/>
      <c r="IC40"/>
      <c r="ID40"/>
      <c r="IE40"/>
      <c r="IF40"/>
      <c r="IG40"/>
      <c r="IH40"/>
      <c r="II40"/>
      <c r="IJ40"/>
      <c r="IK40"/>
      <c r="IL40"/>
      <c r="IM40"/>
      <c r="IN40"/>
      <c r="IO40"/>
      <c r="IP40"/>
      <c r="IQ40"/>
      <c r="IR40"/>
      <c r="IS40"/>
      <c r="IT40"/>
      <c r="IU40"/>
      <c r="IV40"/>
      <c r="IW40"/>
      <c r="IX40"/>
    </row>
    <row r="41" spans="1:260" s="2" customFormat="1" ht="12.75" customHeight="1" thickBot="1" x14ac:dyDescent="0.3">
      <c r="A41" s="123" t="s">
        <v>18</v>
      </c>
      <c r="B41" s="112" t="s">
        <v>20</v>
      </c>
      <c r="C41" s="113"/>
      <c r="D41" s="113"/>
      <c r="E41" s="113"/>
      <c r="F41" s="113"/>
      <c r="G41" s="114"/>
      <c r="H41" s="112" t="s">
        <v>21</v>
      </c>
      <c r="I41" s="113"/>
      <c r="J41" s="113"/>
      <c r="K41" s="113"/>
      <c r="L41" s="113"/>
      <c r="M41" s="114"/>
      <c r="N41" s="112" t="s">
        <v>22</v>
      </c>
      <c r="O41" s="113"/>
      <c r="P41" s="113"/>
      <c r="Q41" s="113"/>
      <c r="R41" s="113"/>
      <c r="S41" s="114"/>
      <c r="T41" s="112" t="s">
        <v>23</v>
      </c>
      <c r="U41" s="113"/>
      <c r="V41" s="113"/>
      <c r="W41" s="113"/>
      <c r="X41" s="113"/>
      <c r="Y41" s="114"/>
      <c r="Z41" s="112" t="s">
        <v>24</v>
      </c>
      <c r="AA41" s="113"/>
      <c r="AB41" s="113"/>
      <c r="AC41" s="113"/>
      <c r="AD41" s="113"/>
      <c r="AE41" s="114"/>
      <c r="AF41" s="112" t="s">
        <v>25</v>
      </c>
      <c r="AG41" s="113"/>
      <c r="AH41" s="113"/>
      <c r="AI41" s="113"/>
      <c r="AJ41" s="113"/>
      <c r="AK41" s="114"/>
      <c r="AL41" s="112" t="s">
        <v>26</v>
      </c>
      <c r="AM41" s="113"/>
      <c r="AN41" s="113"/>
      <c r="AO41" s="113"/>
      <c r="AP41" s="113"/>
      <c r="AQ41" s="114"/>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c r="DB41"/>
      <c r="DC41"/>
      <c r="DD41"/>
      <c r="DE41"/>
      <c r="DF41"/>
      <c r="DG41"/>
      <c r="DH41"/>
      <c r="DI41"/>
      <c r="DJ41"/>
      <c r="DK41"/>
      <c r="DL41"/>
      <c r="DM41"/>
      <c r="DN41"/>
      <c r="DO41"/>
      <c r="DP41"/>
      <c r="DQ41"/>
      <c r="DR41"/>
      <c r="DS41"/>
      <c r="DT41"/>
      <c r="DU41"/>
      <c r="DV41"/>
      <c r="DW41"/>
      <c r="DX41"/>
      <c r="DY41"/>
      <c r="DZ41"/>
      <c r="EA41"/>
      <c r="EB41"/>
      <c r="EC41"/>
      <c r="ED41"/>
      <c r="EE41"/>
      <c r="EF41"/>
      <c r="EG41"/>
      <c r="EH41"/>
      <c r="EI41"/>
      <c r="EJ41"/>
      <c r="EK41"/>
      <c r="EL41"/>
      <c r="EM41"/>
      <c r="EN41"/>
      <c r="EO41"/>
      <c r="EP41"/>
      <c r="EQ41"/>
      <c r="ER41"/>
      <c r="ES41"/>
      <c r="ET41"/>
      <c r="EU41"/>
      <c r="EV41"/>
      <c r="EW41"/>
      <c r="EX41"/>
      <c r="EY41"/>
      <c r="EZ41"/>
      <c r="FA41"/>
      <c r="FB41"/>
      <c r="FC41"/>
      <c r="FD41"/>
      <c r="FE41"/>
      <c r="FF41"/>
      <c r="FG41"/>
      <c r="FH41"/>
      <c r="FI41"/>
      <c r="FJ41"/>
      <c r="FK41"/>
      <c r="FL41"/>
      <c r="FM41"/>
      <c r="FN41"/>
      <c r="FO41"/>
      <c r="FP41"/>
      <c r="FQ41"/>
      <c r="FR41"/>
      <c r="FS41"/>
      <c r="FT41"/>
      <c r="FU41"/>
      <c r="FV41"/>
      <c r="FW41"/>
      <c r="FX41"/>
      <c r="FY41"/>
      <c r="FZ41"/>
      <c r="GA41"/>
      <c r="GB41"/>
      <c r="GC41"/>
      <c r="GD41"/>
      <c r="GE41"/>
      <c r="GF41"/>
      <c r="GG41"/>
      <c r="GH41"/>
      <c r="GI41"/>
      <c r="GJ41"/>
      <c r="GK41"/>
      <c r="GL41"/>
      <c r="GM41"/>
      <c r="GN41"/>
      <c r="GO41"/>
      <c r="GP41"/>
      <c r="GQ41"/>
      <c r="GR41"/>
      <c r="GS41"/>
      <c r="GT41"/>
      <c r="GU41"/>
      <c r="GV41"/>
      <c r="GW41"/>
      <c r="GX41"/>
      <c r="GY41"/>
      <c r="GZ41"/>
      <c r="HA41"/>
      <c r="HB41"/>
      <c r="HC41"/>
      <c r="HD41"/>
      <c r="HE41"/>
      <c r="HF41"/>
      <c r="HG41"/>
      <c r="HH41"/>
      <c r="HI41"/>
      <c r="HJ41"/>
      <c r="HK41"/>
      <c r="HL41"/>
      <c r="HM41"/>
      <c r="HN41"/>
      <c r="HO41"/>
      <c r="HP41"/>
      <c r="HQ41"/>
      <c r="HR41"/>
      <c r="HS41"/>
      <c r="HT41"/>
      <c r="HU41"/>
      <c r="HV41"/>
      <c r="HW41"/>
      <c r="HX41"/>
      <c r="HY41"/>
      <c r="HZ41"/>
      <c r="IA41"/>
      <c r="IB41"/>
      <c r="IC41"/>
      <c r="ID41"/>
      <c r="IE41"/>
      <c r="IF41"/>
      <c r="IG41"/>
      <c r="IH41"/>
      <c r="II41"/>
      <c r="IJ41"/>
      <c r="IK41"/>
      <c r="IL41"/>
      <c r="IM41"/>
      <c r="IN41"/>
      <c r="IO41"/>
      <c r="IP41"/>
      <c r="IQ41"/>
      <c r="IR41"/>
      <c r="IS41"/>
      <c r="IT41"/>
      <c r="IU41"/>
      <c r="IV41"/>
      <c r="IW41"/>
      <c r="IX41"/>
      <c r="IY41"/>
    </row>
    <row r="42" spans="1:260" s="2" customFormat="1" ht="120.75" thickBot="1" x14ac:dyDescent="0.3">
      <c r="A42" s="124"/>
      <c r="B42" s="6" t="s">
        <v>41</v>
      </c>
      <c r="C42" s="6" t="s">
        <v>42</v>
      </c>
      <c r="D42" s="66" t="s">
        <v>100</v>
      </c>
      <c r="E42" s="6" t="s">
        <v>64</v>
      </c>
      <c r="F42" s="6" t="s">
        <v>43</v>
      </c>
      <c r="G42" s="66" t="s">
        <v>101</v>
      </c>
      <c r="H42" s="6" t="s">
        <v>41</v>
      </c>
      <c r="I42" s="6" t="s">
        <v>42</v>
      </c>
      <c r="J42" s="66" t="s">
        <v>100</v>
      </c>
      <c r="K42" s="6" t="s">
        <v>64</v>
      </c>
      <c r="L42" s="6" t="s">
        <v>43</v>
      </c>
      <c r="M42" s="66" t="s">
        <v>101</v>
      </c>
      <c r="N42" s="6" t="s">
        <v>41</v>
      </c>
      <c r="O42" s="6" t="s">
        <v>42</v>
      </c>
      <c r="P42" s="66" t="s">
        <v>100</v>
      </c>
      <c r="Q42" s="6" t="s">
        <v>64</v>
      </c>
      <c r="R42" s="6" t="s">
        <v>43</v>
      </c>
      <c r="S42" s="66" t="s">
        <v>101</v>
      </c>
      <c r="T42" s="6" t="s">
        <v>41</v>
      </c>
      <c r="U42" s="6" t="s">
        <v>42</v>
      </c>
      <c r="V42" s="66" t="s">
        <v>100</v>
      </c>
      <c r="W42" s="6" t="s">
        <v>64</v>
      </c>
      <c r="X42" s="6" t="s">
        <v>43</v>
      </c>
      <c r="Y42" s="66" t="s">
        <v>101</v>
      </c>
      <c r="Z42" s="6" t="s">
        <v>41</v>
      </c>
      <c r="AA42" s="6" t="s">
        <v>42</v>
      </c>
      <c r="AB42" s="66" t="s">
        <v>100</v>
      </c>
      <c r="AC42" s="6" t="s">
        <v>64</v>
      </c>
      <c r="AD42" s="6" t="s">
        <v>43</v>
      </c>
      <c r="AE42" s="66" t="s">
        <v>101</v>
      </c>
      <c r="AF42" s="6" t="s">
        <v>41</v>
      </c>
      <c r="AG42" s="6" t="s">
        <v>42</v>
      </c>
      <c r="AH42" s="66" t="s">
        <v>100</v>
      </c>
      <c r="AI42" s="6" t="s">
        <v>64</v>
      </c>
      <c r="AJ42" s="6" t="s">
        <v>43</v>
      </c>
      <c r="AK42" s="66" t="s">
        <v>101</v>
      </c>
      <c r="AL42" s="6" t="s">
        <v>41</v>
      </c>
      <c r="AM42" s="6" t="s">
        <v>42</v>
      </c>
      <c r="AN42" s="66" t="s">
        <v>100</v>
      </c>
      <c r="AO42" s="6" t="s">
        <v>64</v>
      </c>
      <c r="AP42" s="6" t="s">
        <v>43</v>
      </c>
      <c r="AQ42" s="66" t="s">
        <v>101</v>
      </c>
      <c r="AS42"/>
      <c r="AT42"/>
      <c r="AU42"/>
      <c r="AV42"/>
      <c r="AW42"/>
      <c r="AX42"/>
      <c r="AY42"/>
      <c r="AZ42"/>
      <c r="BA42"/>
      <c r="BB42"/>
      <c r="BC42"/>
      <c r="BD42"/>
      <c r="BE42"/>
      <c r="BF42"/>
      <c r="BG42"/>
      <c r="BH42"/>
      <c r="BI42"/>
      <c r="BJ42"/>
      <c r="BK42"/>
      <c r="BL42"/>
      <c r="BM42"/>
      <c r="BN42"/>
      <c r="BO42"/>
      <c r="BP42"/>
      <c r="BQ42"/>
      <c r="BR42"/>
      <c r="BS42"/>
      <c r="BT42"/>
      <c r="BU42"/>
      <c r="BV42"/>
      <c r="BW42"/>
      <c r="BX42"/>
      <c r="BY42"/>
      <c r="BZ42"/>
      <c r="CA42"/>
      <c r="CB42"/>
      <c r="CC42"/>
      <c r="CD42"/>
      <c r="CE42"/>
      <c r="CF42"/>
      <c r="CG42"/>
      <c r="CH42"/>
      <c r="CI42"/>
      <c r="CJ42"/>
      <c r="CK42"/>
      <c r="CL42"/>
      <c r="CM42"/>
      <c r="CN42"/>
      <c r="CO42"/>
      <c r="CP42"/>
      <c r="CQ42"/>
      <c r="CR42"/>
      <c r="CS42"/>
      <c r="CT42"/>
      <c r="CU42"/>
      <c r="CV42"/>
      <c r="CW42"/>
      <c r="CX42"/>
      <c r="CY42"/>
      <c r="CZ42"/>
      <c r="DA42"/>
      <c r="DB42"/>
      <c r="DC42"/>
      <c r="DD42"/>
      <c r="DE42"/>
      <c r="DF42"/>
      <c r="DG42"/>
      <c r="DH42"/>
      <c r="DI42"/>
      <c r="DJ42"/>
      <c r="DK42"/>
      <c r="DL42"/>
      <c r="DM42"/>
      <c r="DN42"/>
      <c r="DO42"/>
      <c r="DP42"/>
      <c r="DQ42"/>
      <c r="DR42"/>
      <c r="DS42"/>
      <c r="DT42"/>
      <c r="DU42"/>
      <c r="DV42"/>
      <c r="DW42"/>
      <c r="DX42"/>
      <c r="DY42"/>
      <c r="DZ42"/>
      <c r="EA42"/>
      <c r="EB42"/>
      <c r="EC42"/>
      <c r="ED42"/>
      <c r="EE42"/>
      <c r="EF42"/>
      <c r="EG42"/>
      <c r="EH42"/>
      <c r="EI42"/>
      <c r="EJ42"/>
      <c r="EK42"/>
      <c r="EL42"/>
      <c r="EM42"/>
      <c r="EN42"/>
      <c r="EO42"/>
      <c r="EP42"/>
      <c r="EQ42"/>
      <c r="ER42"/>
      <c r="ES42"/>
      <c r="ET42"/>
      <c r="EU42"/>
      <c r="EV42"/>
      <c r="EW42"/>
      <c r="EX42"/>
      <c r="EY42"/>
      <c r="EZ42"/>
      <c r="FA42"/>
      <c r="FB42"/>
      <c r="FC42"/>
      <c r="FD42"/>
      <c r="FE42"/>
      <c r="FF42"/>
      <c r="FG42"/>
      <c r="FH42"/>
      <c r="FI42"/>
      <c r="FJ42"/>
      <c r="FK42"/>
      <c r="FL42"/>
      <c r="FM42"/>
      <c r="FN42"/>
      <c r="FO42"/>
      <c r="FP42"/>
      <c r="FQ42"/>
      <c r="FR42"/>
      <c r="FS42"/>
      <c r="FT42"/>
      <c r="FU42"/>
      <c r="FV42"/>
      <c r="FW42"/>
      <c r="FX42"/>
      <c r="FY42"/>
      <c r="FZ42"/>
      <c r="GA42"/>
      <c r="GB42"/>
      <c r="GC42"/>
      <c r="GD42"/>
      <c r="GE42"/>
      <c r="GF42"/>
      <c r="GG42"/>
      <c r="GH42"/>
      <c r="GI42"/>
      <c r="GJ42"/>
      <c r="GK42"/>
      <c r="GL42"/>
      <c r="GM42"/>
      <c r="GN42"/>
      <c r="GO42"/>
      <c r="GP42"/>
      <c r="GQ42"/>
      <c r="GR42"/>
      <c r="GS42"/>
      <c r="GT42"/>
      <c r="GU42"/>
      <c r="GV42"/>
      <c r="GW42"/>
      <c r="GX42"/>
      <c r="GY42"/>
      <c r="GZ42"/>
      <c r="HA42"/>
      <c r="HB42"/>
      <c r="HC42"/>
      <c r="HD42"/>
      <c r="HE42"/>
      <c r="HF42"/>
      <c r="HG42"/>
      <c r="HH42"/>
      <c r="HI42"/>
      <c r="HJ42"/>
      <c r="HK42"/>
      <c r="HL42"/>
      <c r="HM42"/>
      <c r="HN42"/>
      <c r="HO42"/>
      <c r="HP42"/>
      <c r="HQ42"/>
      <c r="HR42"/>
      <c r="HS42"/>
      <c r="HT42"/>
      <c r="HU42"/>
      <c r="HV42"/>
      <c r="HW42"/>
      <c r="HX42"/>
      <c r="HY42"/>
      <c r="HZ42"/>
      <c r="IA42"/>
      <c r="IB42"/>
      <c r="IC42"/>
      <c r="ID42"/>
      <c r="IE42"/>
      <c r="IF42"/>
      <c r="IG42"/>
      <c r="IH42"/>
      <c r="II42"/>
      <c r="IJ42"/>
      <c r="IK42"/>
      <c r="IL42"/>
      <c r="IM42"/>
      <c r="IN42"/>
      <c r="IO42"/>
      <c r="IP42"/>
      <c r="IQ42"/>
      <c r="IR42"/>
      <c r="IS42"/>
      <c r="IT42"/>
      <c r="IU42"/>
      <c r="IV42"/>
      <c r="IW42"/>
      <c r="IX42"/>
      <c r="IY42"/>
      <c r="IZ42"/>
    </row>
    <row r="43" spans="1:260" s="2" customFormat="1" ht="15.75" thickTop="1" x14ac:dyDescent="0.25">
      <c r="A43" s="60" t="s">
        <v>65</v>
      </c>
      <c r="B43" s="7">
        <f>sumkred2</f>
        <v>85000</v>
      </c>
      <c r="C43" s="7">
        <f t="shared" ref="C43:C54" si="0">IF(SUBSTITUTE(SUBSTITUTE(LEFT($A43,2),".","")," ","")*1+SUBSTITUTE(SUBSTITUTE(LEFT(B$41,2)," ",""),".","")*12-12&lt;=$L$16,B43*($L$15/12),B43*($L$18/12))</f>
        <v>1088</v>
      </c>
      <c r="D43" s="71">
        <f>IF(SUBSTITUTE(SUBSTITUTE(LEFT($A43,2),".","")," ","")*1+SUBSTITUTE(SUBSTITUTE(LEFT(B$41,2)," ",""),".","")*12-12&lt;=$L$16,B43*($L$20/12),B43*($L$20/12))</f>
        <v>495.83333333333337</v>
      </c>
      <c r="E43" s="28">
        <f>IF($A43="1 міс.",$L$34*$L$6+$L$35*B43,0)+$L$25*sumkred2+$L$26+$L$27*sumkred2+$L$32+$L$36+L33*L6+L37+L29+$L$30+L38</f>
        <v>20915</v>
      </c>
      <c r="F43" s="28">
        <f>IF(data2=2,C43+E43,IF(data2=1,IF(C43&gt;0,C43+E43+sumproplat2,0),IF(B43&gt;sumproplat2*2,sumproplat2,B43+C43+E43)))</f>
        <v>22357.166666666668</v>
      </c>
      <c r="G43" s="71">
        <f t="shared" ref="G43:G54" si="1">IF(data2=2,D43+E43,IF(data2=1,IF(D43&gt;0,D43+E43+sumproplat2,0),IF(B43&gt;sumproplat2*2,sumproplat2,B43+D43+E43)))</f>
        <v>21765</v>
      </c>
      <c r="H43" s="8">
        <f>IF(data2=1,IF((B54-sumproplat2)&gt;1,B54-sumproplat2,0),IF(B54-(sumproplat2-C54-E54)&gt;0,B54-(F54-C54-E54),0))</f>
        <v>80749.999999999942</v>
      </c>
      <c r="I43" s="7">
        <f t="shared" ref="I43:I54" si="2">IF(SUBSTITUTE(SUBSTITUTE(LEFT($A43,2),".","")," ","")*1+SUBSTITUTE(SUBSTITUTE(LEFT(H$41,2)," ",""),".","")*12-12&lt;=$L$16,H43*($L$15/12),H43*($L$18/12))</f>
        <v>1033.5999999999992</v>
      </c>
      <c r="J43" s="71">
        <f>IF(SUBSTITUTE(SUBSTITUTE(LEFT($A43,2),".","")," ","")*1+SUBSTITUTE(SUBSTITUTE(LEFT(H$41,2)," ",""),".","")*12-12&lt;=$L$16,H43*($L$20/12),H43*($L$20/12))</f>
        <v>471.04166666666634</v>
      </c>
      <c r="K43" s="28">
        <f t="shared" ref="K43:K54" si="3">IF(AND($A43="1 міс.",H43&gt;0),$L$34*$L$6+$L$35*H43,0)+IF(H43-IF(data2=1,IF(I43&gt;0.001,I43+sumproplat2,0),IF(H43&gt;sumproplat2*2,sumproplat2,H43+I43))&lt;0,$L$37,0)+IF(H43&gt;0,$L$30,0)</f>
        <v>280</v>
      </c>
      <c r="L43" s="28">
        <f t="shared" ref="L43:L54" si="4">IF(data2=1,IF(I43&gt;0.001,I43+K43+sumproplat2,0),IF(H43&gt;sumproplat2*2,sumproplat2+K43,H43+I43+K43))</f>
        <v>1667.766666666666</v>
      </c>
      <c r="M43" s="71">
        <f t="shared" ref="M43:M54" si="5">IF(data2=1,IF(J43&gt;0.001,J43+K43+sumproplat2,0),IF(H43&gt;sumproplat2*2,sumproplat2+K43,H43+J43+K43))</f>
        <v>1105.208333333333</v>
      </c>
      <c r="N43" s="8">
        <f>IF(data2=1,IF((H54-sumproplat2)&gt;1,H54-sumproplat2,0),IF(H54-(sumproplat2-I54-K54)&gt;0,H54-(L54-I54-K54),0))</f>
        <v>76499.999999999884</v>
      </c>
      <c r="O43" s="7">
        <f>IF(SUBSTITUTE(SUBSTITUTE(LEFT($A43,2),".","")," ","")*1+SUBSTITUTE(SUBSTITUTE(LEFT(N$41,2)," ",""),".","")*12-12&lt;=$L$16,N43*($L$15/12),N43*($L$18/12))</f>
        <v>979.19999999999857</v>
      </c>
      <c r="P43" s="71">
        <f>IF(SUBSTITUTE(SUBSTITUTE(LEFT($A43,2),".","")," ","")*1+SUBSTITUTE(SUBSTITUTE(LEFT(N$41,2)," ",""),".","")*12-12&lt;=$L$16,N43*($L$20/12),N43*($L$20/12))</f>
        <v>446.24999999999932</v>
      </c>
      <c r="Q43" s="28">
        <f t="shared" ref="Q43:Q54" si="6">IF(AND($A43="1 міс.",N43&gt;0),$L$34*$L$6+$L$35*N43,0)+IF(N43-IF(data2=1,IF(O43&gt;0.001,O43+sumproplat2,0),IF(N43&gt;sumproplat2*2,sumproplat2,N43+O43))&lt;0,$L$37,0)+IF(N43&gt;0,$L$30,0)</f>
        <v>280</v>
      </c>
      <c r="R43" s="28">
        <f t="shared" ref="R43:R54" si="7">IF(data2=1,IF(O43&gt;0.001,O43+Q43+sumproplat2,0),IF(N43&gt;sumproplat2*2,sumproplat2+Q43,N43+O43+Q43))</f>
        <v>1613.3666666666652</v>
      </c>
      <c r="S43" s="71">
        <f t="shared" ref="S43:S54" si="8">IF(data2=1,IF(P43&gt;0.001,P43+Q43+sumproplat2,0),IF(N43&gt;sumproplat2*2,sumproplat2+Q43,N43+P43+Q43))</f>
        <v>1080.4166666666661</v>
      </c>
      <c r="T43" s="8">
        <f>IF(data2=1,IF((N54-sumproplat2)&gt;1,N54-sumproplat2,0),IF(N54-(sumproplat2-O54-Q54)&gt;0,N54-(R54-O54-Q54),0))</f>
        <v>72249.999999999825</v>
      </c>
      <c r="U43" s="7">
        <f>IF(SUBSTITUTE(SUBSTITUTE(LEFT($A43,2),".","")," ","")*1+SUBSTITUTE(SUBSTITUTE(LEFT(T$41,2)," ",""),".","")*12-12&lt;=$L$16,T43*($L$15/12),T43*($L$18/12))</f>
        <v>924.79999999999779</v>
      </c>
      <c r="V43" s="71">
        <f>IF(SUBSTITUTE(SUBSTITUTE(LEFT($A43,2),".","")," ","")*1+SUBSTITUTE(SUBSTITUTE(LEFT(T$41,2)," ",""),".","")*12-12&lt;=$L$16,T43*($L$20/12),T43*($L$20/12))</f>
        <v>421.45833333333235</v>
      </c>
      <c r="W43" s="28">
        <f t="shared" ref="W43:W54" si="9">IF(AND($A43="1 міс.",T43&gt;0),$L$34*$L$6+$L$35*T43,0)+IF(T43-IF(data2=1,IF(U43&gt;0.001,U43+sumproplat2,0),IF(T43&gt;sumproplat2*2,sumproplat2,T43+U43))&lt;0,$L$37,0)+IF(T43&gt;0,$L$30,0)</f>
        <v>280</v>
      </c>
      <c r="X43" s="28">
        <f t="shared" ref="X43:X54" si="10">IF(data2=1,IF(U43&gt;0.001,U43+W43+sumproplat2,0),IF(T43&gt;sumproplat2*2,sumproplat2+W43,T43+U43+W43))</f>
        <v>1558.9666666666647</v>
      </c>
      <c r="Y43" s="71">
        <f t="shared" ref="Y43:Y54" si="11">IF(data2=1,IF(V43&gt;0.001,V43+W43+sumproplat2,0),IF(T43&gt;sumproplat2*2,sumproplat2+W43,T43+V43+W43))</f>
        <v>1055.6249999999991</v>
      </c>
      <c r="Z43" s="8">
        <f>IF(data2=1,IF((T54-sumproplat2)&gt;1,T54-sumproplat2,0),IF(T54-(sumproplat2-U54-W54)&gt;0,T54-(X54-U54-W54),0))</f>
        <v>67999.999999999767</v>
      </c>
      <c r="AA43" s="7">
        <f t="shared" ref="AA43:AA54" si="12">IF(SUBSTITUTE(SUBSTITUTE(LEFT($A43,2),".","")," ","")*1+SUBSTITUTE(SUBSTITUTE(LEFT(Z$41,2)," ",""),".","")*12-12&lt;=$L$16,Z43*($L$15/12),Z43*($L$18/12))</f>
        <v>728.73333333333085</v>
      </c>
      <c r="AB43" s="71">
        <f>IF(SUBSTITUTE(SUBSTITUTE(LEFT($A43,2),".","")," ","")*1+SUBSTITUTE(SUBSTITUTE(LEFT(Z$41,2)," ",""),".","")*12-12&lt;=$L$16,Z43*($L$20/12),Z43*($L$20/12))</f>
        <v>396.66666666666532</v>
      </c>
      <c r="AC43" s="28">
        <f t="shared" ref="AC43:AC54" si="13">IF(AND($A43="1 міс.",Z43&gt;0),$L$34*$L$6+$L$35*Z43,0)+IF(Z43-IF(data2=1,IF(AA43&gt;0.001,AA43+sumproplat2,0),IF(Z43&gt;sumproplat2*2,sumproplat2,Z43+AA43))&lt;0,$L$37,0)+IF(Z43&gt;0,$L$30,0)</f>
        <v>280</v>
      </c>
      <c r="AD43" s="28">
        <f>IF(data2=1,IF(AA43&gt;0.001,AA43+AC43+sumproplat2,0),IF(Z43&gt;sumproplat2*2,sumproplat2+AC43,Z43+AA43+AC43))</f>
        <v>1362.8999999999976</v>
      </c>
      <c r="AE43" s="71">
        <f t="shared" ref="AE43:AE54" si="14">IF(data2=1,IF(AB43&gt;0.001,AB43+AC43+sumproplat2,0),IF(Z43&gt;sumproplat2*2,sumproplat2+AC43,Z43+AB43+AC43))</f>
        <v>1030.8333333333321</v>
      </c>
      <c r="AF43" s="8">
        <f>IF(data2=1,IF((Z54-sumproplat2)&gt;1,Z54-sumproplat2,0),IF(Z54-(sumproplat2-AA54-AC54)&gt;0,Z54-(AD54-AA54-AC54),0))</f>
        <v>63749.999999999753</v>
      </c>
      <c r="AG43" s="7">
        <f t="shared" ref="AG43:AG54" si="15">IF(SUBSTITUTE(SUBSTITUTE(LEFT($A43,2),".","")," ","")*1+SUBSTITUTE(SUBSTITUTE(LEFT(AF$41,2)," ",""),".","")*12-12&lt;=$L$16,AF43*($L$15/12),AF43*($L$18/12))</f>
        <v>683.18749999999727</v>
      </c>
      <c r="AH43" s="71">
        <f>IF(SUBSTITUTE(SUBSTITUTE(LEFT($A43,2),".","")," ","")*1+SUBSTITUTE(SUBSTITUTE(LEFT(AF$41,2)," ",""),".","")*12-12&lt;=$L$16,AF43*($L$20/12),AF43*($L$20/12))</f>
        <v>371.87499999999858</v>
      </c>
      <c r="AI43" s="28">
        <f t="shared" ref="AI43:AI54" si="16">IF(AND($A43="1 міс.",AF43&gt;0),$L$34*$L$6+$L$35*AF43,0)+IF(AF43-IF(data2=1,IF(AG43&gt;0.001,AG43+sumproplat2,0),IF(AF43&gt;sumproplat2*2,sumproplat2,AF43+AG43))&lt;0,$L$37,0)+IF(AF43&gt;0,$L$30,0)</f>
        <v>280</v>
      </c>
      <c r="AJ43" s="28">
        <f>IF(data2=1,IF(AG43&gt;0.001,AG43+AI43+sumproplat2,0),IF(AF43&gt;sumproplat2*2,sumproplat2+AI43,AF43+AG43+AI43))</f>
        <v>1317.354166666664</v>
      </c>
      <c r="AK43" s="71">
        <f t="shared" ref="AK43:AK54" si="17">IF(data2=1,IF(AH43&gt;0.001,AH43+AI43+sumproplat2,0),IF(AF43&gt;sumproplat2*2,sumproplat2+AI43,AF43+AH43+AI43))</f>
        <v>1006.0416666666654</v>
      </c>
      <c r="AL43" s="8">
        <f>IF(data2=1,IF((AF54-sumproplat2)&gt;1,AF54-sumproplat2,0),IF(AF54-(sumproplat2-AG54-AI54)&gt;0,AF54-(AJ54-AG54-AI54),0))</f>
        <v>59499.999999999782</v>
      </c>
      <c r="AM43" s="7">
        <f t="shared" ref="AM43:AM54" si="18">IF(SUBSTITUTE(SUBSTITUTE(LEFT($A43,2),".","")," ","")*1+SUBSTITUTE(SUBSTITUTE(LEFT(AL$41,2)," ",""),".","")*12-12&lt;=$L$16,AL43*($L$15/12),AL43*($L$18/12))</f>
        <v>637.64166666666426</v>
      </c>
      <c r="AN43" s="71">
        <f>IF(SUBSTITUTE(SUBSTITUTE(LEFT($A43,2),".","")," ","")*1+SUBSTITUTE(SUBSTITUTE(LEFT(AL$41,2)," ",""),".","")*12-12&lt;=$L$16,AL43*($L$20/12),AL43*($L$20/12))</f>
        <v>347.08333333333206</v>
      </c>
      <c r="AO43" s="28">
        <f t="shared" ref="AO43:AO54" si="19">IF(AND($A43="1 міс.",AL43&gt;0),$L$34*$L$6+$L$35*AL43,0)+IF(AL43-IF(data2=1,IF(AM43&gt;0.001,AM43+sumproplat2,0),IF(AL43&gt;sumproplat2*2,sumproplat2,AL43+AM43))&lt;0,$L$37,0)+IF(AL43&gt;0,$L$30,0)</f>
        <v>280</v>
      </c>
      <c r="AP43" s="28">
        <f>IF(data2=1,IF(AM43&gt;0.001,AM43+AO43+sumproplat2,0),IF(AL43&gt;sumproplat2*2,sumproplat2+AO43,AL43+AM43+AO43))</f>
        <v>1271.8083333333309</v>
      </c>
      <c r="AQ43" s="74">
        <f t="shared" ref="AQ43:AQ54" si="20">IF(data2=1,IF(AN43&gt;0.001,AN43+AO43+sumproplat2,0),IF(AL43&gt;sumproplat2*2,sumproplat2+AO43,AL43+AN43+AO43))</f>
        <v>981.24999999999886</v>
      </c>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c r="DB43"/>
      <c r="DC43"/>
      <c r="DD43"/>
      <c r="DE43"/>
      <c r="DF43"/>
      <c r="DG43"/>
      <c r="DH43"/>
      <c r="DI43"/>
      <c r="DJ43"/>
      <c r="DK43"/>
      <c r="DL43"/>
      <c r="DM43"/>
      <c r="DN43"/>
      <c r="DO43"/>
      <c r="DP43"/>
      <c r="DQ43"/>
      <c r="DR43"/>
      <c r="DS43"/>
      <c r="DT43"/>
      <c r="DU43"/>
      <c r="DV43"/>
      <c r="DW43"/>
      <c r="DX43"/>
      <c r="DY43"/>
      <c r="DZ43"/>
      <c r="EA43"/>
      <c r="EB43"/>
      <c r="EC43"/>
      <c r="ED43"/>
      <c r="EE43"/>
      <c r="EF43"/>
      <c r="EG43"/>
      <c r="EH43"/>
      <c r="EI43"/>
      <c r="EJ43"/>
      <c r="EK43"/>
      <c r="EL43"/>
      <c r="EM43"/>
      <c r="EN43"/>
      <c r="EO43"/>
      <c r="EP43"/>
      <c r="EQ43"/>
      <c r="ER43"/>
      <c r="ES43"/>
      <c r="ET43"/>
      <c r="EU43"/>
      <c r="EV43"/>
      <c r="EW43"/>
      <c r="EX43"/>
      <c r="EY43"/>
      <c r="EZ43"/>
      <c r="FA43"/>
      <c r="FB43"/>
      <c r="FC43"/>
      <c r="FD43"/>
      <c r="FE43"/>
      <c r="FF43"/>
      <c r="FG43"/>
      <c r="FH43"/>
      <c r="FI43"/>
      <c r="FJ43"/>
      <c r="FK43"/>
      <c r="FL43"/>
      <c r="FM43"/>
      <c r="FN43"/>
      <c r="FO43"/>
      <c r="FP43"/>
      <c r="FQ43"/>
      <c r="FR43"/>
      <c r="FS43"/>
      <c r="FT43"/>
      <c r="FU43"/>
      <c r="FV43"/>
      <c r="FW43"/>
      <c r="FX43"/>
      <c r="FY43"/>
      <c r="FZ43"/>
      <c r="GA43"/>
      <c r="GB43"/>
      <c r="GC43"/>
      <c r="GD43"/>
      <c r="GE43"/>
      <c r="GF43"/>
      <c r="GG43"/>
      <c r="GH43"/>
      <c r="GI43"/>
      <c r="GJ43"/>
      <c r="GK43"/>
      <c r="GL43"/>
      <c r="GM43"/>
      <c r="GN43"/>
      <c r="GO43"/>
      <c r="GP43"/>
      <c r="GQ43"/>
      <c r="GR43"/>
      <c r="GS43"/>
      <c r="GT43"/>
      <c r="GU43"/>
      <c r="GV43"/>
      <c r="GW43"/>
      <c r="GX43"/>
      <c r="GY43"/>
      <c r="GZ43"/>
      <c r="HA43"/>
      <c r="HB43"/>
      <c r="HC43"/>
      <c r="HD43"/>
      <c r="HE43"/>
      <c r="HF43"/>
      <c r="HG43"/>
      <c r="HH43"/>
      <c r="HI43"/>
      <c r="HJ43"/>
      <c r="HK43"/>
      <c r="HL43"/>
      <c r="HM43"/>
      <c r="HN43"/>
      <c r="HO43"/>
      <c r="HP43"/>
      <c r="HQ43"/>
      <c r="HR43"/>
      <c r="HS43"/>
      <c r="HT43"/>
      <c r="HU43"/>
      <c r="HV43"/>
      <c r="HW43"/>
      <c r="HX43"/>
      <c r="HY43"/>
      <c r="HZ43"/>
      <c r="IA43"/>
      <c r="IB43"/>
      <c r="IC43"/>
      <c r="ID43"/>
      <c r="IE43"/>
      <c r="IF43"/>
      <c r="IG43"/>
      <c r="IH43"/>
      <c r="II43"/>
      <c r="IJ43"/>
      <c r="IK43"/>
      <c r="IL43"/>
      <c r="IM43"/>
      <c r="IN43"/>
      <c r="IO43"/>
      <c r="IP43"/>
      <c r="IQ43"/>
      <c r="IR43"/>
      <c r="IS43"/>
      <c r="IT43"/>
      <c r="IU43"/>
      <c r="IV43"/>
      <c r="IW43"/>
      <c r="IX43"/>
      <c r="IY43"/>
      <c r="IZ43"/>
    </row>
    <row r="44" spans="1:260" s="2" customFormat="1" ht="15" x14ac:dyDescent="0.25">
      <c r="A44" s="60" t="s">
        <v>66</v>
      </c>
      <c r="B44" s="8">
        <f t="shared" ref="B44:B54" si="21">IF(data2=1,IF((B43-sumproplat2)&gt;1,B43-sumproplat2,0),IF(B43-(sumproplat2-C43-E43)&gt;0,B43-(F43-C43-E43),0))</f>
        <v>84645.833333333328</v>
      </c>
      <c r="C44" s="7">
        <f t="shared" si="0"/>
        <v>1083.4666666666667</v>
      </c>
      <c r="D44" s="71">
        <f t="shared" ref="D44:D54" si="22">IF(SUBSTITUTE(SUBSTITUTE(LEFT($A44,2),".","")," ","")*1+SUBSTITUTE(SUBSTITUTE(LEFT(B$41,2)," ",""),".","")*12-12&lt;=$L$16,B44*($L$20/12),B44*($L$20/12))</f>
        <v>493.76736111111109</v>
      </c>
      <c r="E44" s="28">
        <f t="shared" ref="E44:E54" si="23">IF($A44="1 міс.",$L$34*$L$6+$L$35*B44,0)+IF(B44-IF(data2=1,IF(C44&gt;0.001,C44+sumproplat2,0),IF(B44&gt;sumproplat2*2,sumproplat2,B44+C44))&lt;0,$L$37,0)+$L$30</f>
        <v>0</v>
      </c>
      <c r="F44" s="28">
        <f t="shared" ref="F44:F54" si="24">IF(data2=1,IF(C44&gt;0.001,C44+E44+sumproplat2,0),IF(B44&gt;sumproplat2*2,sumproplat2+E44,B44+C44+E44))</f>
        <v>1437.6333333333334</v>
      </c>
      <c r="G44" s="71">
        <f t="shared" si="1"/>
        <v>847.93402777777783</v>
      </c>
      <c r="H44" s="8">
        <f t="shared" ref="H44:H54" si="25">IF(data2=1,IF((H43-sumproplat2)&gt;1,H43-sumproplat2,0),IF(H43-(sumproplat2-I43-K43)&gt;0,H43-(L43-I43-K43),0))</f>
        <v>80395.83333333327</v>
      </c>
      <c r="I44" s="7">
        <f t="shared" si="2"/>
        <v>1029.0666666666659</v>
      </c>
      <c r="J44" s="71">
        <f t="shared" ref="J44:J54" si="26">IF(SUBSTITUTE(SUBSTITUTE(LEFT($A44,2),".","")," ","")*1+SUBSTITUTE(SUBSTITUTE(LEFT(H$41,2)," ",""),".","")*12-12&lt;=$L$16,H44*($L$20/12),H44*($L$20/12))</f>
        <v>468.97569444444412</v>
      </c>
      <c r="K44" s="28">
        <f t="shared" si="3"/>
        <v>0</v>
      </c>
      <c r="L44" s="28">
        <f t="shared" si="4"/>
        <v>1383.2333333333327</v>
      </c>
      <c r="M44" s="71">
        <f t="shared" si="5"/>
        <v>823.14236111111086</v>
      </c>
      <c r="N44" s="8">
        <f t="shared" ref="N44:N54" si="27">IF(data2=1,IF((N43-sumproplat2)&gt;1,N43-sumproplat2,0),IF(N43-(sumproplat2-O43-Q43)&gt;0,N43-(R43-O43-Q43),0))</f>
        <v>76145.833333333212</v>
      </c>
      <c r="O44" s="7">
        <f t="shared" ref="O44:O54" si="28">IF(SUBSTITUTE(SUBSTITUTE(LEFT($A44,2),".","")," ","")*1+SUBSTITUTE(SUBSTITUTE(LEFT(N$41,2)," ",""),".","")*12-12&lt;=$L$16,N44*($L$15/12),N44*($L$18/12))</f>
        <v>974.66666666666515</v>
      </c>
      <c r="P44" s="71">
        <f t="shared" ref="P44:P54" si="29">IF(SUBSTITUTE(SUBSTITUTE(LEFT($A44,2),".","")," ","")*1+SUBSTITUTE(SUBSTITUTE(LEFT(N$41,2)," ",""),".","")*12-12&lt;=$L$16,N44*($L$20/12),N44*($L$20/12))</f>
        <v>444.18402777777709</v>
      </c>
      <c r="Q44" s="28">
        <f t="shared" si="6"/>
        <v>0</v>
      </c>
      <c r="R44" s="28">
        <f t="shared" si="7"/>
        <v>1328.8333333333319</v>
      </c>
      <c r="S44" s="71">
        <f t="shared" si="8"/>
        <v>798.35069444444377</v>
      </c>
      <c r="T44" s="8">
        <f t="shared" ref="T44:T54" si="30">IF(data2=1,IF((T43-sumproplat2)&gt;1,T43-sumproplat2,0),IF(T43-(sumproplat2-U43-W43)&gt;0,T43-(X43-U43-W43),0))</f>
        <v>71895.833333333154</v>
      </c>
      <c r="U44" s="7">
        <f t="shared" ref="U44:U54" si="31">IF(SUBSTITUTE(SUBSTITUTE(LEFT($A44,2),".","")," ","")*1+SUBSTITUTE(SUBSTITUTE(LEFT(T$41,2)," ",""),".","")*12-12&lt;=$L$16,T44*($L$15/12),T44*($L$18/12))</f>
        <v>920.26666666666438</v>
      </c>
      <c r="V44" s="71">
        <f t="shared" ref="V44:V54" si="32">IF(SUBSTITUTE(SUBSTITUTE(LEFT($A44,2),".","")," ","")*1+SUBSTITUTE(SUBSTITUTE(LEFT(T$41,2)," ",""),".","")*12-12&lt;=$L$16,T44*($L$20/12),T44*($L$20/12))</f>
        <v>419.39236111111006</v>
      </c>
      <c r="W44" s="28">
        <f t="shared" si="9"/>
        <v>0</v>
      </c>
      <c r="X44" s="28">
        <f t="shared" si="10"/>
        <v>1274.4333333333311</v>
      </c>
      <c r="Y44" s="71">
        <f t="shared" si="11"/>
        <v>773.55902777777669</v>
      </c>
      <c r="Z44" s="8">
        <f t="shared" ref="Z44:Z54" si="33">IF(data2=1,IF((Z43-sumproplat2)&gt;1,Z43-sumproplat2,0),IF(Z43-(sumproplat2-AA43-AC43)&gt;0,Z43-(AD43-AA43-AC43),0))</f>
        <v>67645.833333333096</v>
      </c>
      <c r="AA44" s="7">
        <f t="shared" si="12"/>
        <v>724.9378472222196</v>
      </c>
      <c r="AB44" s="71">
        <f t="shared" ref="AB44:AB54" si="34">IF(SUBSTITUTE(SUBSTITUTE(LEFT($A44,2),".","")," ","")*1+SUBSTITUTE(SUBSTITUTE(LEFT(Z$41,2)," ",""),".","")*12-12&lt;=$L$16,Z44*($L$20/12),Z44*($L$20/12))</f>
        <v>394.60069444444309</v>
      </c>
      <c r="AC44" s="28">
        <f t="shared" si="13"/>
        <v>0</v>
      </c>
      <c r="AD44" s="28">
        <f t="shared" ref="AD44:AD54" si="35">IF(data2=1,IF(AA44&gt;0.001,AA44+AC44+sumproplat2,0),IF(Z44&gt;sumproplat2*2,sumproplat2+AC44,Z44+AA44+AC44))</f>
        <v>1079.1045138888862</v>
      </c>
      <c r="AE44" s="71">
        <f t="shared" si="14"/>
        <v>748.76736111110972</v>
      </c>
      <c r="AF44" s="8">
        <f t="shared" ref="AF44:AF54" si="36">IF(data2=1,IF((AF43-sumproplat2)&gt;1,AF43-sumproplat2,0),IF(AF43-(sumproplat2-AG43-AI43)&gt;0,AF43-(AJ43-AG43-AI43),0))</f>
        <v>63395.833333333088</v>
      </c>
      <c r="AG44" s="7">
        <f t="shared" si="15"/>
        <v>679.39201388888625</v>
      </c>
      <c r="AH44" s="71">
        <f t="shared" ref="AH44:AH54" si="37">IF(SUBSTITUTE(SUBSTITUTE(LEFT($A44,2),".","")," ","")*1+SUBSTITUTE(SUBSTITUTE(LEFT(AF$41,2)," ",""),".","")*12-12&lt;=$L$16,AF44*($L$20/12),AF44*($L$20/12))</f>
        <v>369.80902777777635</v>
      </c>
      <c r="AI44" s="28">
        <f t="shared" si="16"/>
        <v>0</v>
      </c>
      <c r="AJ44" s="28">
        <f t="shared" ref="AJ44:AJ54" si="38">IF(data2=1,IF(AG44&gt;0.001,AG44+AI44+sumproplat2,0),IF(AF44&gt;sumproplat2*2,sumproplat2+AI44,AF44+AG44+AI44))</f>
        <v>1033.5586805555529</v>
      </c>
      <c r="AK44" s="71">
        <f t="shared" si="17"/>
        <v>723.97569444444298</v>
      </c>
      <c r="AL44" s="8">
        <f t="shared" ref="AL44:AL54" si="39">IF(data2=1,IF((AL43-sumproplat2)&gt;1,AL43-sumproplat2,0),IF(AL43-(sumproplat2-AM43-AO43)&gt;0,AL43-(AP43-AM43-AO43),0))</f>
        <v>59145.833333333117</v>
      </c>
      <c r="AM44" s="7">
        <f t="shared" si="18"/>
        <v>633.84618055555325</v>
      </c>
      <c r="AN44" s="71">
        <f t="shared" ref="AN44:AN54" si="40">IF(SUBSTITUTE(SUBSTITUTE(LEFT($A44,2),".","")," ","")*1+SUBSTITUTE(SUBSTITUTE(LEFT(AL$41,2)," ",""),".","")*12-12&lt;=$L$16,AL44*($L$20/12),AL44*($L$20/12))</f>
        <v>345.01736111110989</v>
      </c>
      <c r="AO44" s="28">
        <f t="shared" si="19"/>
        <v>0</v>
      </c>
      <c r="AP44" s="28">
        <f t="shared" ref="AP44:AP54" si="41">IF(data2=1,IF(AM44&gt;0.001,AM44+AO44+sumproplat2,0),IF(AL44&gt;sumproplat2*2,sumproplat2+AO44,AL44+AM44+AO44))</f>
        <v>988.01284722221999</v>
      </c>
      <c r="AQ44" s="74">
        <f t="shared" si="20"/>
        <v>699.18402777777658</v>
      </c>
      <c r="AS44"/>
      <c r="AT44"/>
      <c r="AU44"/>
      <c r="AV44"/>
      <c r="AW44"/>
      <c r="AX44"/>
      <c r="AY44"/>
      <c r="AZ44"/>
      <c r="BA44"/>
      <c r="BB44"/>
      <c r="BC44"/>
      <c r="BD44"/>
      <c r="BE44"/>
      <c r="BF44"/>
      <c r="BG44"/>
      <c r="BH44"/>
      <c r="BI44"/>
      <c r="BJ44"/>
      <c r="BK44"/>
      <c r="BL44"/>
      <c r="BM44"/>
      <c r="BN44"/>
      <c r="BO44"/>
      <c r="BP44"/>
      <c r="BQ44"/>
      <c r="BR44"/>
      <c r="BS44"/>
      <c r="BT44"/>
      <c r="BU44"/>
      <c r="BV44"/>
      <c r="BW44"/>
      <c r="BX44"/>
      <c r="BY44"/>
      <c r="BZ44"/>
      <c r="CA44"/>
      <c r="CB44"/>
      <c r="CC44"/>
      <c r="CD44"/>
      <c r="CE44"/>
      <c r="CF44"/>
      <c r="CG44"/>
      <c r="CH44"/>
      <c r="CI44"/>
      <c r="CJ44"/>
      <c r="CK44"/>
      <c r="CL44"/>
      <c r="CM44"/>
      <c r="CN44"/>
      <c r="CO44"/>
      <c r="CP44"/>
      <c r="CQ44"/>
      <c r="CR44"/>
      <c r="CS44"/>
      <c r="CT44"/>
      <c r="CU44"/>
      <c r="CV44"/>
      <c r="CW44"/>
      <c r="CX44"/>
      <c r="CY44"/>
      <c r="CZ44"/>
      <c r="DA44"/>
      <c r="DB44"/>
      <c r="DC44"/>
      <c r="DD44"/>
      <c r="DE44"/>
      <c r="DF44"/>
      <c r="DG44"/>
      <c r="DH44"/>
      <c r="DI44"/>
      <c r="DJ44"/>
      <c r="DK44"/>
      <c r="DL44"/>
      <c r="DM44"/>
      <c r="DN44"/>
      <c r="DO44"/>
      <c r="DP44"/>
      <c r="DQ44"/>
      <c r="DR44"/>
      <c r="DS44"/>
      <c r="DT44"/>
      <c r="DU44"/>
      <c r="DV44"/>
      <c r="DW44"/>
      <c r="DX44"/>
      <c r="DY44"/>
      <c r="DZ44"/>
      <c r="EA44"/>
      <c r="EB44"/>
      <c r="EC44"/>
      <c r="ED44"/>
      <c r="EE44"/>
      <c r="EF44"/>
      <c r="EG44"/>
      <c r="EH44"/>
      <c r="EI44"/>
      <c r="EJ44"/>
      <c r="EK44"/>
      <c r="EL44"/>
      <c r="EM44"/>
      <c r="EN44"/>
      <c r="EO44"/>
      <c r="EP44"/>
      <c r="EQ44"/>
      <c r="ER44"/>
      <c r="ES44"/>
      <c r="ET44"/>
      <c r="EU44"/>
      <c r="EV44"/>
      <c r="EW44"/>
      <c r="EX44"/>
      <c r="EY44"/>
      <c r="EZ44"/>
      <c r="FA44"/>
      <c r="FB44"/>
      <c r="FC44"/>
      <c r="FD44"/>
      <c r="FE44"/>
      <c r="FF44"/>
      <c r="FG44"/>
      <c r="FH44"/>
      <c r="FI44"/>
      <c r="FJ44"/>
      <c r="FK44"/>
      <c r="FL44"/>
      <c r="FM44"/>
      <c r="FN44"/>
      <c r="FO44"/>
      <c r="FP44"/>
      <c r="FQ44"/>
      <c r="FR44"/>
      <c r="FS44"/>
      <c r="FT44"/>
      <c r="FU44"/>
      <c r="FV44"/>
      <c r="FW44"/>
      <c r="FX44"/>
      <c r="FY44"/>
      <c r="FZ44"/>
      <c r="GA44"/>
      <c r="GB44"/>
      <c r="GC44"/>
      <c r="GD44"/>
      <c r="GE44"/>
      <c r="GF44"/>
      <c r="GG44"/>
      <c r="GH44"/>
      <c r="GI44"/>
      <c r="GJ44"/>
      <c r="GK44"/>
      <c r="GL44"/>
      <c r="GM44"/>
      <c r="GN44"/>
      <c r="GO44"/>
      <c r="GP44"/>
      <c r="GQ44"/>
      <c r="GR44"/>
      <c r="GS44"/>
      <c r="GT44"/>
      <c r="GU44"/>
      <c r="GV44"/>
      <c r="GW44"/>
      <c r="GX44"/>
      <c r="GY44"/>
      <c r="GZ44"/>
      <c r="HA44"/>
      <c r="HB44"/>
      <c r="HC44"/>
      <c r="HD44"/>
      <c r="HE44"/>
      <c r="HF44"/>
      <c r="HG44"/>
      <c r="HH44"/>
      <c r="HI44"/>
      <c r="HJ44"/>
      <c r="HK44"/>
      <c r="HL44"/>
      <c r="HM44"/>
      <c r="HN44"/>
      <c r="HO44"/>
      <c r="HP44"/>
      <c r="HQ44"/>
      <c r="HR44"/>
      <c r="HS44"/>
      <c r="HT44"/>
      <c r="HU44"/>
      <c r="HV44"/>
      <c r="HW44"/>
      <c r="HX44"/>
      <c r="HY44"/>
      <c r="HZ44"/>
      <c r="IA44"/>
      <c r="IB44"/>
      <c r="IC44"/>
      <c r="ID44"/>
      <c r="IE44"/>
      <c r="IF44"/>
      <c r="IG44"/>
      <c r="IH44"/>
      <c r="II44"/>
      <c r="IJ44"/>
      <c r="IK44"/>
      <c r="IL44"/>
      <c r="IM44"/>
      <c r="IN44"/>
      <c r="IO44"/>
      <c r="IP44"/>
      <c r="IQ44"/>
      <c r="IR44"/>
      <c r="IS44"/>
      <c r="IT44"/>
      <c r="IU44"/>
      <c r="IV44"/>
      <c r="IW44"/>
      <c r="IX44"/>
      <c r="IY44"/>
      <c r="IZ44"/>
    </row>
    <row r="45" spans="1:260" s="2" customFormat="1" ht="15" x14ac:dyDescent="0.25">
      <c r="A45" s="60" t="s">
        <v>67</v>
      </c>
      <c r="B45" s="8">
        <f t="shared" si="21"/>
        <v>84291.666666666657</v>
      </c>
      <c r="C45" s="7">
        <f t="shared" si="0"/>
        <v>1078.9333333333332</v>
      </c>
      <c r="D45" s="71">
        <f t="shared" si="22"/>
        <v>491.70138888888886</v>
      </c>
      <c r="E45" s="28">
        <f t="shared" si="23"/>
        <v>0</v>
      </c>
      <c r="F45" s="28">
        <f t="shared" si="24"/>
        <v>1433.1</v>
      </c>
      <c r="G45" s="71">
        <f t="shared" si="1"/>
        <v>845.86805555555554</v>
      </c>
      <c r="H45" s="8">
        <f t="shared" si="25"/>
        <v>80041.666666666599</v>
      </c>
      <c r="I45" s="7">
        <f t="shared" si="2"/>
        <v>1024.5333333333326</v>
      </c>
      <c r="J45" s="71">
        <f t="shared" si="26"/>
        <v>466.90972222222183</v>
      </c>
      <c r="K45" s="28">
        <f t="shared" si="3"/>
        <v>0</v>
      </c>
      <c r="L45" s="28">
        <f t="shared" si="4"/>
        <v>1378.6999999999994</v>
      </c>
      <c r="M45" s="71">
        <f t="shared" si="5"/>
        <v>821.07638888888846</v>
      </c>
      <c r="N45" s="8">
        <f t="shared" si="27"/>
        <v>75791.666666666541</v>
      </c>
      <c r="O45" s="7">
        <f t="shared" si="28"/>
        <v>970.13333333333173</v>
      </c>
      <c r="P45" s="71">
        <f t="shared" si="29"/>
        <v>442.11805555555486</v>
      </c>
      <c r="Q45" s="28">
        <f t="shared" si="6"/>
        <v>0</v>
      </c>
      <c r="R45" s="28">
        <f t="shared" si="7"/>
        <v>1324.2999999999984</v>
      </c>
      <c r="S45" s="71">
        <f t="shared" si="8"/>
        <v>796.28472222222149</v>
      </c>
      <c r="T45" s="8">
        <f t="shared" si="30"/>
        <v>71541.666666666482</v>
      </c>
      <c r="U45" s="7">
        <f t="shared" si="31"/>
        <v>915.73333333333096</v>
      </c>
      <c r="V45" s="71">
        <f t="shared" si="32"/>
        <v>417.32638888888783</v>
      </c>
      <c r="W45" s="28">
        <f t="shared" si="9"/>
        <v>0</v>
      </c>
      <c r="X45" s="28">
        <f t="shared" si="10"/>
        <v>1269.8999999999976</v>
      </c>
      <c r="Y45" s="71">
        <f t="shared" si="11"/>
        <v>771.49305555555452</v>
      </c>
      <c r="Z45" s="8">
        <f t="shared" si="33"/>
        <v>67291.666666666424</v>
      </c>
      <c r="AA45" s="7">
        <f t="shared" si="12"/>
        <v>721.14236111110847</v>
      </c>
      <c r="AB45" s="71">
        <f t="shared" si="34"/>
        <v>392.53472222222081</v>
      </c>
      <c r="AC45" s="28">
        <f t="shared" si="13"/>
        <v>0</v>
      </c>
      <c r="AD45" s="28">
        <f t="shared" si="35"/>
        <v>1075.3090277777751</v>
      </c>
      <c r="AE45" s="71">
        <f t="shared" si="14"/>
        <v>746.70138888888755</v>
      </c>
      <c r="AF45" s="8">
        <f t="shared" si="36"/>
        <v>63041.666666666424</v>
      </c>
      <c r="AG45" s="7">
        <f t="shared" si="15"/>
        <v>675.59652777777512</v>
      </c>
      <c r="AH45" s="71">
        <f t="shared" si="37"/>
        <v>367.74305555555418</v>
      </c>
      <c r="AI45" s="28">
        <f t="shared" si="16"/>
        <v>0</v>
      </c>
      <c r="AJ45" s="28">
        <f t="shared" si="38"/>
        <v>1029.7631944444418</v>
      </c>
      <c r="AK45" s="71">
        <f t="shared" si="17"/>
        <v>721.90972222222081</v>
      </c>
      <c r="AL45" s="8">
        <f t="shared" si="39"/>
        <v>58791.666666666453</v>
      </c>
      <c r="AM45" s="7">
        <f t="shared" si="18"/>
        <v>630.05069444444212</v>
      </c>
      <c r="AN45" s="71">
        <f t="shared" si="40"/>
        <v>342.95138888888766</v>
      </c>
      <c r="AO45" s="28">
        <f t="shared" si="19"/>
        <v>0</v>
      </c>
      <c r="AP45" s="28">
        <f t="shared" si="41"/>
        <v>984.21736111110886</v>
      </c>
      <c r="AQ45" s="74">
        <f t="shared" si="20"/>
        <v>697.11805555555429</v>
      </c>
      <c r="AS45"/>
      <c r="AT45"/>
      <c r="AU45"/>
      <c r="AV45"/>
      <c r="AW45"/>
      <c r="AX45"/>
      <c r="AY45"/>
      <c r="AZ45"/>
      <c r="BA45"/>
      <c r="BB45"/>
      <c r="BC45"/>
      <c r="BD45"/>
      <c r="BE45"/>
      <c r="BF45"/>
      <c r="BG45"/>
      <c r="BH45"/>
      <c r="BI45"/>
      <c r="BJ45"/>
      <c r="BK45"/>
      <c r="BL45"/>
      <c r="BM45"/>
      <c r="BN45"/>
      <c r="BO45"/>
      <c r="BP45"/>
      <c r="BQ45"/>
      <c r="BR45"/>
      <c r="BS45"/>
      <c r="BT45"/>
      <c r="BU45"/>
      <c r="BV45"/>
      <c r="BW45"/>
      <c r="BX45"/>
      <c r="BY45"/>
      <c r="BZ45"/>
      <c r="CA45"/>
      <c r="CB45"/>
      <c r="CC45"/>
      <c r="CD45"/>
      <c r="CE45"/>
      <c r="CF45"/>
      <c r="CG45"/>
      <c r="CH45"/>
      <c r="CI45"/>
      <c r="CJ45"/>
      <c r="CK45"/>
      <c r="CL45"/>
      <c r="CM45"/>
      <c r="CN45"/>
      <c r="CO45"/>
      <c r="CP45"/>
      <c r="CQ45"/>
      <c r="CR45"/>
      <c r="CS45"/>
      <c r="CT45"/>
      <c r="CU45"/>
      <c r="CV45"/>
      <c r="CW45"/>
      <c r="CX45"/>
      <c r="CY45"/>
      <c r="CZ45"/>
      <c r="DA45"/>
      <c r="DB45"/>
      <c r="DC45"/>
      <c r="DD45"/>
      <c r="DE45"/>
      <c r="DF45"/>
      <c r="DG45"/>
      <c r="DH45"/>
      <c r="DI45"/>
      <c r="DJ45"/>
      <c r="DK45"/>
      <c r="DL45"/>
      <c r="DM45"/>
      <c r="DN45"/>
      <c r="DO45"/>
      <c r="DP45"/>
      <c r="DQ45"/>
      <c r="DR45"/>
      <c r="DS45"/>
      <c r="DT45"/>
      <c r="DU45"/>
      <c r="DV45"/>
      <c r="DW45"/>
      <c r="DX45"/>
      <c r="DY45"/>
      <c r="DZ45"/>
      <c r="EA45"/>
      <c r="EB45"/>
      <c r="EC45"/>
      <c r="ED45"/>
      <c r="EE45"/>
      <c r="EF45"/>
      <c r="EG45"/>
      <c r="EH45"/>
      <c r="EI45"/>
      <c r="EJ45"/>
      <c r="EK45"/>
      <c r="EL45"/>
      <c r="EM45"/>
      <c r="EN45"/>
      <c r="EO45"/>
      <c r="EP45"/>
      <c r="EQ45"/>
      <c r="ER45"/>
      <c r="ES45"/>
      <c r="ET45"/>
      <c r="EU45"/>
      <c r="EV45"/>
      <c r="EW45"/>
      <c r="EX45"/>
      <c r="EY45"/>
      <c r="EZ45"/>
      <c r="FA45"/>
      <c r="FB45"/>
      <c r="FC45"/>
      <c r="FD45"/>
      <c r="FE45"/>
      <c r="FF45"/>
      <c r="FG45"/>
      <c r="FH45"/>
      <c r="FI45"/>
      <c r="FJ45"/>
      <c r="FK45"/>
      <c r="FL45"/>
      <c r="FM45"/>
      <c r="FN45"/>
      <c r="FO45"/>
      <c r="FP45"/>
      <c r="FQ45"/>
      <c r="FR45"/>
      <c r="FS45"/>
      <c r="FT45"/>
      <c r="FU45"/>
      <c r="FV45"/>
      <c r="FW45"/>
      <c r="FX45"/>
      <c r="FY45"/>
      <c r="FZ45"/>
      <c r="GA45"/>
      <c r="GB45"/>
      <c r="GC45"/>
      <c r="GD45"/>
      <c r="GE45"/>
      <c r="GF45"/>
      <c r="GG45"/>
      <c r="GH45"/>
      <c r="GI45"/>
      <c r="GJ45"/>
      <c r="GK45"/>
      <c r="GL45"/>
      <c r="GM45"/>
      <c r="GN45"/>
      <c r="GO45"/>
      <c r="GP45"/>
      <c r="GQ45"/>
      <c r="GR45"/>
      <c r="GS45"/>
      <c r="GT45"/>
      <c r="GU45"/>
      <c r="GV45"/>
      <c r="GW45"/>
      <c r="GX45"/>
      <c r="GY45"/>
      <c r="GZ45"/>
      <c r="HA45"/>
      <c r="HB45"/>
      <c r="HC45"/>
      <c r="HD45"/>
      <c r="HE45"/>
      <c r="HF45"/>
      <c r="HG45"/>
      <c r="HH45"/>
      <c r="HI45"/>
      <c r="HJ45"/>
      <c r="HK45"/>
      <c r="HL45"/>
      <c r="HM45"/>
      <c r="HN45"/>
      <c r="HO45"/>
      <c r="HP45"/>
      <c r="HQ45"/>
      <c r="HR45"/>
      <c r="HS45"/>
      <c r="HT45"/>
      <c r="HU45"/>
      <c r="HV45"/>
      <c r="HW45"/>
      <c r="HX45"/>
      <c r="HY45"/>
      <c r="HZ45"/>
      <c r="IA45"/>
      <c r="IB45"/>
      <c r="IC45"/>
      <c r="ID45"/>
      <c r="IE45"/>
      <c r="IF45"/>
      <c r="IG45"/>
      <c r="IH45"/>
      <c r="II45"/>
      <c r="IJ45"/>
      <c r="IK45"/>
      <c r="IL45"/>
      <c r="IM45"/>
      <c r="IN45"/>
      <c r="IO45"/>
      <c r="IP45"/>
      <c r="IQ45"/>
      <c r="IR45"/>
      <c r="IS45"/>
      <c r="IT45"/>
      <c r="IU45"/>
      <c r="IV45"/>
      <c r="IW45"/>
      <c r="IX45"/>
      <c r="IY45"/>
      <c r="IZ45"/>
    </row>
    <row r="46" spans="1:260" s="2" customFormat="1" ht="15" x14ac:dyDescent="0.25">
      <c r="A46" s="60" t="s">
        <v>68</v>
      </c>
      <c r="B46" s="8">
        <f t="shared" si="21"/>
        <v>83937.499999999985</v>
      </c>
      <c r="C46" s="7">
        <f t="shared" si="0"/>
        <v>1074.3999999999999</v>
      </c>
      <c r="D46" s="71">
        <f t="shared" si="22"/>
        <v>489.63541666666663</v>
      </c>
      <c r="E46" s="28">
        <f t="shared" si="23"/>
        <v>0</v>
      </c>
      <c r="F46" s="28">
        <f t="shared" si="24"/>
        <v>1428.5666666666666</v>
      </c>
      <c r="G46" s="71">
        <f t="shared" si="1"/>
        <v>843.80208333333326</v>
      </c>
      <c r="H46" s="8">
        <f t="shared" si="25"/>
        <v>79687.499999999927</v>
      </c>
      <c r="I46" s="7">
        <f t="shared" si="2"/>
        <v>1019.9999999999991</v>
      </c>
      <c r="J46" s="71">
        <f t="shared" si="26"/>
        <v>464.8437499999996</v>
      </c>
      <c r="K46" s="28">
        <f t="shared" si="3"/>
        <v>0</v>
      </c>
      <c r="L46" s="28">
        <f t="shared" si="4"/>
        <v>1374.1666666666658</v>
      </c>
      <c r="M46" s="71">
        <f t="shared" si="5"/>
        <v>819.01041666666629</v>
      </c>
      <c r="N46" s="8">
        <f t="shared" si="27"/>
        <v>75437.499999999869</v>
      </c>
      <c r="O46" s="7">
        <f t="shared" si="28"/>
        <v>965.59999999999832</v>
      </c>
      <c r="P46" s="71">
        <f t="shared" si="29"/>
        <v>440.05208333333258</v>
      </c>
      <c r="Q46" s="28">
        <f t="shared" si="6"/>
        <v>0</v>
      </c>
      <c r="R46" s="28">
        <f t="shared" si="7"/>
        <v>1319.7666666666651</v>
      </c>
      <c r="S46" s="71">
        <f t="shared" si="8"/>
        <v>794.21874999999932</v>
      </c>
      <c r="T46" s="8">
        <f t="shared" si="30"/>
        <v>71187.499999999811</v>
      </c>
      <c r="U46" s="7">
        <f t="shared" si="31"/>
        <v>911.19999999999766</v>
      </c>
      <c r="V46" s="71">
        <f t="shared" si="32"/>
        <v>415.26041666666561</v>
      </c>
      <c r="W46" s="28">
        <f t="shared" si="9"/>
        <v>0</v>
      </c>
      <c r="X46" s="28">
        <f t="shared" si="10"/>
        <v>1265.3666666666643</v>
      </c>
      <c r="Y46" s="71">
        <f t="shared" si="11"/>
        <v>769.42708333333235</v>
      </c>
      <c r="Z46" s="8">
        <f t="shared" si="33"/>
        <v>66937.499999999753</v>
      </c>
      <c r="AA46" s="7">
        <f t="shared" si="12"/>
        <v>717.34687499999734</v>
      </c>
      <c r="AB46" s="71">
        <f t="shared" si="34"/>
        <v>390.46874999999858</v>
      </c>
      <c r="AC46" s="28">
        <f t="shared" si="13"/>
        <v>0</v>
      </c>
      <c r="AD46" s="28">
        <f t="shared" si="35"/>
        <v>1071.513541666664</v>
      </c>
      <c r="AE46" s="71">
        <f t="shared" si="14"/>
        <v>744.63541666666526</v>
      </c>
      <c r="AF46" s="8">
        <f t="shared" si="36"/>
        <v>62687.49999999976</v>
      </c>
      <c r="AG46" s="7">
        <f t="shared" si="15"/>
        <v>671.8010416666641</v>
      </c>
      <c r="AH46" s="71">
        <f t="shared" si="37"/>
        <v>365.67708333333195</v>
      </c>
      <c r="AI46" s="28">
        <f t="shared" si="16"/>
        <v>0</v>
      </c>
      <c r="AJ46" s="28">
        <f t="shared" si="38"/>
        <v>1025.9677083333308</v>
      </c>
      <c r="AK46" s="71">
        <f t="shared" si="17"/>
        <v>719.84374999999864</v>
      </c>
      <c r="AL46" s="8">
        <f t="shared" si="39"/>
        <v>58437.499999999789</v>
      </c>
      <c r="AM46" s="7">
        <f t="shared" si="18"/>
        <v>626.25520833333098</v>
      </c>
      <c r="AN46" s="71">
        <f t="shared" si="40"/>
        <v>340.88541666666544</v>
      </c>
      <c r="AO46" s="28">
        <f t="shared" si="19"/>
        <v>0</v>
      </c>
      <c r="AP46" s="28">
        <f t="shared" si="41"/>
        <v>980.42187499999773</v>
      </c>
      <c r="AQ46" s="74">
        <f t="shared" si="20"/>
        <v>695.05208333333212</v>
      </c>
      <c r="AR46"/>
      <c r="AS46"/>
      <c r="AT46"/>
      <c r="AU46"/>
      <c r="AV46"/>
      <c r="AW46"/>
      <c r="AX46"/>
      <c r="AY46"/>
      <c r="AZ46"/>
      <c r="BA46"/>
      <c r="BB46"/>
      <c r="BC46"/>
      <c r="BD46"/>
      <c r="BE46"/>
      <c r="BF46"/>
      <c r="BG46"/>
      <c r="BH46"/>
      <c r="BI46"/>
      <c r="BJ46"/>
      <c r="BK46"/>
      <c r="BL46"/>
      <c r="BM46"/>
      <c r="BN46"/>
      <c r="BO46"/>
      <c r="BP46"/>
      <c r="BQ46"/>
      <c r="BR46"/>
      <c r="BS46"/>
      <c r="BT46"/>
      <c r="BU46"/>
      <c r="BV46"/>
      <c r="BW46"/>
      <c r="BX46"/>
      <c r="BY46"/>
      <c r="BZ46"/>
      <c r="CA46"/>
      <c r="CB46"/>
      <c r="CC46"/>
      <c r="CD46"/>
      <c r="CE46"/>
      <c r="CF46"/>
      <c r="CG46"/>
      <c r="CH46"/>
      <c r="CI46"/>
      <c r="CJ46"/>
      <c r="CK46"/>
      <c r="CL46"/>
      <c r="CM46"/>
      <c r="CN46"/>
      <c r="CO46"/>
      <c r="CP46"/>
      <c r="CQ46"/>
      <c r="CR46"/>
      <c r="CS46"/>
      <c r="CT46"/>
      <c r="CU46"/>
      <c r="CV46"/>
      <c r="CW46"/>
      <c r="CX46"/>
      <c r="CY46"/>
      <c r="CZ46"/>
      <c r="DA46"/>
      <c r="DB46"/>
      <c r="DC46"/>
      <c r="DD46"/>
      <c r="DE46"/>
      <c r="DF46"/>
      <c r="DG46"/>
      <c r="DH46"/>
      <c r="DI46"/>
      <c r="DJ46"/>
      <c r="DK46"/>
      <c r="DL46"/>
      <c r="DM46"/>
      <c r="DN46"/>
      <c r="DO46"/>
      <c r="DP46"/>
      <c r="DQ46"/>
      <c r="DR46"/>
      <c r="DS46"/>
      <c r="DT46"/>
      <c r="DU46"/>
      <c r="DV46"/>
      <c r="DW46"/>
      <c r="DX46"/>
      <c r="DY46"/>
      <c r="DZ46"/>
      <c r="EA46"/>
      <c r="EB46"/>
      <c r="EC46"/>
      <c r="ED46"/>
      <c r="EE46"/>
      <c r="EF46"/>
      <c r="EG46"/>
      <c r="EH46"/>
      <c r="EI46"/>
      <c r="EJ46"/>
      <c r="EK46"/>
      <c r="EL46"/>
      <c r="EM46"/>
      <c r="EN46"/>
      <c r="EO46"/>
      <c r="EP46"/>
      <c r="EQ46"/>
      <c r="ER46"/>
      <c r="ES46"/>
      <c r="ET46"/>
      <c r="EU46"/>
      <c r="EV46"/>
      <c r="EW46"/>
      <c r="EX46"/>
      <c r="EY46"/>
      <c r="EZ46"/>
      <c r="FA46"/>
      <c r="FB46"/>
      <c r="FC46"/>
      <c r="FD46"/>
      <c r="FE46"/>
      <c r="FF46"/>
      <c r="FG46"/>
      <c r="FH46"/>
      <c r="FI46"/>
      <c r="FJ46"/>
      <c r="FK46"/>
      <c r="FL46"/>
      <c r="FM46"/>
      <c r="FN46"/>
      <c r="FO46"/>
      <c r="FP46"/>
      <c r="FQ46"/>
      <c r="FR46"/>
      <c r="FS46"/>
      <c r="FT46"/>
      <c r="FU46"/>
      <c r="FV46"/>
      <c r="FW46"/>
      <c r="FX46"/>
      <c r="FY46"/>
      <c r="FZ46"/>
      <c r="GA46"/>
      <c r="GB46"/>
      <c r="GC46"/>
      <c r="GD46"/>
      <c r="GE46"/>
      <c r="GF46"/>
      <c r="GG46"/>
      <c r="GH46"/>
      <c r="GI46"/>
      <c r="GJ46"/>
      <c r="GK46"/>
      <c r="GL46"/>
      <c r="GM46"/>
      <c r="GN46"/>
      <c r="GO46"/>
      <c r="GP46"/>
      <c r="GQ46"/>
      <c r="GR46"/>
      <c r="GS46"/>
      <c r="GT46"/>
      <c r="GU46"/>
      <c r="GV46"/>
      <c r="GW46"/>
      <c r="GX46"/>
      <c r="GY46"/>
      <c r="GZ46"/>
      <c r="HA46"/>
      <c r="HB46"/>
      <c r="HC46"/>
      <c r="HD46"/>
      <c r="HE46"/>
      <c r="HF46"/>
      <c r="HG46"/>
      <c r="HH46"/>
      <c r="HI46"/>
      <c r="HJ46"/>
      <c r="HK46"/>
      <c r="HL46"/>
      <c r="HM46"/>
      <c r="HN46"/>
      <c r="HO46"/>
      <c r="HP46"/>
      <c r="HQ46"/>
      <c r="HR46"/>
      <c r="HS46"/>
      <c r="HT46"/>
      <c r="HU46"/>
      <c r="HV46"/>
      <c r="HW46"/>
      <c r="HX46"/>
      <c r="HY46"/>
      <c r="HZ46"/>
      <c r="IA46"/>
      <c r="IB46"/>
      <c r="IC46"/>
      <c r="ID46"/>
      <c r="IE46"/>
      <c r="IF46"/>
      <c r="IG46"/>
      <c r="IH46"/>
      <c r="II46"/>
      <c r="IJ46"/>
      <c r="IK46"/>
      <c r="IL46"/>
      <c r="IM46"/>
      <c r="IN46"/>
      <c r="IO46"/>
      <c r="IP46"/>
      <c r="IQ46"/>
      <c r="IR46"/>
      <c r="IS46"/>
      <c r="IT46"/>
      <c r="IU46"/>
      <c r="IV46"/>
      <c r="IW46"/>
      <c r="IX46"/>
      <c r="IY46"/>
      <c r="IZ46"/>
    </row>
    <row r="47" spans="1:260" s="2" customFormat="1" ht="15" x14ac:dyDescent="0.25">
      <c r="A47" s="60" t="s">
        <v>69</v>
      </c>
      <c r="B47" s="8">
        <f t="shared" si="21"/>
        <v>83583.333333333314</v>
      </c>
      <c r="C47" s="7">
        <f t="shared" si="0"/>
        <v>1069.8666666666666</v>
      </c>
      <c r="D47" s="71">
        <f t="shared" si="22"/>
        <v>487.56944444444434</v>
      </c>
      <c r="E47" s="28">
        <f t="shared" si="23"/>
        <v>0</v>
      </c>
      <c r="F47" s="28">
        <f t="shared" si="24"/>
        <v>1424.0333333333333</v>
      </c>
      <c r="G47" s="71">
        <f t="shared" si="1"/>
        <v>841.73611111111109</v>
      </c>
      <c r="H47" s="8">
        <f t="shared" si="25"/>
        <v>79333.333333333256</v>
      </c>
      <c r="I47" s="7">
        <f t="shared" si="2"/>
        <v>1015.4666666666657</v>
      </c>
      <c r="J47" s="71">
        <f t="shared" si="26"/>
        <v>462.77777777777737</v>
      </c>
      <c r="K47" s="28">
        <f t="shared" si="3"/>
        <v>0</v>
      </c>
      <c r="L47" s="28">
        <f t="shared" si="4"/>
        <v>1369.6333333333323</v>
      </c>
      <c r="M47" s="71">
        <f t="shared" si="5"/>
        <v>816.94444444444412</v>
      </c>
      <c r="N47" s="8">
        <f t="shared" si="27"/>
        <v>75083.333333333198</v>
      </c>
      <c r="O47" s="7">
        <f t="shared" si="28"/>
        <v>961.06666666666501</v>
      </c>
      <c r="P47" s="71">
        <f t="shared" si="29"/>
        <v>437.98611111111035</v>
      </c>
      <c r="Q47" s="28">
        <f t="shared" si="6"/>
        <v>0</v>
      </c>
      <c r="R47" s="28">
        <f t="shared" si="7"/>
        <v>1315.2333333333318</v>
      </c>
      <c r="S47" s="71">
        <f t="shared" si="8"/>
        <v>792.15277777777703</v>
      </c>
      <c r="T47" s="8">
        <f t="shared" si="30"/>
        <v>70833.333333333139</v>
      </c>
      <c r="U47" s="7">
        <f t="shared" si="31"/>
        <v>906.66666666666424</v>
      </c>
      <c r="V47" s="71">
        <f t="shared" si="32"/>
        <v>413.19444444444332</v>
      </c>
      <c r="W47" s="28">
        <f t="shared" si="9"/>
        <v>0</v>
      </c>
      <c r="X47" s="28">
        <f t="shared" si="10"/>
        <v>1260.833333333331</v>
      </c>
      <c r="Y47" s="71">
        <f t="shared" si="11"/>
        <v>767.36111111110995</v>
      </c>
      <c r="Z47" s="8">
        <f t="shared" si="33"/>
        <v>66583.333333333081</v>
      </c>
      <c r="AA47" s="7">
        <f t="shared" si="12"/>
        <v>713.55138888888609</v>
      </c>
      <c r="AB47" s="71">
        <f t="shared" si="34"/>
        <v>388.40277777777635</v>
      </c>
      <c r="AC47" s="28">
        <f t="shared" si="13"/>
        <v>0</v>
      </c>
      <c r="AD47" s="28">
        <f t="shared" si="35"/>
        <v>1067.7180555555528</v>
      </c>
      <c r="AE47" s="71">
        <f t="shared" si="14"/>
        <v>742.56944444444298</v>
      </c>
      <c r="AF47" s="8">
        <f t="shared" si="36"/>
        <v>62333.333333333096</v>
      </c>
      <c r="AG47" s="7">
        <f t="shared" si="15"/>
        <v>668.00555555555297</v>
      </c>
      <c r="AH47" s="71">
        <f t="shared" si="37"/>
        <v>363.61111111110972</v>
      </c>
      <c r="AI47" s="28">
        <f t="shared" si="16"/>
        <v>0</v>
      </c>
      <c r="AJ47" s="28">
        <f t="shared" si="38"/>
        <v>1022.1722222222197</v>
      </c>
      <c r="AK47" s="71">
        <f t="shared" si="17"/>
        <v>717.77777777777646</v>
      </c>
      <c r="AL47" s="8">
        <f t="shared" si="39"/>
        <v>58083.333333333125</v>
      </c>
      <c r="AM47" s="7">
        <f t="shared" si="18"/>
        <v>622.45972222221997</v>
      </c>
      <c r="AN47" s="71">
        <f t="shared" si="40"/>
        <v>338.81944444444326</v>
      </c>
      <c r="AO47" s="28">
        <f t="shared" si="19"/>
        <v>0</v>
      </c>
      <c r="AP47" s="28">
        <f t="shared" si="41"/>
        <v>976.62638888888659</v>
      </c>
      <c r="AQ47" s="74">
        <f t="shared" si="20"/>
        <v>692.98611111110995</v>
      </c>
      <c r="AR47"/>
      <c r="AS47"/>
      <c r="AT47"/>
      <c r="AU47"/>
      <c r="AV47"/>
      <c r="AW47"/>
      <c r="AX47"/>
      <c r="AY47"/>
      <c r="AZ47"/>
      <c r="BA47"/>
      <c r="BB47"/>
      <c r="BC47"/>
      <c r="BD47"/>
      <c r="BE47"/>
      <c r="BF47"/>
      <c r="BG47"/>
      <c r="BH47"/>
      <c r="BI47"/>
      <c r="BJ47"/>
      <c r="BK47"/>
      <c r="BL47"/>
      <c r="BM47"/>
      <c r="BN47"/>
      <c r="BO47"/>
      <c r="BP47"/>
      <c r="BQ47"/>
      <c r="BR47"/>
      <c r="BS47"/>
      <c r="BT47"/>
      <c r="BU47"/>
      <c r="BV47"/>
      <c r="BW47"/>
      <c r="BX47"/>
      <c r="BY47"/>
      <c r="BZ47"/>
      <c r="CA47"/>
      <c r="CB47"/>
      <c r="CC47"/>
      <c r="CD47"/>
      <c r="CE47"/>
      <c r="CF47"/>
      <c r="CG47"/>
      <c r="CH47"/>
      <c r="CI47"/>
      <c r="CJ47"/>
      <c r="CK47"/>
      <c r="CL47"/>
      <c r="CM47"/>
      <c r="CN47"/>
      <c r="CO47"/>
      <c r="CP47"/>
      <c r="CQ47"/>
      <c r="CR47"/>
      <c r="CS47"/>
      <c r="CT47"/>
      <c r="CU47"/>
      <c r="CV47"/>
      <c r="CW47"/>
      <c r="CX47"/>
      <c r="CY47"/>
      <c r="CZ47"/>
      <c r="DA47"/>
      <c r="DB47"/>
      <c r="DC47"/>
      <c r="DD47"/>
      <c r="DE47"/>
      <c r="DF47"/>
      <c r="DG47"/>
      <c r="DH47"/>
      <c r="DI47"/>
      <c r="DJ47"/>
      <c r="DK47"/>
      <c r="DL47"/>
      <c r="DM47"/>
      <c r="DN47"/>
      <c r="DO47"/>
      <c r="DP47"/>
      <c r="DQ47"/>
      <c r="DR47"/>
      <c r="DS47"/>
      <c r="DT47"/>
      <c r="DU47"/>
      <c r="DV47"/>
      <c r="DW47"/>
      <c r="DX47"/>
      <c r="DY47"/>
      <c r="DZ47"/>
      <c r="EA47"/>
      <c r="EB47"/>
      <c r="EC47"/>
      <c r="ED47"/>
      <c r="EE47"/>
      <c r="EF47"/>
      <c r="EG47"/>
      <c r="EH47"/>
      <c r="EI47"/>
      <c r="EJ47"/>
      <c r="EK47"/>
      <c r="EL47"/>
      <c r="EM47"/>
      <c r="EN47"/>
      <c r="EO47"/>
      <c r="EP47"/>
      <c r="EQ47"/>
      <c r="ER47"/>
      <c r="ES47"/>
      <c r="ET47"/>
      <c r="EU47"/>
      <c r="EV47"/>
      <c r="EW47"/>
      <c r="EX47"/>
      <c r="EY47"/>
      <c r="EZ47"/>
      <c r="FA47"/>
      <c r="FB47"/>
      <c r="FC47"/>
      <c r="FD47"/>
      <c r="FE47"/>
      <c r="FF47"/>
      <c r="FG47"/>
      <c r="FH47"/>
      <c r="FI47"/>
      <c r="FJ47"/>
      <c r="FK47"/>
      <c r="FL47"/>
      <c r="FM47"/>
      <c r="FN47"/>
      <c r="FO47"/>
      <c r="FP47"/>
      <c r="FQ47"/>
      <c r="FR47"/>
      <c r="FS47"/>
      <c r="FT47"/>
      <c r="FU47"/>
      <c r="FV47"/>
      <c r="FW47"/>
      <c r="FX47"/>
      <c r="FY47"/>
      <c r="FZ47"/>
      <c r="GA47"/>
      <c r="GB47"/>
      <c r="GC47"/>
      <c r="GD47"/>
      <c r="GE47"/>
      <c r="GF47"/>
      <c r="GG47"/>
      <c r="GH47"/>
      <c r="GI47"/>
      <c r="GJ47"/>
      <c r="GK47"/>
      <c r="GL47"/>
      <c r="GM47"/>
      <c r="GN47"/>
      <c r="GO47"/>
      <c r="GP47"/>
      <c r="GQ47"/>
      <c r="GR47"/>
      <c r="GS47"/>
      <c r="GT47"/>
      <c r="GU47"/>
      <c r="GV47"/>
      <c r="GW47"/>
      <c r="GX47"/>
      <c r="GY47"/>
      <c r="GZ47"/>
      <c r="HA47"/>
      <c r="HB47"/>
      <c r="HC47"/>
      <c r="HD47"/>
      <c r="HE47"/>
      <c r="HF47"/>
      <c r="HG47"/>
      <c r="HH47"/>
      <c r="HI47"/>
      <c r="HJ47"/>
      <c r="HK47"/>
      <c r="HL47"/>
      <c r="HM47"/>
      <c r="HN47"/>
      <c r="HO47"/>
      <c r="HP47"/>
      <c r="HQ47"/>
      <c r="HR47"/>
      <c r="HS47"/>
      <c r="HT47"/>
      <c r="HU47"/>
      <c r="HV47"/>
      <c r="HW47"/>
      <c r="HX47"/>
      <c r="HY47"/>
      <c r="HZ47"/>
      <c r="IA47"/>
      <c r="IB47"/>
      <c r="IC47"/>
      <c r="ID47"/>
      <c r="IE47"/>
      <c r="IF47"/>
      <c r="IG47"/>
      <c r="IH47"/>
      <c r="II47"/>
      <c r="IJ47"/>
      <c r="IK47"/>
      <c r="IL47"/>
      <c r="IM47"/>
      <c r="IN47"/>
      <c r="IO47"/>
      <c r="IP47"/>
      <c r="IQ47"/>
      <c r="IR47"/>
      <c r="IS47"/>
      <c r="IT47"/>
      <c r="IU47"/>
      <c r="IV47"/>
      <c r="IW47"/>
      <c r="IX47"/>
      <c r="IY47"/>
      <c r="IZ47"/>
    </row>
    <row r="48" spans="1:260" s="2" customFormat="1" ht="15" x14ac:dyDescent="0.25">
      <c r="A48" s="60" t="s">
        <v>70</v>
      </c>
      <c r="B48" s="8">
        <f t="shared" si="21"/>
        <v>83229.166666666642</v>
      </c>
      <c r="C48" s="7">
        <f t="shared" si="0"/>
        <v>1065.333333333333</v>
      </c>
      <c r="D48" s="71">
        <f t="shared" si="22"/>
        <v>485.50347222222211</v>
      </c>
      <c r="E48" s="28">
        <f t="shared" si="23"/>
        <v>0</v>
      </c>
      <c r="F48" s="28">
        <f t="shared" si="24"/>
        <v>1419.4999999999998</v>
      </c>
      <c r="G48" s="71">
        <f t="shared" si="1"/>
        <v>839.6701388888888</v>
      </c>
      <c r="H48" s="8">
        <f t="shared" si="25"/>
        <v>78979.166666666584</v>
      </c>
      <c r="I48" s="7">
        <f t="shared" si="2"/>
        <v>1010.9333333333324</v>
      </c>
      <c r="J48" s="71">
        <f t="shared" si="26"/>
        <v>460.71180555555509</v>
      </c>
      <c r="K48" s="28">
        <f t="shared" si="3"/>
        <v>0</v>
      </c>
      <c r="L48" s="28">
        <f t="shared" si="4"/>
        <v>1365.099999999999</v>
      </c>
      <c r="M48" s="71">
        <f t="shared" si="5"/>
        <v>814.87847222222172</v>
      </c>
      <c r="N48" s="8">
        <f t="shared" si="27"/>
        <v>74729.166666666526</v>
      </c>
      <c r="O48" s="7">
        <f t="shared" si="28"/>
        <v>956.5333333333316</v>
      </c>
      <c r="P48" s="71">
        <f t="shared" si="29"/>
        <v>435.92013888888806</v>
      </c>
      <c r="Q48" s="28">
        <f t="shared" si="6"/>
        <v>0</v>
      </c>
      <c r="R48" s="28">
        <f t="shared" si="7"/>
        <v>1310.6999999999982</v>
      </c>
      <c r="S48" s="71">
        <f t="shared" si="8"/>
        <v>790.08680555555475</v>
      </c>
      <c r="T48" s="8">
        <f t="shared" si="30"/>
        <v>70479.166666666468</v>
      </c>
      <c r="U48" s="7">
        <f t="shared" si="31"/>
        <v>902.13333333333082</v>
      </c>
      <c r="V48" s="71">
        <f t="shared" si="32"/>
        <v>411.12847222222109</v>
      </c>
      <c r="W48" s="28">
        <f t="shared" si="9"/>
        <v>0</v>
      </c>
      <c r="X48" s="28">
        <f t="shared" si="10"/>
        <v>1256.2999999999975</v>
      </c>
      <c r="Y48" s="71">
        <f t="shared" si="11"/>
        <v>765.29513888888778</v>
      </c>
      <c r="Z48" s="8">
        <f t="shared" si="33"/>
        <v>66229.16666666641</v>
      </c>
      <c r="AA48" s="7">
        <f t="shared" si="12"/>
        <v>709.75590277777496</v>
      </c>
      <c r="AB48" s="71">
        <f t="shared" si="34"/>
        <v>386.33680555555406</v>
      </c>
      <c r="AC48" s="28">
        <f t="shared" si="13"/>
        <v>0</v>
      </c>
      <c r="AD48" s="28">
        <f t="shared" si="35"/>
        <v>1063.9225694444417</v>
      </c>
      <c r="AE48" s="71">
        <f t="shared" si="14"/>
        <v>740.50347222222081</v>
      </c>
      <c r="AF48" s="8">
        <f t="shared" si="36"/>
        <v>61979.166666666431</v>
      </c>
      <c r="AG48" s="7">
        <f t="shared" si="15"/>
        <v>664.21006944444184</v>
      </c>
      <c r="AH48" s="71">
        <f t="shared" si="37"/>
        <v>361.54513888888755</v>
      </c>
      <c r="AI48" s="28">
        <f t="shared" si="16"/>
        <v>0</v>
      </c>
      <c r="AJ48" s="28">
        <f t="shared" si="38"/>
        <v>1018.3767361111086</v>
      </c>
      <c r="AK48" s="71">
        <f t="shared" si="17"/>
        <v>715.71180555555429</v>
      </c>
      <c r="AL48" s="8">
        <f t="shared" si="39"/>
        <v>57729.166666666461</v>
      </c>
      <c r="AM48" s="7">
        <f t="shared" si="18"/>
        <v>618.66423611110883</v>
      </c>
      <c r="AN48" s="71">
        <f t="shared" si="40"/>
        <v>336.75347222222103</v>
      </c>
      <c r="AO48" s="28">
        <f t="shared" si="19"/>
        <v>0</v>
      </c>
      <c r="AP48" s="28">
        <f t="shared" si="41"/>
        <v>972.83090277777546</v>
      </c>
      <c r="AQ48" s="74">
        <f t="shared" si="20"/>
        <v>690.92013888888778</v>
      </c>
      <c r="AR48"/>
      <c r="AS48"/>
      <c r="AT48"/>
      <c r="AU48"/>
      <c r="AV48"/>
      <c r="AW48"/>
      <c r="AX48"/>
      <c r="AY48"/>
      <c r="AZ48"/>
      <c r="BA48"/>
      <c r="BB48"/>
      <c r="BC48"/>
      <c r="BD48"/>
      <c r="BE48"/>
      <c r="BF48"/>
      <c r="BG48"/>
      <c r="BH48"/>
      <c r="BI48"/>
      <c r="BJ48"/>
      <c r="BK48"/>
      <c r="BL48"/>
      <c r="BM48"/>
      <c r="BN48"/>
      <c r="BO48"/>
      <c r="BP48"/>
      <c r="BQ48"/>
      <c r="BR48"/>
      <c r="BS48"/>
      <c r="BT48"/>
      <c r="BU48"/>
      <c r="BV48"/>
      <c r="BW48"/>
      <c r="BX48"/>
      <c r="BY48"/>
      <c r="BZ48"/>
      <c r="CA48"/>
      <c r="CB48"/>
      <c r="CC48"/>
      <c r="CD48"/>
      <c r="CE48"/>
      <c r="CF48"/>
      <c r="CG48"/>
      <c r="CH48"/>
      <c r="CI48"/>
      <c r="CJ48"/>
      <c r="CK48"/>
      <c r="CL48"/>
      <c r="CM48"/>
      <c r="CN48"/>
      <c r="CO48"/>
      <c r="CP48"/>
      <c r="CQ48"/>
      <c r="CR48"/>
      <c r="CS48"/>
      <c r="CT48"/>
      <c r="CU48"/>
      <c r="CV48"/>
      <c r="CW48"/>
      <c r="CX48"/>
      <c r="CY48"/>
      <c r="CZ48"/>
      <c r="DA48"/>
      <c r="DB48"/>
      <c r="DC48"/>
      <c r="DD48"/>
      <c r="DE48"/>
      <c r="DF48"/>
      <c r="DG48"/>
      <c r="DH48"/>
      <c r="DI48"/>
      <c r="DJ48"/>
      <c r="DK48"/>
      <c r="DL48"/>
      <c r="DM48"/>
      <c r="DN48"/>
      <c r="DO48"/>
      <c r="DP48"/>
      <c r="DQ48"/>
      <c r="DR48"/>
      <c r="DS48"/>
      <c r="DT48"/>
      <c r="DU48"/>
      <c r="DV48"/>
      <c r="DW48"/>
      <c r="DX48"/>
      <c r="DY48"/>
      <c r="DZ48"/>
      <c r="EA48"/>
      <c r="EB48"/>
      <c r="EC48"/>
      <c r="ED48"/>
      <c r="EE48"/>
      <c r="EF48"/>
      <c r="EG48"/>
      <c r="EH48"/>
      <c r="EI48"/>
      <c r="EJ48"/>
      <c r="EK48"/>
      <c r="EL48"/>
      <c r="EM48"/>
      <c r="EN48"/>
      <c r="EO48"/>
      <c r="EP48"/>
      <c r="EQ48"/>
      <c r="ER48"/>
      <c r="ES48"/>
      <c r="ET48"/>
      <c r="EU48"/>
      <c r="EV48"/>
      <c r="EW48"/>
      <c r="EX48"/>
      <c r="EY48"/>
      <c r="EZ48"/>
      <c r="FA48"/>
      <c r="FB48"/>
      <c r="FC48"/>
      <c r="FD48"/>
      <c r="FE48"/>
      <c r="FF48"/>
      <c r="FG48"/>
      <c r="FH48"/>
      <c r="FI48"/>
      <c r="FJ48"/>
      <c r="FK48"/>
      <c r="FL48"/>
      <c r="FM48"/>
      <c r="FN48"/>
      <c r="FO48"/>
      <c r="FP48"/>
      <c r="FQ48"/>
      <c r="FR48"/>
      <c r="FS48"/>
      <c r="FT48"/>
      <c r="FU48"/>
      <c r="FV48"/>
      <c r="FW48"/>
      <c r="FX48"/>
      <c r="FY48"/>
      <c r="FZ48"/>
      <c r="GA48"/>
      <c r="GB48"/>
      <c r="GC48"/>
      <c r="GD48"/>
      <c r="GE48"/>
      <c r="GF48"/>
      <c r="GG48"/>
      <c r="GH48"/>
      <c r="GI48"/>
      <c r="GJ48"/>
      <c r="GK48"/>
      <c r="GL48"/>
      <c r="GM48"/>
      <c r="GN48"/>
      <c r="GO48"/>
      <c r="GP48"/>
      <c r="GQ48"/>
      <c r="GR48"/>
      <c r="GS48"/>
      <c r="GT48"/>
      <c r="GU48"/>
      <c r="GV48"/>
      <c r="GW48"/>
      <c r="GX48"/>
      <c r="GY48"/>
      <c r="GZ48"/>
      <c r="HA48"/>
      <c r="HB48"/>
      <c r="HC48"/>
      <c r="HD48"/>
      <c r="HE48"/>
      <c r="HF48"/>
      <c r="HG48"/>
      <c r="HH48"/>
      <c r="HI48"/>
      <c r="HJ48"/>
      <c r="HK48"/>
      <c r="HL48"/>
      <c r="HM48"/>
      <c r="HN48"/>
      <c r="HO48"/>
      <c r="HP48"/>
      <c r="HQ48"/>
      <c r="HR48"/>
      <c r="HS48"/>
      <c r="HT48"/>
      <c r="HU48"/>
      <c r="HV48"/>
      <c r="HW48"/>
      <c r="HX48"/>
      <c r="HY48"/>
      <c r="HZ48"/>
      <c r="IA48"/>
      <c r="IB48"/>
      <c r="IC48"/>
      <c r="ID48"/>
      <c r="IE48"/>
      <c r="IF48"/>
      <c r="IG48"/>
      <c r="IH48"/>
      <c r="II48"/>
      <c r="IJ48"/>
      <c r="IK48"/>
      <c r="IL48"/>
      <c r="IM48"/>
      <c r="IN48"/>
      <c r="IO48"/>
      <c r="IP48"/>
      <c r="IQ48"/>
      <c r="IR48"/>
      <c r="IS48"/>
      <c r="IT48"/>
      <c r="IU48"/>
      <c r="IV48"/>
      <c r="IW48"/>
      <c r="IX48"/>
      <c r="IY48"/>
      <c r="IZ48"/>
    </row>
    <row r="49" spans="1:260" s="2" customFormat="1" ht="14.25" customHeight="1" x14ac:dyDescent="0.25">
      <c r="A49" s="60" t="s">
        <v>71</v>
      </c>
      <c r="B49" s="8">
        <f t="shared" si="21"/>
        <v>82874.999999999971</v>
      </c>
      <c r="C49" s="7">
        <f t="shared" si="0"/>
        <v>1060.7999999999997</v>
      </c>
      <c r="D49" s="71">
        <f t="shared" si="22"/>
        <v>483.43749999999983</v>
      </c>
      <c r="E49" s="28">
        <f t="shared" si="23"/>
        <v>0</v>
      </c>
      <c r="F49" s="28">
        <f t="shared" si="24"/>
        <v>1414.9666666666665</v>
      </c>
      <c r="G49" s="71">
        <f t="shared" si="1"/>
        <v>837.60416666666652</v>
      </c>
      <c r="H49" s="8">
        <f t="shared" si="25"/>
        <v>78624.999999999913</v>
      </c>
      <c r="I49" s="7">
        <f t="shared" si="2"/>
        <v>1006.399999999999</v>
      </c>
      <c r="J49" s="71">
        <f t="shared" si="26"/>
        <v>458.64583333333286</v>
      </c>
      <c r="K49" s="28">
        <f t="shared" si="3"/>
        <v>0</v>
      </c>
      <c r="L49" s="28">
        <f t="shared" si="4"/>
        <v>1360.5666666666657</v>
      </c>
      <c r="M49" s="71">
        <f t="shared" si="5"/>
        <v>812.81249999999955</v>
      </c>
      <c r="N49" s="8">
        <f t="shared" si="27"/>
        <v>74374.999999999854</v>
      </c>
      <c r="O49" s="7">
        <f t="shared" si="28"/>
        <v>951.99999999999818</v>
      </c>
      <c r="P49" s="71">
        <f t="shared" si="29"/>
        <v>433.85416666666583</v>
      </c>
      <c r="Q49" s="28">
        <f t="shared" si="6"/>
        <v>0</v>
      </c>
      <c r="R49" s="28">
        <f t="shared" si="7"/>
        <v>1306.1666666666649</v>
      </c>
      <c r="S49" s="71">
        <f t="shared" si="8"/>
        <v>788.02083333333258</v>
      </c>
      <c r="T49" s="8">
        <f t="shared" si="30"/>
        <v>70124.999999999796</v>
      </c>
      <c r="U49" s="7">
        <f t="shared" si="31"/>
        <v>897.59999999999741</v>
      </c>
      <c r="V49" s="71">
        <f t="shared" si="32"/>
        <v>409.06249999999881</v>
      </c>
      <c r="W49" s="28">
        <f t="shared" si="9"/>
        <v>0</v>
      </c>
      <c r="X49" s="28">
        <f t="shared" si="10"/>
        <v>1251.7666666666642</v>
      </c>
      <c r="Y49" s="71">
        <f t="shared" si="11"/>
        <v>763.22916666666549</v>
      </c>
      <c r="Z49" s="8">
        <f t="shared" si="33"/>
        <v>65874.999999999738</v>
      </c>
      <c r="AA49" s="7">
        <f t="shared" si="12"/>
        <v>705.96041666666383</v>
      </c>
      <c r="AB49" s="71">
        <f t="shared" si="34"/>
        <v>384.27083333333184</v>
      </c>
      <c r="AC49" s="28">
        <f t="shared" si="13"/>
        <v>0</v>
      </c>
      <c r="AD49" s="28">
        <f t="shared" si="35"/>
        <v>1060.1270833333306</v>
      </c>
      <c r="AE49" s="71">
        <f t="shared" si="14"/>
        <v>738.43749999999852</v>
      </c>
      <c r="AF49" s="8">
        <f t="shared" si="36"/>
        <v>61624.999999999767</v>
      </c>
      <c r="AG49" s="7">
        <f t="shared" si="15"/>
        <v>660.41458333333082</v>
      </c>
      <c r="AH49" s="71">
        <f t="shared" si="37"/>
        <v>359.47916666666532</v>
      </c>
      <c r="AI49" s="28">
        <f t="shared" si="16"/>
        <v>0</v>
      </c>
      <c r="AJ49" s="28">
        <f t="shared" si="38"/>
        <v>1014.5812499999975</v>
      </c>
      <c r="AK49" s="71">
        <f t="shared" si="17"/>
        <v>713.64583333333201</v>
      </c>
      <c r="AL49" s="8">
        <f t="shared" si="39"/>
        <v>57374.999999999796</v>
      </c>
      <c r="AM49" s="7">
        <f t="shared" si="18"/>
        <v>614.86874999999782</v>
      </c>
      <c r="AN49" s="71">
        <f t="shared" si="40"/>
        <v>334.68749999999881</v>
      </c>
      <c r="AO49" s="28">
        <f t="shared" si="19"/>
        <v>0</v>
      </c>
      <c r="AP49" s="28">
        <f t="shared" si="41"/>
        <v>969.03541666666456</v>
      </c>
      <c r="AQ49" s="74">
        <f t="shared" si="20"/>
        <v>688.85416666666549</v>
      </c>
      <c r="AR49"/>
      <c r="AS49"/>
      <c r="AT49"/>
      <c r="AU49"/>
      <c r="AV49"/>
      <c r="AW49"/>
      <c r="AX49"/>
      <c r="AY49"/>
      <c r="AZ49"/>
      <c r="BA49"/>
      <c r="BB49"/>
      <c r="BC49"/>
      <c r="BD49"/>
      <c r="BE49"/>
      <c r="BF49"/>
      <c r="BG49"/>
      <c r="BH49"/>
      <c r="BI49"/>
      <c r="BJ49"/>
      <c r="BK49"/>
      <c r="BL49"/>
      <c r="BM49"/>
      <c r="BN49"/>
      <c r="BO49"/>
      <c r="BP49"/>
      <c r="BQ49"/>
      <c r="BR49"/>
      <c r="BS49"/>
      <c r="BT49"/>
      <c r="BU49"/>
      <c r="BV49"/>
      <c r="BW49"/>
      <c r="BX49"/>
      <c r="BY49"/>
      <c r="BZ49"/>
      <c r="CA49"/>
      <c r="CB49"/>
      <c r="CC49"/>
      <c r="CD49"/>
      <c r="CE49"/>
      <c r="CF49"/>
      <c r="CG49"/>
      <c r="CH49"/>
      <c r="CI49"/>
      <c r="CJ49"/>
      <c r="CK49"/>
      <c r="CL49"/>
      <c r="CM49"/>
      <c r="CN49"/>
      <c r="CO49"/>
      <c r="CP49"/>
      <c r="CQ49"/>
      <c r="CR49"/>
      <c r="CS49"/>
      <c r="CT49"/>
      <c r="CU49"/>
      <c r="CV49"/>
      <c r="CW49"/>
      <c r="CX49"/>
      <c r="CY49"/>
      <c r="CZ49"/>
      <c r="DA49"/>
      <c r="DB49"/>
      <c r="DC49"/>
      <c r="DD49"/>
      <c r="DE49"/>
      <c r="DF49"/>
      <c r="DG49"/>
      <c r="DH49"/>
      <c r="DI49"/>
      <c r="DJ49"/>
      <c r="DK49"/>
      <c r="DL49"/>
      <c r="DM49"/>
      <c r="DN49"/>
      <c r="DO49"/>
      <c r="DP49"/>
      <c r="DQ49"/>
      <c r="DR49"/>
      <c r="DS49"/>
      <c r="DT49"/>
      <c r="DU49"/>
      <c r="DV49"/>
      <c r="DW49"/>
      <c r="DX49"/>
      <c r="DY49"/>
      <c r="DZ49"/>
      <c r="EA49"/>
      <c r="EB49"/>
      <c r="EC49"/>
      <c r="ED49"/>
      <c r="EE49"/>
      <c r="EF49"/>
      <c r="EG49"/>
      <c r="EH49"/>
      <c r="EI49"/>
      <c r="EJ49"/>
      <c r="EK49"/>
      <c r="EL49"/>
      <c r="EM49"/>
      <c r="EN49"/>
      <c r="EO49"/>
      <c r="EP49"/>
      <c r="EQ49"/>
      <c r="ER49"/>
      <c r="ES49"/>
      <c r="ET49"/>
      <c r="EU49"/>
      <c r="EV49"/>
      <c r="EW49"/>
      <c r="EX49"/>
      <c r="EY49"/>
      <c r="EZ49"/>
      <c r="FA49"/>
      <c r="FB49"/>
      <c r="FC49"/>
      <c r="FD49"/>
      <c r="FE49"/>
      <c r="FF49"/>
      <c r="FG49"/>
      <c r="FH49"/>
      <c r="FI49"/>
      <c r="FJ49"/>
      <c r="FK49"/>
      <c r="FL49"/>
      <c r="FM49"/>
      <c r="FN49"/>
      <c r="FO49"/>
      <c r="FP49"/>
      <c r="FQ49"/>
      <c r="FR49"/>
      <c r="FS49"/>
      <c r="FT49"/>
      <c r="FU49"/>
      <c r="FV49"/>
      <c r="FW49"/>
      <c r="FX49"/>
      <c r="FY49"/>
      <c r="FZ49"/>
      <c r="GA49"/>
      <c r="GB49"/>
      <c r="GC49"/>
      <c r="GD49"/>
      <c r="GE49"/>
      <c r="GF49"/>
      <c r="GG49"/>
      <c r="GH49"/>
      <c r="GI49"/>
      <c r="GJ49"/>
      <c r="GK49"/>
      <c r="GL49"/>
      <c r="GM49"/>
      <c r="GN49"/>
      <c r="GO49"/>
      <c r="GP49"/>
      <c r="GQ49"/>
      <c r="GR49"/>
      <c r="GS49"/>
      <c r="GT49"/>
      <c r="GU49"/>
      <c r="GV49"/>
      <c r="GW49"/>
      <c r="GX49"/>
      <c r="GY49"/>
      <c r="GZ49"/>
      <c r="HA49"/>
      <c r="HB49"/>
      <c r="HC49"/>
      <c r="HD49"/>
      <c r="HE49"/>
      <c r="HF49"/>
      <c r="HG49"/>
      <c r="HH49"/>
      <c r="HI49"/>
      <c r="HJ49"/>
      <c r="HK49"/>
      <c r="HL49"/>
      <c r="HM49"/>
      <c r="HN49"/>
      <c r="HO49"/>
      <c r="HP49"/>
      <c r="HQ49"/>
      <c r="HR49"/>
      <c r="HS49"/>
      <c r="HT49"/>
      <c r="HU49"/>
      <c r="HV49"/>
      <c r="HW49"/>
      <c r="HX49"/>
      <c r="HY49"/>
      <c r="HZ49"/>
      <c r="IA49"/>
      <c r="IB49"/>
      <c r="IC49"/>
      <c r="ID49"/>
      <c r="IE49"/>
      <c r="IF49"/>
      <c r="IG49"/>
      <c r="IH49"/>
      <c r="II49"/>
      <c r="IJ49"/>
      <c r="IK49"/>
      <c r="IL49"/>
      <c r="IM49"/>
      <c r="IN49"/>
      <c r="IO49"/>
      <c r="IP49"/>
      <c r="IQ49"/>
      <c r="IR49"/>
      <c r="IS49"/>
      <c r="IT49"/>
      <c r="IU49"/>
      <c r="IV49"/>
      <c r="IW49"/>
      <c r="IX49"/>
      <c r="IY49"/>
      <c r="IZ49"/>
    </row>
    <row r="50" spans="1:260" s="2" customFormat="1" ht="15" x14ac:dyDescent="0.25">
      <c r="A50" s="60" t="s">
        <v>72</v>
      </c>
      <c r="B50" s="8">
        <f t="shared" si="21"/>
        <v>82520.833333333299</v>
      </c>
      <c r="C50" s="7">
        <f t="shared" si="0"/>
        <v>1056.2666666666662</v>
      </c>
      <c r="D50" s="71">
        <f t="shared" si="22"/>
        <v>481.3715277777776</v>
      </c>
      <c r="E50" s="28">
        <f t="shared" si="23"/>
        <v>0</v>
      </c>
      <c r="F50" s="28">
        <f t="shared" si="24"/>
        <v>1410.4333333333329</v>
      </c>
      <c r="G50" s="71">
        <f t="shared" si="1"/>
        <v>835.53819444444434</v>
      </c>
      <c r="H50" s="8">
        <f t="shared" si="25"/>
        <v>78270.833333333241</v>
      </c>
      <c r="I50" s="7">
        <f t="shared" si="2"/>
        <v>1001.8666666666655</v>
      </c>
      <c r="J50" s="71">
        <f t="shared" si="26"/>
        <v>456.57986111111057</v>
      </c>
      <c r="K50" s="28">
        <f t="shared" si="3"/>
        <v>0</v>
      </c>
      <c r="L50" s="28">
        <f t="shared" si="4"/>
        <v>1356.0333333333322</v>
      </c>
      <c r="M50" s="71">
        <f t="shared" si="5"/>
        <v>810.74652777777726</v>
      </c>
      <c r="N50" s="8">
        <f t="shared" si="27"/>
        <v>74020.833333333183</v>
      </c>
      <c r="O50" s="7">
        <f t="shared" si="28"/>
        <v>947.46666666666476</v>
      </c>
      <c r="P50" s="71">
        <f t="shared" si="29"/>
        <v>431.7881944444436</v>
      </c>
      <c r="Q50" s="28">
        <f t="shared" si="6"/>
        <v>0</v>
      </c>
      <c r="R50" s="28">
        <f t="shared" si="7"/>
        <v>1301.6333333333314</v>
      </c>
      <c r="S50" s="71">
        <f t="shared" si="8"/>
        <v>785.95486111111029</v>
      </c>
      <c r="T50" s="8">
        <f t="shared" si="30"/>
        <v>69770.833333333125</v>
      </c>
      <c r="U50" s="7">
        <f t="shared" si="31"/>
        <v>893.06666666666399</v>
      </c>
      <c r="V50" s="71">
        <f t="shared" si="32"/>
        <v>406.99652777777658</v>
      </c>
      <c r="W50" s="28">
        <f t="shared" si="9"/>
        <v>0</v>
      </c>
      <c r="X50" s="28">
        <f t="shared" si="10"/>
        <v>1247.2333333333306</v>
      </c>
      <c r="Y50" s="71">
        <f t="shared" si="11"/>
        <v>761.16319444444321</v>
      </c>
      <c r="Z50" s="8">
        <f t="shared" si="33"/>
        <v>65520.833333333074</v>
      </c>
      <c r="AA50" s="7">
        <f t="shared" si="12"/>
        <v>702.1649305555527</v>
      </c>
      <c r="AB50" s="71">
        <f t="shared" si="34"/>
        <v>382.20486111110961</v>
      </c>
      <c r="AC50" s="28">
        <f t="shared" si="13"/>
        <v>0</v>
      </c>
      <c r="AD50" s="28">
        <f t="shared" si="35"/>
        <v>1056.3315972222194</v>
      </c>
      <c r="AE50" s="71">
        <f t="shared" si="14"/>
        <v>736.37152777777624</v>
      </c>
      <c r="AF50" s="8">
        <f t="shared" si="36"/>
        <v>61270.833333333103</v>
      </c>
      <c r="AG50" s="7">
        <f t="shared" si="15"/>
        <v>656.61909722221969</v>
      </c>
      <c r="AH50" s="71">
        <f t="shared" si="37"/>
        <v>357.41319444444309</v>
      </c>
      <c r="AI50" s="28">
        <f t="shared" si="16"/>
        <v>0</v>
      </c>
      <c r="AJ50" s="28">
        <f t="shared" si="38"/>
        <v>1010.7857638888863</v>
      </c>
      <c r="AK50" s="71">
        <f t="shared" si="17"/>
        <v>711.57986111110972</v>
      </c>
      <c r="AL50" s="8">
        <f t="shared" si="39"/>
        <v>57020.833333333132</v>
      </c>
      <c r="AM50" s="7">
        <f t="shared" si="18"/>
        <v>611.07326388888669</v>
      </c>
      <c r="AN50" s="71">
        <f t="shared" si="40"/>
        <v>332.62152777777663</v>
      </c>
      <c r="AO50" s="28">
        <f t="shared" si="19"/>
        <v>0</v>
      </c>
      <c r="AP50" s="28">
        <f t="shared" si="41"/>
        <v>965.23993055555343</v>
      </c>
      <c r="AQ50" s="74">
        <f t="shared" si="20"/>
        <v>686.78819444444332</v>
      </c>
      <c r="AR50"/>
      <c r="AS50"/>
      <c r="AT50"/>
      <c r="AU50"/>
      <c r="AV50"/>
      <c r="AW50"/>
      <c r="AX50"/>
      <c r="AY50"/>
      <c r="AZ50"/>
      <c r="BA50"/>
      <c r="BB50"/>
      <c r="BC50"/>
      <c r="BD50"/>
      <c r="BE50"/>
      <c r="BF50"/>
      <c r="BG50"/>
      <c r="BH50"/>
      <c r="BI50"/>
      <c r="BJ50"/>
      <c r="BK50"/>
      <c r="BL50"/>
      <c r="BM50"/>
      <c r="BN50"/>
      <c r="BO50"/>
      <c r="BP50"/>
      <c r="BQ50"/>
      <c r="BR50"/>
      <c r="BS50"/>
      <c r="BT50"/>
      <c r="BU50"/>
      <c r="BV50"/>
      <c r="BW50"/>
      <c r="BX50"/>
      <c r="BY50"/>
      <c r="BZ50"/>
      <c r="CA50"/>
      <c r="CB50"/>
      <c r="CC50"/>
      <c r="CD50"/>
      <c r="CE50"/>
      <c r="CF50"/>
      <c r="CG50"/>
      <c r="CH50"/>
      <c r="CI50"/>
      <c r="CJ50"/>
      <c r="CK50"/>
      <c r="CL50"/>
      <c r="CM50"/>
      <c r="CN50"/>
      <c r="CO50"/>
      <c r="CP50"/>
      <c r="CQ50"/>
      <c r="CR50"/>
      <c r="CS50"/>
      <c r="CT50"/>
      <c r="CU50"/>
      <c r="CV50"/>
      <c r="CW50"/>
      <c r="CX50"/>
      <c r="CY50"/>
      <c r="CZ50"/>
      <c r="DA50"/>
      <c r="DB50"/>
      <c r="DC50"/>
      <c r="DD50"/>
      <c r="DE50"/>
      <c r="DF50"/>
      <c r="DG50"/>
      <c r="DH50"/>
      <c r="DI50"/>
      <c r="DJ50"/>
      <c r="DK50"/>
      <c r="DL50"/>
      <c r="DM50"/>
      <c r="DN50"/>
      <c r="DO50"/>
      <c r="DP50"/>
      <c r="DQ50"/>
      <c r="DR50"/>
      <c r="DS50"/>
      <c r="DT50"/>
      <c r="DU50"/>
      <c r="DV50"/>
      <c r="DW50"/>
      <c r="DX50"/>
      <c r="DY50"/>
      <c r="DZ50"/>
      <c r="EA50"/>
      <c r="EB50"/>
      <c r="EC50"/>
      <c r="ED50"/>
      <c r="EE50"/>
      <c r="EF50"/>
      <c r="EG50"/>
      <c r="EH50"/>
      <c r="EI50"/>
      <c r="EJ50"/>
      <c r="EK50"/>
      <c r="EL50"/>
      <c r="EM50"/>
      <c r="EN50"/>
      <c r="EO50"/>
      <c r="EP50"/>
      <c r="EQ50"/>
      <c r="ER50"/>
      <c r="ES50"/>
      <c r="ET50"/>
      <c r="EU50"/>
      <c r="EV50"/>
      <c r="EW50"/>
      <c r="EX50"/>
      <c r="EY50"/>
      <c r="EZ50"/>
      <c r="FA50"/>
      <c r="FB50"/>
      <c r="FC50"/>
      <c r="FD50"/>
      <c r="FE50"/>
      <c r="FF50"/>
      <c r="FG50"/>
      <c r="FH50"/>
      <c r="FI50"/>
      <c r="FJ50"/>
      <c r="FK50"/>
      <c r="FL50"/>
      <c r="FM50"/>
      <c r="FN50"/>
      <c r="FO50"/>
      <c r="FP50"/>
      <c r="FQ50"/>
      <c r="FR50"/>
      <c r="FS50"/>
      <c r="FT50"/>
      <c r="FU50"/>
      <c r="FV50"/>
      <c r="FW50"/>
      <c r="FX50"/>
      <c r="FY50"/>
      <c r="FZ50"/>
      <c r="GA50"/>
      <c r="GB50"/>
      <c r="GC50"/>
      <c r="GD50"/>
      <c r="GE50"/>
      <c r="GF50"/>
      <c r="GG50"/>
      <c r="GH50"/>
      <c r="GI50"/>
      <c r="GJ50"/>
      <c r="GK50"/>
      <c r="GL50"/>
      <c r="GM50"/>
      <c r="GN50"/>
      <c r="GO50"/>
      <c r="GP50"/>
      <c r="GQ50"/>
      <c r="GR50"/>
      <c r="GS50"/>
      <c r="GT50"/>
      <c r="GU50"/>
      <c r="GV50"/>
      <c r="GW50"/>
      <c r="GX50"/>
      <c r="GY50"/>
      <c r="GZ50"/>
      <c r="HA50"/>
      <c r="HB50"/>
      <c r="HC50"/>
      <c r="HD50"/>
      <c r="HE50"/>
      <c r="HF50"/>
      <c r="HG50"/>
      <c r="HH50"/>
      <c r="HI50"/>
      <c r="HJ50"/>
      <c r="HK50"/>
      <c r="HL50"/>
      <c r="HM50"/>
      <c r="HN50"/>
      <c r="HO50"/>
      <c r="HP50"/>
      <c r="HQ50"/>
      <c r="HR50"/>
      <c r="HS50"/>
      <c r="HT50"/>
      <c r="HU50"/>
      <c r="HV50"/>
      <c r="HW50"/>
      <c r="HX50"/>
      <c r="HY50"/>
      <c r="HZ50"/>
      <c r="IA50"/>
      <c r="IB50"/>
      <c r="IC50"/>
      <c r="ID50"/>
      <c r="IE50"/>
      <c r="IF50"/>
      <c r="IG50"/>
      <c r="IH50"/>
      <c r="II50"/>
      <c r="IJ50"/>
      <c r="IK50"/>
      <c r="IL50"/>
      <c r="IM50"/>
      <c r="IN50"/>
      <c r="IO50"/>
      <c r="IP50"/>
      <c r="IQ50"/>
      <c r="IR50"/>
      <c r="IS50"/>
      <c r="IT50"/>
      <c r="IU50"/>
      <c r="IV50"/>
      <c r="IW50"/>
      <c r="IX50"/>
      <c r="IY50"/>
      <c r="IZ50"/>
    </row>
    <row r="51" spans="1:260" s="2" customFormat="1" ht="15" x14ac:dyDescent="0.25">
      <c r="A51" s="60" t="s">
        <v>73</v>
      </c>
      <c r="B51" s="8">
        <f t="shared" si="21"/>
        <v>82166.666666666628</v>
      </c>
      <c r="C51" s="7">
        <f t="shared" si="0"/>
        <v>1051.7333333333329</v>
      </c>
      <c r="D51" s="71">
        <f t="shared" si="22"/>
        <v>479.30555555555537</v>
      </c>
      <c r="E51" s="28">
        <f t="shared" si="23"/>
        <v>0</v>
      </c>
      <c r="F51" s="28">
        <f t="shared" si="24"/>
        <v>1405.8999999999996</v>
      </c>
      <c r="G51" s="71">
        <f t="shared" si="1"/>
        <v>833.47222222222206</v>
      </c>
      <c r="H51" s="8">
        <f t="shared" si="25"/>
        <v>77916.66666666657</v>
      </c>
      <c r="I51" s="7">
        <f t="shared" si="2"/>
        <v>997.33333333333212</v>
      </c>
      <c r="J51" s="71">
        <f t="shared" si="26"/>
        <v>454.51388888888835</v>
      </c>
      <c r="K51" s="28">
        <f t="shared" si="3"/>
        <v>0</v>
      </c>
      <c r="L51" s="28">
        <f t="shared" si="4"/>
        <v>1351.4999999999989</v>
      </c>
      <c r="M51" s="71">
        <f t="shared" si="5"/>
        <v>808.68055555555497</v>
      </c>
      <c r="N51" s="8">
        <f t="shared" si="27"/>
        <v>73666.666666666511</v>
      </c>
      <c r="O51" s="7">
        <f t="shared" si="28"/>
        <v>942.93333333333135</v>
      </c>
      <c r="P51" s="71">
        <f t="shared" si="29"/>
        <v>429.72222222222132</v>
      </c>
      <c r="Q51" s="28">
        <f t="shared" si="6"/>
        <v>0</v>
      </c>
      <c r="R51" s="28">
        <f t="shared" si="7"/>
        <v>1297.0999999999981</v>
      </c>
      <c r="S51" s="71">
        <f t="shared" si="8"/>
        <v>783.888888888888</v>
      </c>
      <c r="T51" s="8">
        <f t="shared" si="30"/>
        <v>69416.666666666453</v>
      </c>
      <c r="U51" s="7">
        <f t="shared" si="31"/>
        <v>888.53333333333069</v>
      </c>
      <c r="V51" s="71">
        <f t="shared" si="32"/>
        <v>404.93055555555435</v>
      </c>
      <c r="W51" s="28">
        <f t="shared" si="9"/>
        <v>0</v>
      </c>
      <c r="X51" s="28">
        <f t="shared" si="10"/>
        <v>1242.6999999999973</v>
      </c>
      <c r="Y51" s="71">
        <f t="shared" si="11"/>
        <v>759.09722222222103</v>
      </c>
      <c r="Z51" s="8">
        <f t="shared" si="33"/>
        <v>65166.66666666641</v>
      </c>
      <c r="AA51" s="7">
        <f t="shared" si="12"/>
        <v>698.36944444444168</v>
      </c>
      <c r="AB51" s="71">
        <f t="shared" si="34"/>
        <v>380.13888888888738</v>
      </c>
      <c r="AC51" s="28">
        <f t="shared" si="13"/>
        <v>0</v>
      </c>
      <c r="AD51" s="28">
        <f t="shared" si="35"/>
        <v>1052.5361111111083</v>
      </c>
      <c r="AE51" s="71">
        <f t="shared" si="14"/>
        <v>734.30555555555406</v>
      </c>
      <c r="AF51" s="8">
        <f t="shared" si="36"/>
        <v>60916.666666666439</v>
      </c>
      <c r="AG51" s="7">
        <f t="shared" si="15"/>
        <v>652.82361111110868</v>
      </c>
      <c r="AH51" s="71">
        <f t="shared" si="37"/>
        <v>355.34722222222092</v>
      </c>
      <c r="AI51" s="28">
        <f t="shared" si="16"/>
        <v>0</v>
      </c>
      <c r="AJ51" s="28">
        <f t="shared" si="38"/>
        <v>1006.9902777777754</v>
      </c>
      <c r="AK51" s="71">
        <f t="shared" si="17"/>
        <v>709.51388888888755</v>
      </c>
      <c r="AL51" s="8">
        <f t="shared" si="39"/>
        <v>56666.666666666468</v>
      </c>
      <c r="AM51" s="7">
        <f t="shared" si="18"/>
        <v>607.27777777777555</v>
      </c>
      <c r="AN51" s="71">
        <f t="shared" si="40"/>
        <v>330.55555555555441</v>
      </c>
      <c r="AO51" s="28">
        <f t="shared" si="19"/>
        <v>0</v>
      </c>
      <c r="AP51" s="28">
        <f t="shared" si="41"/>
        <v>961.4444444444423</v>
      </c>
      <c r="AQ51" s="74">
        <f t="shared" si="20"/>
        <v>684.72222222222103</v>
      </c>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c r="DB51"/>
      <c r="DC51"/>
      <c r="DD51"/>
      <c r="DE51"/>
      <c r="DF51"/>
      <c r="DG51"/>
      <c r="DH51"/>
      <c r="DI51"/>
      <c r="DJ51"/>
      <c r="DK51"/>
      <c r="DL51"/>
      <c r="DM51"/>
      <c r="DN51"/>
      <c r="DO51"/>
      <c r="DP51"/>
      <c r="DQ51"/>
      <c r="DR51"/>
      <c r="DS51"/>
      <c r="DT51"/>
      <c r="DU51"/>
      <c r="DV51"/>
      <c r="DW51"/>
      <c r="DX51"/>
      <c r="DY51"/>
      <c r="DZ51"/>
      <c r="EA51"/>
      <c r="EB51"/>
      <c r="EC51"/>
      <c r="ED51"/>
      <c r="EE51"/>
      <c r="EF51"/>
      <c r="EG51"/>
      <c r="EH51"/>
      <c r="EI51"/>
      <c r="EJ51"/>
      <c r="EK51"/>
      <c r="EL51"/>
      <c r="EM51"/>
      <c r="EN51"/>
      <c r="EO51"/>
      <c r="EP51"/>
      <c r="EQ51"/>
      <c r="ER51"/>
      <c r="ES51"/>
      <c r="ET51"/>
      <c r="EU51"/>
      <c r="EV51"/>
      <c r="EW51"/>
      <c r="EX51"/>
      <c r="EY51"/>
      <c r="EZ51"/>
      <c r="FA51"/>
      <c r="FB51"/>
      <c r="FC51"/>
      <c r="FD51"/>
      <c r="FE51"/>
      <c r="FF51"/>
      <c r="FG51"/>
      <c r="FH51"/>
      <c r="FI51"/>
      <c r="FJ51"/>
      <c r="FK51"/>
      <c r="FL51"/>
      <c r="FM51"/>
      <c r="FN51"/>
      <c r="FO51"/>
      <c r="FP51"/>
      <c r="FQ51"/>
      <c r="FR51"/>
      <c r="FS51"/>
      <c r="FT51"/>
      <c r="FU51"/>
      <c r="FV51"/>
      <c r="FW51"/>
      <c r="FX51"/>
      <c r="FY51"/>
      <c r="FZ51"/>
      <c r="GA51"/>
      <c r="GB51"/>
      <c r="GC51"/>
      <c r="GD51"/>
      <c r="GE51"/>
      <c r="GF51"/>
      <c r="GG51"/>
      <c r="GH51"/>
      <c r="GI51"/>
      <c r="GJ51"/>
      <c r="GK51"/>
      <c r="GL51"/>
      <c r="GM51"/>
      <c r="GN51"/>
      <c r="GO51"/>
      <c r="GP51"/>
      <c r="GQ51"/>
      <c r="GR51"/>
      <c r="GS51"/>
      <c r="GT51"/>
      <c r="GU51"/>
      <c r="GV51"/>
      <c r="GW51"/>
      <c r="GX51"/>
      <c r="GY51"/>
      <c r="GZ51"/>
      <c r="HA51"/>
      <c r="HB51"/>
      <c r="HC51"/>
      <c r="HD51"/>
      <c r="HE51"/>
      <c r="HF51"/>
      <c r="HG51"/>
      <c r="HH51"/>
      <c r="HI51"/>
      <c r="HJ51"/>
      <c r="HK51"/>
      <c r="HL51"/>
      <c r="HM51"/>
      <c r="HN51"/>
      <c r="HO51"/>
      <c r="HP51"/>
      <c r="HQ51"/>
      <c r="HR51"/>
      <c r="HS51"/>
      <c r="HT51"/>
      <c r="HU51"/>
      <c r="HV51"/>
      <c r="HW51"/>
      <c r="HX51"/>
      <c r="HY51"/>
      <c r="HZ51"/>
      <c r="IA51"/>
      <c r="IB51"/>
      <c r="IC51"/>
      <c r="ID51"/>
      <c r="IE51"/>
      <c r="IF51"/>
      <c r="IG51"/>
      <c r="IH51"/>
      <c r="II51"/>
      <c r="IJ51"/>
      <c r="IK51"/>
      <c r="IL51"/>
      <c r="IM51"/>
      <c r="IN51"/>
      <c r="IO51"/>
      <c r="IP51"/>
      <c r="IQ51"/>
      <c r="IR51"/>
      <c r="IS51"/>
      <c r="IT51"/>
      <c r="IU51"/>
      <c r="IV51"/>
      <c r="IW51"/>
      <c r="IX51"/>
      <c r="IY51"/>
      <c r="IZ51"/>
    </row>
    <row r="52" spans="1:260" s="2" customFormat="1" ht="15" x14ac:dyDescent="0.25">
      <c r="A52" s="60" t="s">
        <v>74</v>
      </c>
      <c r="B52" s="8">
        <f t="shared" si="21"/>
        <v>81812.499999999956</v>
      </c>
      <c r="C52" s="7">
        <f t="shared" si="0"/>
        <v>1047.1999999999996</v>
      </c>
      <c r="D52" s="71">
        <f t="shared" si="22"/>
        <v>477.23958333333309</v>
      </c>
      <c r="E52" s="28">
        <f t="shared" si="23"/>
        <v>0</v>
      </c>
      <c r="F52" s="28">
        <f t="shared" si="24"/>
        <v>1401.3666666666663</v>
      </c>
      <c r="G52" s="71">
        <f t="shared" si="1"/>
        <v>831.40624999999977</v>
      </c>
      <c r="H52" s="8">
        <f t="shared" si="25"/>
        <v>77562.499999999898</v>
      </c>
      <c r="I52" s="7">
        <f t="shared" si="2"/>
        <v>992.7999999999987</v>
      </c>
      <c r="J52" s="71">
        <f t="shared" si="26"/>
        <v>452.44791666666612</v>
      </c>
      <c r="K52" s="28">
        <f t="shared" si="3"/>
        <v>0</v>
      </c>
      <c r="L52" s="28">
        <f t="shared" si="4"/>
        <v>1346.9666666666653</v>
      </c>
      <c r="M52" s="71">
        <f t="shared" si="5"/>
        <v>806.6145833333328</v>
      </c>
      <c r="N52" s="8">
        <f t="shared" si="27"/>
        <v>73312.49999999984</v>
      </c>
      <c r="O52" s="7">
        <f t="shared" si="28"/>
        <v>938.39999999999804</v>
      </c>
      <c r="P52" s="71">
        <f t="shared" si="29"/>
        <v>427.65624999999909</v>
      </c>
      <c r="Q52" s="28">
        <f t="shared" si="6"/>
        <v>0</v>
      </c>
      <c r="R52" s="28">
        <f t="shared" si="7"/>
        <v>1292.5666666666648</v>
      </c>
      <c r="S52" s="71">
        <f t="shared" si="8"/>
        <v>781.82291666666583</v>
      </c>
      <c r="T52" s="8">
        <f t="shared" si="30"/>
        <v>69062.499999999782</v>
      </c>
      <c r="U52" s="7">
        <f t="shared" si="31"/>
        <v>883.99999999999727</v>
      </c>
      <c r="V52" s="71">
        <f t="shared" si="32"/>
        <v>402.86458333333206</v>
      </c>
      <c r="W52" s="28">
        <f t="shared" si="9"/>
        <v>0</v>
      </c>
      <c r="X52" s="28">
        <f t="shared" si="10"/>
        <v>1238.166666666664</v>
      </c>
      <c r="Y52" s="71">
        <f t="shared" si="11"/>
        <v>757.03124999999875</v>
      </c>
      <c r="Z52" s="8">
        <f t="shared" si="33"/>
        <v>64812.499999999745</v>
      </c>
      <c r="AA52" s="7">
        <f t="shared" si="12"/>
        <v>694.57395833333055</v>
      </c>
      <c r="AB52" s="71">
        <f t="shared" si="34"/>
        <v>378.07291666666521</v>
      </c>
      <c r="AC52" s="28">
        <f t="shared" si="13"/>
        <v>0</v>
      </c>
      <c r="AD52" s="28">
        <f t="shared" si="35"/>
        <v>1048.7406249999972</v>
      </c>
      <c r="AE52" s="71">
        <f t="shared" si="14"/>
        <v>732.23958333333189</v>
      </c>
      <c r="AF52" s="8">
        <f t="shared" si="36"/>
        <v>60562.499999999774</v>
      </c>
      <c r="AG52" s="7">
        <f t="shared" si="15"/>
        <v>649.02812499999754</v>
      </c>
      <c r="AH52" s="71">
        <f t="shared" si="37"/>
        <v>353.28124999999869</v>
      </c>
      <c r="AI52" s="28">
        <f t="shared" si="16"/>
        <v>0</v>
      </c>
      <c r="AJ52" s="28">
        <f t="shared" si="38"/>
        <v>1003.1947916666643</v>
      </c>
      <c r="AK52" s="71">
        <f t="shared" si="17"/>
        <v>707.44791666666538</v>
      </c>
      <c r="AL52" s="8">
        <f t="shared" si="39"/>
        <v>56312.499999999804</v>
      </c>
      <c r="AM52" s="7">
        <f t="shared" si="18"/>
        <v>603.48229166666454</v>
      </c>
      <c r="AN52" s="71">
        <f t="shared" si="40"/>
        <v>328.48958333333218</v>
      </c>
      <c r="AO52" s="28">
        <f t="shared" si="19"/>
        <v>0</v>
      </c>
      <c r="AP52" s="28">
        <f t="shared" si="41"/>
        <v>957.64895833333117</v>
      </c>
      <c r="AQ52" s="74">
        <f t="shared" si="20"/>
        <v>682.65624999999886</v>
      </c>
      <c r="AR52"/>
      <c r="AS52"/>
      <c r="AT52"/>
      <c r="AU52"/>
      <c r="AV52"/>
      <c r="AW52"/>
      <c r="AX52"/>
      <c r="AY52"/>
      <c r="AZ52"/>
      <c r="BA52"/>
      <c r="BB52"/>
      <c r="BC52"/>
      <c r="BD52"/>
      <c r="BE52"/>
      <c r="BF52"/>
      <c r="BG52"/>
      <c r="BH52"/>
      <c r="BI52"/>
      <c r="BJ52"/>
      <c r="BK52"/>
      <c r="BL52"/>
      <c r="BM52"/>
      <c r="BN52"/>
      <c r="BO52"/>
      <c r="BP52"/>
      <c r="BQ52"/>
      <c r="BR52"/>
      <c r="BS52"/>
      <c r="BT52"/>
      <c r="BU52"/>
      <c r="BV52"/>
      <c r="BW52"/>
      <c r="BX52"/>
      <c r="BY52"/>
      <c r="BZ52"/>
      <c r="CA52"/>
      <c r="CB52"/>
      <c r="CC52"/>
      <c r="CD52"/>
      <c r="CE52"/>
      <c r="CF52"/>
      <c r="CG52"/>
      <c r="CH52"/>
      <c r="CI52"/>
      <c r="CJ52"/>
      <c r="CK52"/>
      <c r="CL52"/>
      <c r="CM52"/>
      <c r="CN52"/>
      <c r="CO52"/>
      <c r="CP52"/>
      <c r="CQ52"/>
      <c r="CR52"/>
      <c r="CS52"/>
      <c r="CT52"/>
      <c r="CU52"/>
      <c r="CV52"/>
      <c r="CW52"/>
      <c r="CX52"/>
      <c r="CY52"/>
      <c r="CZ52"/>
      <c r="DA52"/>
      <c r="DB52"/>
      <c r="DC52"/>
      <c r="DD52"/>
      <c r="DE52"/>
      <c r="DF52"/>
      <c r="DG52"/>
      <c r="DH52"/>
      <c r="DI52"/>
      <c r="DJ52"/>
      <c r="DK52"/>
      <c r="DL52"/>
      <c r="DM52"/>
      <c r="DN52"/>
      <c r="DO52"/>
      <c r="DP52"/>
      <c r="DQ52"/>
      <c r="DR52"/>
      <c r="DS52"/>
      <c r="DT52"/>
      <c r="DU52"/>
      <c r="DV52"/>
      <c r="DW52"/>
      <c r="DX52"/>
      <c r="DY52"/>
      <c r="DZ52"/>
      <c r="EA52"/>
      <c r="EB52"/>
      <c r="EC52"/>
      <c r="ED52"/>
      <c r="EE52"/>
      <c r="EF52"/>
      <c r="EG52"/>
      <c r="EH52"/>
      <c r="EI52"/>
      <c r="EJ52"/>
      <c r="EK52"/>
      <c r="EL52"/>
      <c r="EM52"/>
      <c r="EN52"/>
      <c r="EO52"/>
      <c r="EP52"/>
      <c r="EQ52"/>
      <c r="ER52"/>
      <c r="ES52"/>
      <c r="ET52"/>
      <c r="EU52"/>
      <c r="EV52"/>
      <c r="EW52"/>
      <c r="EX52"/>
      <c r="EY52"/>
      <c r="EZ52"/>
      <c r="FA52"/>
      <c r="FB52"/>
      <c r="FC52"/>
      <c r="FD52"/>
      <c r="FE52"/>
      <c r="FF52"/>
      <c r="FG52"/>
      <c r="FH52"/>
      <c r="FI52"/>
      <c r="FJ52"/>
      <c r="FK52"/>
      <c r="FL52"/>
      <c r="FM52"/>
      <c r="FN52"/>
      <c r="FO52"/>
      <c r="FP52"/>
      <c r="FQ52"/>
      <c r="FR52"/>
      <c r="FS52"/>
      <c r="FT52"/>
      <c r="FU52"/>
      <c r="FV52"/>
      <c r="FW52"/>
      <c r="FX52"/>
      <c r="FY52"/>
      <c r="FZ52"/>
      <c r="GA52"/>
      <c r="GB52"/>
      <c r="GC52"/>
      <c r="GD52"/>
      <c r="GE52"/>
      <c r="GF52"/>
      <c r="GG52"/>
      <c r="GH52"/>
      <c r="GI52"/>
      <c r="GJ52"/>
      <c r="GK52"/>
      <c r="GL52"/>
      <c r="GM52"/>
      <c r="GN52"/>
      <c r="GO52"/>
      <c r="GP52"/>
      <c r="GQ52"/>
      <c r="GR52"/>
      <c r="GS52"/>
      <c r="GT52"/>
      <c r="GU52"/>
      <c r="GV52"/>
      <c r="GW52"/>
      <c r="GX52"/>
      <c r="GY52"/>
      <c r="GZ52"/>
      <c r="HA52"/>
      <c r="HB52"/>
      <c r="HC52"/>
      <c r="HD52"/>
      <c r="HE52"/>
      <c r="HF52"/>
      <c r="HG52"/>
      <c r="HH52"/>
      <c r="HI52"/>
      <c r="HJ52"/>
      <c r="HK52"/>
      <c r="HL52"/>
      <c r="HM52"/>
      <c r="HN52"/>
      <c r="HO52"/>
      <c r="HP52"/>
      <c r="HQ52"/>
      <c r="HR52"/>
      <c r="HS52"/>
      <c r="HT52"/>
      <c r="HU52"/>
      <c r="HV52"/>
      <c r="HW52"/>
      <c r="HX52"/>
      <c r="HY52"/>
      <c r="HZ52"/>
      <c r="IA52"/>
      <c r="IB52"/>
      <c r="IC52"/>
      <c r="ID52"/>
      <c r="IE52"/>
      <c r="IF52"/>
      <c r="IG52"/>
      <c r="IH52"/>
      <c r="II52"/>
      <c r="IJ52"/>
      <c r="IK52"/>
      <c r="IL52"/>
      <c r="IM52"/>
      <c r="IN52"/>
      <c r="IO52"/>
      <c r="IP52"/>
      <c r="IQ52"/>
      <c r="IR52"/>
      <c r="IS52"/>
      <c r="IT52"/>
      <c r="IU52"/>
      <c r="IV52"/>
      <c r="IW52"/>
      <c r="IX52"/>
      <c r="IY52"/>
      <c r="IZ52"/>
    </row>
    <row r="53" spans="1:260" s="2" customFormat="1" ht="15" x14ac:dyDescent="0.25">
      <c r="A53" s="60" t="s">
        <v>75</v>
      </c>
      <c r="B53" s="8">
        <f t="shared" si="21"/>
        <v>81458.333333333285</v>
      </c>
      <c r="C53" s="7">
        <f t="shared" si="0"/>
        <v>1042.6666666666661</v>
      </c>
      <c r="D53" s="71">
        <f t="shared" si="22"/>
        <v>475.17361111111086</v>
      </c>
      <c r="E53" s="28">
        <f t="shared" si="23"/>
        <v>0</v>
      </c>
      <c r="F53" s="28">
        <f t="shared" si="24"/>
        <v>1396.8333333333328</v>
      </c>
      <c r="G53" s="71">
        <f t="shared" si="1"/>
        <v>829.3402777777776</v>
      </c>
      <c r="H53" s="8">
        <f t="shared" si="25"/>
        <v>77208.333333333227</v>
      </c>
      <c r="I53" s="7">
        <f t="shared" si="2"/>
        <v>988.2666666666654</v>
      </c>
      <c r="J53" s="71">
        <f t="shared" si="26"/>
        <v>450.38194444444383</v>
      </c>
      <c r="K53" s="28">
        <f t="shared" si="3"/>
        <v>0</v>
      </c>
      <c r="L53" s="28">
        <f t="shared" si="4"/>
        <v>1342.433333333332</v>
      </c>
      <c r="M53" s="71">
        <f t="shared" si="5"/>
        <v>804.54861111111052</v>
      </c>
      <c r="N53" s="8">
        <f t="shared" si="27"/>
        <v>72958.333333333168</v>
      </c>
      <c r="O53" s="7">
        <f t="shared" si="28"/>
        <v>933.86666666666463</v>
      </c>
      <c r="P53" s="71">
        <f t="shared" si="29"/>
        <v>425.59027777777686</v>
      </c>
      <c r="Q53" s="28">
        <f t="shared" si="6"/>
        <v>0</v>
      </c>
      <c r="R53" s="28">
        <f t="shared" si="7"/>
        <v>1288.0333333333313</v>
      </c>
      <c r="S53" s="71">
        <f t="shared" si="8"/>
        <v>779.75694444444355</v>
      </c>
      <c r="T53" s="8">
        <f t="shared" si="30"/>
        <v>68708.33333333311</v>
      </c>
      <c r="U53" s="7">
        <f t="shared" si="31"/>
        <v>879.46666666666385</v>
      </c>
      <c r="V53" s="71">
        <f t="shared" si="32"/>
        <v>400.79861111110984</v>
      </c>
      <c r="W53" s="28">
        <f t="shared" si="9"/>
        <v>0</v>
      </c>
      <c r="X53" s="28">
        <f t="shared" si="10"/>
        <v>1233.6333333333305</v>
      </c>
      <c r="Y53" s="71">
        <f t="shared" si="11"/>
        <v>754.96527777777646</v>
      </c>
      <c r="Z53" s="8">
        <f t="shared" si="33"/>
        <v>64458.333333333081</v>
      </c>
      <c r="AA53" s="7">
        <f t="shared" si="12"/>
        <v>690.77847222221942</v>
      </c>
      <c r="AB53" s="71">
        <f t="shared" si="34"/>
        <v>376.00694444444298</v>
      </c>
      <c r="AC53" s="28">
        <f t="shared" si="13"/>
        <v>0</v>
      </c>
      <c r="AD53" s="28">
        <f t="shared" si="35"/>
        <v>1044.945138888886</v>
      </c>
      <c r="AE53" s="71">
        <f t="shared" si="14"/>
        <v>730.17361111110972</v>
      </c>
      <c r="AF53" s="8">
        <f t="shared" si="36"/>
        <v>60208.33333333311</v>
      </c>
      <c r="AG53" s="7">
        <f t="shared" si="15"/>
        <v>645.23263888888641</v>
      </c>
      <c r="AH53" s="71">
        <f t="shared" si="37"/>
        <v>351.21527777777646</v>
      </c>
      <c r="AI53" s="28">
        <f t="shared" si="16"/>
        <v>0</v>
      </c>
      <c r="AJ53" s="28">
        <f t="shared" si="38"/>
        <v>999.39930555555316</v>
      </c>
      <c r="AK53" s="71">
        <f t="shared" si="17"/>
        <v>705.38194444444321</v>
      </c>
      <c r="AL53" s="8">
        <f t="shared" si="39"/>
        <v>55958.333333333139</v>
      </c>
      <c r="AM53" s="7">
        <f t="shared" si="18"/>
        <v>599.68680555555341</v>
      </c>
      <c r="AN53" s="71">
        <f t="shared" si="40"/>
        <v>326.42361111111001</v>
      </c>
      <c r="AO53" s="28">
        <f t="shared" si="19"/>
        <v>0</v>
      </c>
      <c r="AP53" s="28">
        <f t="shared" si="41"/>
        <v>953.85347222222003</v>
      </c>
      <c r="AQ53" s="74">
        <f t="shared" si="20"/>
        <v>680.59027777777669</v>
      </c>
      <c r="AR53"/>
      <c r="AS53"/>
      <c r="AT53"/>
      <c r="AU53"/>
      <c r="AV53"/>
      <c r="AW53"/>
      <c r="AX53"/>
      <c r="AY53"/>
      <c r="AZ53"/>
      <c r="BA53"/>
      <c r="BB53"/>
      <c r="BC53"/>
      <c r="BD53"/>
      <c r="BE53"/>
      <c r="BF53"/>
      <c r="BG53"/>
      <c r="BH53"/>
      <c r="BI53"/>
      <c r="BJ53"/>
      <c r="BK53"/>
      <c r="BL53"/>
      <c r="BM53"/>
      <c r="BN53"/>
      <c r="BO53"/>
      <c r="BP53"/>
      <c r="BQ53"/>
      <c r="BR53"/>
      <c r="BS53"/>
      <c r="BT53"/>
      <c r="BU53"/>
      <c r="BV53"/>
      <c r="BW53"/>
      <c r="BX53"/>
      <c r="BY53"/>
      <c r="BZ53"/>
      <c r="CA53"/>
      <c r="CB53"/>
      <c r="CC53"/>
      <c r="CD53"/>
      <c r="CE53"/>
      <c r="CF53"/>
      <c r="CG53"/>
      <c r="CH53"/>
      <c r="CI53"/>
      <c r="CJ53"/>
      <c r="CK53"/>
      <c r="CL53"/>
      <c r="CM53"/>
      <c r="CN53"/>
      <c r="CO53"/>
      <c r="CP53"/>
      <c r="CQ53"/>
      <c r="CR53"/>
      <c r="CS53"/>
      <c r="CT53"/>
      <c r="CU53"/>
      <c r="CV53"/>
      <c r="CW53"/>
      <c r="CX53"/>
      <c r="CY53"/>
      <c r="CZ53"/>
      <c r="DA53"/>
      <c r="DB53"/>
      <c r="DC53"/>
      <c r="DD53"/>
      <c r="DE53"/>
      <c r="DF53"/>
      <c r="DG53"/>
      <c r="DH53"/>
      <c r="DI53"/>
      <c r="DJ53"/>
      <c r="DK53"/>
      <c r="DL53"/>
      <c r="DM53"/>
      <c r="DN53"/>
      <c r="DO53"/>
      <c r="DP53"/>
      <c r="DQ53"/>
      <c r="DR53"/>
      <c r="DS53"/>
      <c r="DT53"/>
      <c r="DU53"/>
      <c r="DV53"/>
      <c r="DW53"/>
      <c r="DX53"/>
      <c r="DY53"/>
      <c r="DZ53"/>
      <c r="EA53"/>
      <c r="EB53"/>
      <c r="EC53"/>
      <c r="ED53"/>
      <c r="EE53"/>
      <c r="EF53"/>
      <c r="EG53"/>
      <c r="EH53"/>
      <c r="EI53"/>
      <c r="EJ53"/>
      <c r="EK53"/>
      <c r="EL53"/>
      <c r="EM53"/>
      <c r="EN53"/>
      <c r="EO53"/>
      <c r="EP53"/>
      <c r="EQ53"/>
      <c r="ER53"/>
      <c r="ES53"/>
      <c r="ET53"/>
      <c r="EU53"/>
      <c r="EV53"/>
      <c r="EW53"/>
      <c r="EX53"/>
      <c r="EY53"/>
      <c r="EZ53"/>
      <c r="FA53"/>
      <c r="FB53"/>
      <c r="FC53"/>
      <c r="FD53"/>
      <c r="FE53"/>
      <c r="FF53"/>
      <c r="FG53"/>
      <c r="FH53"/>
      <c r="FI53"/>
      <c r="FJ53"/>
      <c r="FK53"/>
      <c r="FL53"/>
      <c r="FM53"/>
      <c r="FN53"/>
      <c r="FO53"/>
      <c r="FP53"/>
      <c r="FQ53"/>
      <c r="FR53"/>
      <c r="FS53"/>
      <c r="FT53"/>
      <c r="FU53"/>
      <c r="FV53"/>
      <c r="FW53"/>
      <c r="FX53"/>
      <c r="FY53"/>
      <c r="FZ53"/>
      <c r="GA53"/>
      <c r="GB53"/>
      <c r="GC53"/>
      <c r="GD53"/>
      <c r="GE53"/>
      <c r="GF53"/>
      <c r="GG53"/>
      <c r="GH53"/>
      <c r="GI53"/>
      <c r="GJ53"/>
      <c r="GK53"/>
      <c r="GL53"/>
      <c r="GM53"/>
      <c r="GN53"/>
      <c r="GO53"/>
      <c r="GP53"/>
      <c r="GQ53"/>
      <c r="GR53"/>
      <c r="GS53"/>
      <c r="GT53"/>
      <c r="GU53"/>
      <c r="GV53"/>
      <c r="GW53"/>
      <c r="GX53"/>
      <c r="GY53"/>
      <c r="GZ53"/>
      <c r="HA53"/>
      <c r="HB53"/>
      <c r="HC53"/>
      <c r="HD53"/>
      <c r="HE53"/>
      <c r="HF53"/>
      <c r="HG53"/>
      <c r="HH53"/>
      <c r="HI53"/>
      <c r="HJ53"/>
      <c r="HK53"/>
      <c r="HL53"/>
      <c r="HM53"/>
      <c r="HN53"/>
      <c r="HO53"/>
      <c r="HP53"/>
      <c r="HQ53"/>
      <c r="HR53"/>
      <c r="HS53"/>
      <c r="HT53"/>
      <c r="HU53"/>
      <c r="HV53"/>
      <c r="HW53"/>
      <c r="HX53"/>
      <c r="HY53"/>
      <c r="HZ53"/>
      <c r="IA53"/>
      <c r="IB53"/>
      <c r="IC53"/>
      <c r="ID53"/>
      <c r="IE53"/>
      <c r="IF53"/>
      <c r="IG53"/>
      <c r="IH53"/>
      <c r="II53"/>
      <c r="IJ53"/>
      <c r="IK53"/>
      <c r="IL53"/>
      <c r="IM53"/>
      <c r="IN53"/>
      <c r="IO53"/>
      <c r="IP53"/>
      <c r="IQ53"/>
      <c r="IR53"/>
      <c r="IS53"/>
      <c r="IT53"/>
      <c r="IU53"/>
      <c r="IV53"/>
      <c r="IW53"/>
      <c r="IX53"/>
      <c r="IY53"/>
      <c r="IZ53"/>
    </row>
    <row r="54" spans="1:260" s="2" customFormat="1" ht="15" x14ac:dyDescent="0.25">
      <c r="A54" s="60" t="s">
        <v>76</v>
      </c>
      <c r="B54" s="8">
        <f t="shared" si="21"/>
        <v>81104.166666666613</v>
      </c>
      <c r="C54" s="7">
        <f t="shared" si="0"/>
        <v>1038.1333333333328</v>
      </c>
      <c r="D54" s="71">
        <f t="shared" si="22"/>
        <v>473.10763888888857</v>
      </c>
      <c r="E54" s="28">
        <f t="shared" si="23"/>
        <v>0</v>
      </c>
      <c r="F54" s="28">
        <f t="shared" si="24"/>
        <v>1392.2999999999995</v>
      </c>
      <c r="G54" s="71">
        <f t="shared" si="1"/>
        <v>827.2743055555552</v>
      </c>
      <c r="H54" s="8">
        <f t="shared" si="25"/>
        <v>76854.166666666555</v>
      </c>
      <c r="I54" s="7">
        <f t="shared" si="2"/>
        <v>983.73333333333198</v>
      </c>
      <c r="J54" s="71">
        <f t="shared" si="26"/>
        <v>448.3159722222216</v>
      </c>
      <c r="K54" s="28">
        <f t="shared" si="3"/>
        <v>0</v>
      </c>
      <c r="L54" s="28">
        <f t="shared" si="4"/>
        <v>1337.8999999999987</v>
      </c>
      <c r="M54" s="71">
        <f t="shared" si="5"/>
        <v>802.48263888888823</v>
      </c>
      <c r="N54" s="8">
        <f t="shared" si="27"/>
        <v>72604.166666666497</v>
      </c>
      <c r="O54" s="7">
        <f t="shared" si="28"/>
        <v>929.33333333333121</v>
      </c>
      <c r="P54" s="71">
        <f t="shared" si="29"/>
        <v>423.52430555555458</v>
      </c>
      <c r="Q54" s="28">
        <f t="shared" si="6"/>
        <v>0</v>
      </c>
      <c r="R54" s="28">
        <f t="shared" si="7"/>
        <v>1283.499999999998</v>
      </c>
      <c r="S54" s="71">
        <f t="shared" si="8"/>
        <v>777.69097222222126</v>
      </c>
      <c r="T54" s="8">
        <f t="shared" si="30"/>
        <v>68354.166666666439</v>
      </c>
      <c r="U54" s="7">
        <f t="shared" si="31"/>
        <v>874.93333333333044</v>
      </c>
      <c r="V54" s="71">
        <f t="shared" si="32"/>
        <v>398.73263888888755</v>
      </c>
      <c r="W54" s="28">
        <f t="shared" si="9"/>
        <v>0</v>
      </c>
      <c r="X54" s="28">
        <f t="shared" si="10"/>
        <v>1229.0999999999972</v>
      </c>
      <c r="Y54" s="71">
        <f t="shared" si="11"/>
        <v>752.89930555555429</v>
      </c>
      <c r="Z54" s="8">
        <f t="shared" si="33"/>
        <v>64104.166666666417</v>
      </c>
      <c r="AA54" s="7">
        <f t="shared" si="12"/>
        <v>686.9829861111084</v>
      </c>
      <c r="AB54" s="71">
        <f t="shared" si="34"/>
        <v>373.94097222222081</v>
      </c>
      <c r="AC54" s="28">
        <f t="shared" si="13"/>
        <v>0</v>
      </c>
      <c r="AD54" s="28">
        <f t="shared" si="35"/>
        <v>1041.1496527777751</v>
      </c>
      <c r="AE54" s="71">
        <f t="shared" si="14"/>
        <v>728.10763888888755</v>
      </c>
      <c r="AF54" s="8">
        <f t="shared" si="36"/>
        <v>59854.166666666446</v>
      </c>
      <c r="AG54" s="7">
        <f t="shared" si="15"/>
        <v>641.4371527777754</v>
      </c>
      <c r="AH54" s="71">
        <f t="shared" si="37"/>
        <v>349.14930555555429</v>
      </c>
      <c r="AI54" s="28">
        <f t="shared" si="16"/>
        <v>0</v>
      </c>
      <c r="AJ54" s="28">
        <f t="shared" si="38"/>
        <v>995.60381944444202</v>
      </c>
      <c r="AK54" s="71">
        <f t="shared" si="17"/>
        <v>703.31597222222103</v>
      </c>
      <c r="AL54" s="8">
        <f t="shared" si="39"/>
        <v>55604.166666666475</v>
      </c>
      <c r="AM54" s="7">
        <f t="shared" si="18"/>
        <v>595.89131944444239</v>
      </c>
      <c r="AN54" s="71">
        <f t="shared" si="40"/>
        <v>324.35763888888778</v>
      </c>
      <c r="AO54" s="28">
        <f t="shared" si="19"/>
        <v>0</v>
      </c>
      <c r="AP54" s="28">
        <f t="shared" si="41"/>
        <v>950.05798611110913</v>
      </c>
      <c r="AQ54" s="74">
        <f t="shared" si="20"/>
        <v>678.52430555555452</v>
      </c>
      <c r="AR54"/>
      <c r="AS54"/>
      <c r="AT54"/>
      <c r="AU54"/>
      <c r="AV54"/>
      <c r="AW54"/>
      <c r="AX54"/>
      <c r="AY54"/>
      <c r="AZ54"/>
      <c r="BA54"/>
      <c r="BB54"/>
      <c r="BC54"/>
      <c r="BD54"/>
      <c r="BE54"/>
      <c r="BF54"/>
      <c r="BG54"/>
      <c r="BH54"/>
      <c r="BI54"/>
      <c r="BJ54"/>
      <c r="BK54"/>
      <c r="BL54"/>
      <c r="BM54"/>
      <c r="BN54"/>
      <c r="BO54"/>
      <c r="BP54"/>
      <c r="BQ54"/>
      <c r="BR54"/>
      <c r="BS54"/>
      <c r="BT54"/>
      <c r="BU54"/>
      <c r="BV54"/>
      <c r="BW54"/>
      <c r="BX54"/>
      <c r="BY54"/>
      <c r="BZ54"/>
      <c r="CA54"/>
      <c r="CB54"/>
      <c r="CC54"/>
      <c r="CD54"/>
      <c r="CE54"/>
      <c r="CF54"/>
      <c r="CG54"/>
      <c r="CH54"/>
      <c r="CI54"/>
      <c r="CJ54"/>
      <c r="CK54"/>
      <c r="CL54"/>
      <c r="CM54"/>
      <c r="CN54"/>
      <c r="CO54"/>
      <c r="CP54"/>
      <c r="CQ54"/>
      <c r="CR54"/>
      <c r="CS54"/>
      <c r="CT54"/>
      <c r="CU54"/>
      <c r="CV54"/>
      <c r="CW54"/>
      <c r="CX54"/>
      <c r="CY54"/>
      <c r="CZ54"/>
      <c r="DA54"/>
      <c r="DB54"/>
      <c r="DC54"/>
      <c r="DD54"/>
      <c r="DE54"/>
      <c r="DF54"/>
      <c r="DG54"/>
      <c r="DH54"/>
      <c r="DI54"/>
      <c r="DJ54"/>
      <c r="DK54"/>
      <c r="DL54"/>
      <c r="DM54"/>
      <c r="DN54"/>
      <c r="DO54"/>
      <c r="DP54"/>
      <c r="DQ54"/>
      <c r="DR54"/>
      <c r="DS54"/>
      <c r="DT54"/>
      <c r="DU54"/>
      <c r="DV54"/>
      <c r="DW54"/>
      <c r="DX54"/>
      <c r="DY54"/>
      <c r="DZ54"/>
      <c r="EA54"/>
      <c r="EB54"/>
      <c r="EC54"/>
      <c r="ED54"/>
      <c r="EE54"/>
      <c r="EF54"/>
      <c r="EG54"/>
      <c r="EH54"/>
      <c r="EI54"/>
      <c r="EJ54"/>
      <c r="EK54"/>
      <c r="EL54"/>
      <c r="EM54"/>
      <c r="EN54"/>
      <c r="EO54"/>
      <c r="EP54"/>
      <c r="EQ54"/>
      <c r="ER54"/>
      <c r="ES54"/>
      <c r="ET54"/>
      <c r="EU54"/>
      <c r="EV54"/>
      <c r="EW54"/>
      <c r="EX54"/>
      <c r="EY54"/>
      <c r="EZ54"/>
      <c r="FA54"/>
      <c r="FB54"/>
      <c r="FC54"/>
      <c r="FD54"/>
      <c r="FE54"/>
      <c r="FF54"/>
      <c r="FG54"/>
      <c r="FH54"/>
      <c r="FI54"/>
      <c r="FJ54"/>
      <c r="FK54"/>
      <c r="FL54"/>
      <c r="FM54"/>
      <c r="FN54"/>
      <c r="FO54"/>
      <c r="FP54"/>
      <c r="FQ54"/>
      <c r="FR54"/>
      <c r="FS54"/>
      <c r="FT54"/>
      <c r="FU54"/>
      <c r="FV54"/>
      <c r="FW54"/>
      <c r="FX54"/>
      <c r="FY54"/>
      <c r="FZ54"/>
      <c r="GA54"/>
      <c r="GB54"/>
      <c r="GC54"/>
      <c r="GD54"/>
      <c r="GE54"/>
      <c r="GF54"/>
      <c r="GG54"/>
      <c r="GH54"/>
      <c r="GI54"/>
      <c r="GJ54"/>
      <c r="GK54"/>
      <c r="GL54"/>
      <c r="GM54"/>
      <c r="GN54"/>
      <c r="GO54"/>
      <c r="GP54"/>
      <c r="GQ54"/>
      <c r="GR54"/>
      <c r="GS54"/>
      <c r="GT54"/>
      <c r="GU54"/>
      <c r="GV54"/>
      <c r="GW54"/>
      <c r="GX54"/>
      <c r="GY54"/>
      <c r="GZ54"/>
      <c r="HA54"/>
      <c r="HB54"/>
      <c r="HC54"/>
      <c r="HD54"/>
      <c r="HE54"/>
      <c r="HF54"/>
      <c r="HG54"/>
      <c r="HH54"/>
      <c r="HI54"/>
      <c r="HJ54"/>
      <c r="HK54"/>
      <c r="HL54"/>
      <c r="HM54"/>
      <c r="HN54"/>
      <c r="HO54"/>
      <c r="HP54"/>
      <c r="HQ54"/>
      <c r="HR54"/>
      <c r="HS54"/>
      <c r="HT54"/>
      <c r="HU54"/>
      <c r="HV54"/>
      <c r="HW54"/>
      <c r="HX54"/>
      <c r="HY54"/>
      <c r="HZ54"/>
      <c r="IA54"/>
      <c r="IB54"/>
      <c r="IC54"/>
      <c r="ID54"/>
      <c r="IE54"/>
      <c r="IF54"/>
      <c r="IG54"/>
      <c r="IH54"/>
      <c r="II54"/>
      <c r="IJ54"/>
      <c r="IK54"/>
      <c r="IL54"/>
      <c r="IM54"/>
      <c r="IN54"/>
      <c r="IO54"/>
      <c r="IP54"/>
      <c r="IQ54"/>
      <c r="IR54"/>
      <c r="IS54"/>
      <c r="IT54"/>
      <c r="IU54"/>
      <c r="IV54"/>
      <c r="IW54"/>
      <c r="IX54"/>
      <c r="IY54"/>
      <c r="IZ54"/>
    </row>
    <row r="55" spans="1:260" s="2" customFormat="1" ht="15.75" thickBot="1" x14ac:dyDescent="0.3">
      <c r="A55" s="29" t="s">
        <v>19</v>
      </c>
      <c r="B55" s="10"/>
      <c r="C55" s="11">
        <f>SUM(C43:C54)</f>
        <v>12756.799999999997</v>
      </c>
      <c r="D55" s="72">
        <f>SUM(D43:D54)</f>
        <v>5813.6458333333321</v>
      </c>
      <c r="E55" s="30">
        <f>SUM(E43:E54)</f>
        <v>20915</v>
      </c>
      <c r="F55" s="30">
        <f>SUM(F43:F54)</f>
        <v>37921.80000000001</v>
      </c>
      <c r="G55" s="73">
        <f>SUM(G43:G54)</f>
        <v>30978.645833333332</v>
      </c>
      <c r="H55" s="10"/>
      <c r="I55" s="11">
        <f>SUM(I43:I54)</f>
        <v>12103.999999999987</v>
      </c>
      <c r="J55" s="72">
        <f>SUM(J43:J54)</f>
        <v>5516.1458333333276</v>
      </c>
      <c r="K55" s="30">
        <f>SUM(K43:K54)</f>
        <v>280</v>
      </c>
      <c r="L55" s="30">
        <f>SUM(L43:L54)</f>
        <v>16633.999999999989</v>
      </c>
      <c r="M55" s="73">
        <f>SUM(M43:M54)</f>
        <v>10046.145833333328</v>
      </c>
      <c r="N55" s="10"/>
      <c r="O55" s="11">
        <f>SUM(O43:O54)</f>
        <v>11451.199999999979</v>
      </c>
      <c r="P55" s="72">
        <f>SUM(P43:P54)</f>
        <v>5218.6458333333239</v>
      </c>
      <c r="Q55" s="30">
        <f>SUM(Q43:Q54)</f>
        <v>280</v>
      </c>
      <c r="R55" s="30">
        <f>SUM(R43:R54)</f>
        <v>15981.199999999979</v>
      </c>
      <c r="S55" s="73">
        <f>SUM(S43:S54)</f>
        <v>9748.645833333323</v>
      </c>
      <c r="T55" s="10"/>
      <c r="U55" s="11">
        <f>SUM(U43:U54)</f>
        <v>10798.399999999969</v>
      </c>
      <c r="V55" s="72">
        <f>SUM(V43:V54)</f>
        <v>4921.1458333333194</v>
      </c>
      <c r="W55" s="30">
        <f>SUM(W43:W54)</f>
        <v>280</v>
      </c>
      <c r="X55" s="30">
        <f>SUM(X43:X54)</f>
        <v>15328.399999999971</v>
      </c>
      <c r="Y55" s="73">
        <f>SUM(Y43:Y54)</f>
        <v>9451.1458333333194</v>
      </c>
      <c r="Z55" s="10"/>
      <c r="AA55" s="11">
        <f>SUM(AA43:AA54)</f>
        <v>8494.2979166666355</v>
      </c>
      <c r="AB55" s="72">
        <f>SUM(AB43:AB54)</f>
        <v>4623.6458333333157</v>
      </c>
      <c r="AC55" s="30">
        <f>SUM(AC43:AC54)</f>
        <v>280</v>
      </c>
      <c r="AD55" s="30">
        <f>SUM(AD43:AD54)</f>
        <v>13024.297916666634</v>
      </c>
      <c r="AE55" s="73">
        <f>SUM(AE43:AE54)</f>
        <v>9153.6458333333157</v>
      </c>
      <c r="AF55" s="10"/>
      <c r="AG55" s="11">
        <f>SUM(AG43:AG54)</f>
        <v>7947.7479166666353</v>
      </c>
      <c r="AH55" s="72">
        <f>SUM(AH43:AH54)</f>
        <v>4326.1458333333157</v>
      </c>
      <c r="AI55" s="30">
        <f>SUM(AI43:AI54)</f>
        <v>280</v>
      </c>
      <c r="AJ55" s="30">
        <f>SUM(AJ43:AJ54)</f>
        <v>12477.747916666638</v>
      </c>
      <c r="AK55" s="73">
        <f>SUM(AK43:AK54)</f>
        <v>8856.1458333333176</v>
      </c>
      <c r="AL55" s="10"/>
      <c r="AM55" s="11">
        <f>SUM(AM43:AM54)</f>
        <v>7401.1979166666397</v>
      </c>
      <c r="AN55" s="72">
        <f>SUM(AN43:AN54)</f>
        <v>4028.6458333333185</v>
      </c>
      <c r="AO55" s="30">
        <f>SUM(AO43:AO54)</f>
        <v>280</v>
      </c>
      <c r="AP55" s="30">
        <f>SUM(AP43:AP54)</f>
        <v>11931.197916666641</v>
      </c>
      <c r="AQ55" s="73">
        <f>SUM(AQ43:AQ54)</f>
        <v>8558.6458333333194</v>
      </c>
      <c r="AR55"/>
      <c r="AS55"/>
      <c r="AT55"/>
      <c r="AU55"/>
      <c r="AV55"/>
      <c r="AW55"/>
      <c r="AX55"/>
      <c r="AY55"/>
      <c r="AZ55"/>
      <c r="BA55"/>
      <c r="BB55"/>
      <c r="BC55"/>
      <c r="BD55"/>
      <c r="BE55"/>
      <c r="BF55"/>
      <c r="BG55"/>
      <c r="BH55"/>
      <c r="BI55"/>
      <c r="BJ55"/>
      <c r="BK55"/>
      <c r="BL55"/>
      <c r="BM55"/>
      <c r="BN55"/>
      <c r="BO55"/>
      <c r="BP55"/>
      <c r="BQ55"/>
      <c r="BR55"/>
      <c r="BS55"/>
      <c r="BT55"/>
      <c r="BU55"/>
      <c r="BV55"/>
      <c r="BW55"/>
      <c r="BX55"/>
      <c r="BY55"/>
      <c r="BZ55"/>
      <c r="CA55"/>
      <c r="CB55"/>
      <c r="CC55"/>
      <c r="CD55"/>
      <c r="CE55"/>
      <c r="CF55"/>
      <c r="CG55"/>
      <c r="CH55"/>
      <c r="CI55"/>
      <c r="CJ55"/>
      <c r="CK55"/>
      <c r="CL55"/>
      <c r="CM55"/>
      <c r="CN55"/>
      <c r="CO55"/>
      <c r="CP55"/>
      <c r="CQ55"/>
      <c r="CR55"/>
      <c r="CS55"/>
      <c r="CT55"/>
      <c r="CU55"/>
      <c r="CV55"/>
      <c r="CW55"/>
      <c r="CX55"/>
      <c r="CY55"/>
      <c r="CZ55"/>
      <c r="DA55"/>
      <c r="DB55"/>
      <c r="DC55"/>
      <c r="DD55"/>
      <c r="DE55"/>
      <c r="DF55"/>
      <c r="DG55"/>
      <c r="DH55"/>
      <c r="DI55"/>
      <c r="DJ55"/>
      <c r="DK55"/>
      <c r="DL55"/>
      <c r="DM55"/>
      <c r="DN55"/>
      <c r="DO55"/>
      <c r="DP55"/>
      <c r="DQ55"/>
      <c r="DR55"/>
      <c r="DS55"/>
      <c r="DT55"/>
      <c r="DU55"/>
      <c r="DV55"/>
      <c r="DW55"/>
      <c r="DX55"/>
      <c r="DY55"/>
      <c r="DZ55"/>
      <c r="EA55"/>
      <c r="EB55"/>
      <c r="EC55"/>
      <c r="ED55"/>
      <c r="EE55"/>
      <c r="EF55"/>
      <c r="EG55"/>
      <c r="EH55"/>
      <c r="EI55"/>
      <c r="EJ55"/>
      <c r="EK55"/>
      <c r="EL55"/>
      <c r="EM55"/>
      <c r="EN55"/>
      <c r="EO55"/>
      <c r="EP55"/>
      <c r="EQ55"/>
      <c r="ER55"/>
      <c r="ES55"/>
      <c r="ET55"/>
      <c r="EU55"/>
      <c r="EV55"/>
      <c r="EW55"/>
      <c r="EX55"/>
      <c r="EY55"/>
      <c r="EZ55"/>
      <c r="FA55"/>
      <c r="FB55"/>
      <c r="FC55"/>
      <c r="FD55"/>
      <c r="FE55"/>
      <c r="FF55"/>
      <c r="FG55"/>
      <c r="FH55"/>
      <c r="FI55"/>
      <c r="FJ55"/>
      <c r="FK55"/>
      <c r="FL55"/>
      <c r="FM55"/>
      <c r="FN55"/>
      <c r="FO55"/>
      <c r="FP55"/>
      <c r="FQ55"/>
      <c r="FR55"/>
      <c r="FS55"/>
      <c r="FT55"/>
      <c r="FU55"/>
      <c r="FV55"/>
      <c r="FW55"/>
      <c r="FX55"/>
      <c r="FY55"/>
      <c r="FZ55"/>
      <c r="GA55"/>
      <c r="GB55"/>
      <c r="GC55"/>
      <c r="GD55"/>
      <c r="GE55"/>
      <c r="GF55"/>
      <c r="GG55"/>
      <c r="GH55"/>
      <c r="GI55"/>
      <c r="GJ55"/>
      <c r="GK55"/>
      <c r="GL55"/>
      <c r="GM55"/>
      <c r="GN55"/>
      <c r="GO55"/>
      <c r="GP55"/>
      <c r="GQ55"/>
      <c r="GR55"/>
      <c r="GS55"/>
      <c r="GT55"/>
      <c r="GU55"/>
      <c r="GV55"/>
      <c r="GW55"/>
      <c r="GX55"/>
      <c r="GY55"/>
      <c r="GZ55"/>
      <c r="HA55"/>
      <c r="HB55"/>
      <c r="HC55"/>
      <c r="HD55"/>
      <c r="HE55"/>
      <c r="HF55"/>
      <c r="HG55"/>
      <c r="HH55"/>
      <c r="HI55"/>
      <c r="HJ55"/>
      <c r="HK55"/>
      <c r="HL55"/>
      <c r="HM55"/>
      <c r="HN55"/>
      <c r="HO55"/>
      <c r="HP55"/>
      <c r="HQ55"/>
      <c r="HR55"/>
      <c r="HS55"/>
      <c r="HT55"/>
      <c r="HU55"/>
      <c r="HV55"/>
      <c r="HW55"/>
      <c r="HX55"/>
      <c r="HY55"/>
      <c r="HZ55"/>
      <c r="IA55"/>
      <c r="IB55"/>
      <c r="IC55"/>
      <c r="ID55"/>
      <c r="IE55"/>
      <c r="IF55"/>
      <c r="IG55"/>
      <c r="IH55"/>
      <c r="II55"/>
      <c r="IJ55"/>
      <c r="IK55"/>
      <c r="IL55"/>
      <c r="IM55"/>
      <c r="IN55"/>
      <c r="IO55"/>
      <c r="IP55"/>
      <c r="IQ55"/>
      <c r="IR55"/>
      <c r="IS55"/>
      <c r="IT55"/>
      <c r="IU55"/>
      <c r="IV55"/>
      <c r="IW55"/>
      <c r="IX55"/>
      <c r="IY55"/>
      <c r="IZ55"/>
    </row>
    <row r="56" spans="1:260" s="2" customFormat="1" ht="12.75" customHeight="1" thickBot="1" x14ac:dyDescent="0.3">
      <c r="A56" s="123" t="s">
        <v>18</v>
      </c>
      <c r="B56" s="112" t="s">
        <v>27</v>
      </c>
      <c r="C56" s="113"/>
      <c r="D56" s="113"/>
      <c r="E56" s="113"/>
      <c r="F56" s="113"/>
      <c r="G56" s="114"/>
      <c r="H56" s="112" t="s">
        <v>28</v>
      </c>
      <c r="I56" s="113"/>
      <c r="J56" s="113"/>
      <c r="K56" s="113"/>
      <c r="L56" s="113"/>
      <c r="M56" s="114"/>
      <c r="N56" s="112" t="s">
        <v>29</v>
      </c>
      <c r="O56" s="113"/>
      <c r="P56" s="113"/>
      <c r="Q56" s="113"/>
      <c r="R56" s="113"/>
      <c r="S56" s="114"/>
      <c r="T56" s="112" t="s">
        <v>30</v>
      </c>
      <c r="U56" s="113"/>
      <c r="V56" s="113"/>
      <c r="W56" s="113"/>
      <c r="X56" s="113"/>
      <c r="Y56" s="114"/>
      <c r="Z56" s="112" t="s">
        <v>31</v>
      </c>
      <c r="AA56" s="113"/>
      <c r="AB56" s="113"/>
      <c r="AC56" s="113"/>
      <c r="AD56" s="113"/>
      <c r="AE56" s="114"/>
      <c r="AF56" s="112" t="s">
        <v>32</v>
      </c>
      <c r="AG56" s="113"/>
      <c r="AH56" s="113"/>
      <c r="AI56" s="113"/>
      <c r="AJ56" s="113"/>
      <c r="AK56" s="114"/>
      <c r="AL56" s="112" t="s">
        <v>33</v>
      </c>
      <c r="AM56" s="113"/>
      <c r="AN56" s="113"/>
      <c r="AO56" s="113"/>
      <c r="AP56" s="113"/>
      <c r="AQ56" s="114"/>
      <c r="AR56"/>
      <c r="AS56"/>
      <c r="AT56"/>
      <c r="AU56"/>
      <c r="AV56"/>
      <c r="AW56"/>
      <c r="AX56"/>
      <c r="AY56"/>
      <c r="AZ56"/>
      <c r="BA56"/>
      <c r="BB56"/>
      <c r="BC56"/>
      <c r="BD56"/>
      <c r="BE56"/>
      <c r="BF56"/>
      <c r="BG56"/>
      <c r="BH56"/>
      <c r="BI56"/>
      <c r="BJ56"/>
      <c r="BK56"/>
      <c r="BL56"/>
      <c r="BM56"/>
      <c r="BN56"/>
      <c r="BO56"/>
      <c r="BP56"/>
      <c r="BQ56"/>
      <c r="BR56"/>
      <c r="BS56"/>
      <c r="BT56"/>
      <c r="BU56"/>
      <c r="BV56"/>
      <c r="BW56"/>
      <c r="BX56"/>
      <c r="BY56"/>
      <c r="BZ56"/>
      <c r="CA56"/>
      <c r="CB56"/>
      <c r="CC56"/>
      <c r="CD56"/>
      <c r="CE56"/>
      <c r="CF56"/>
      <c r="CG56"/>
      <c r="CH56"/>
      <c r="CI56"/>
      <c r="CJ56"/>
      <c r="CK56"/>
      <c r="CL56"/>
      <c r="CM56"/>
      <c r="CN56"/>
      <c r="CO56"/>
      <c r="CP56"/>
      <c r="CQ56"/>
      <c r="CR56"/>
      <c r="CS56"/>
      <c r="CT56"/>
      <c r="CU56"/>
      <c r="CV56"/>
      <c r="CW56"/>
      <c r="CX56"/>
      <c r="CY56"/>
      <c r="CZ56"/>
      <c r="DA56"/>
      <c r="DB56"/>
      <c r="DC56"/>
      <c r="DD56"/>
      <c r="DE56"/>
      <c r="DF56"/>
      <c r="DG56"/>
      <c r="DH56"/>
      <c r="DI56"/>
      <c r="DJ56"/>
      <c r="DK56"/>
      <c r="DL56"/>
      <c r="DM56"/>
      <c r="DN56"/>
      <c r="DO56"/>
      <c r="DP56"/>
      <c r="DQ56"/>
      <c r="DR56"/>
      <c r="DS56"/>
      <c r="DT56"/>
      <c r="DU56"/>
      <c r="DV56"/>
      <c r="DW56"/>
      <c r="DX56"/>
      <c r="DY56"/>
      <c r="DZ56"/>
      <c r="EA56"/>
      <c r="EB56"/>
      <c r="EC56"/>
      <c r="ED56"/>
      <c r="EE56"/>
      <c r="EF56"/>
      <c r="EG56"/>
      <c r="EH56"/>
      <c r="EI56"/>
      <c r="EJ56"/>
      <c r="EK56"/>
      <c r="EL56"/>
      <c r="EM56"/>
      <c r="EN56"/>
      <c r="EO56"/>
      <c r="EP56"/>
      <c r="EQ56"/>
      <c r="ER56"/>
      <c r="ES56"/>
      <c r="ET56"/>
      <c r="EU56"/>
      <c r="EV56"/>
      <c r="EW56"/>
      <c r="EX56"/>
      <c r="EY56"/>
      <c r="EZ56"/>
      <c r="FA56"/>
      <c r="FB56"/>
      <c r="FC56"/>
      <c r="FD56"/>
      <c r="FE56"/>
      <c r="FF56"/>
      <c r="FG56"/>
      <c r="FH56"/>
      <c r="FI56"/>
      <c r="FJ56"/>
      <c r="FK56"/>
      <c r="FL56"/>
      <c r="FM56"/>
      <c r="FN56"/>
      <c r="FO56"/>
      <c r="FP56"/>
      <c r="FQ56"/>
      <c r="FR56"/>
      <c r="FS56"/>
      <c r="FT56"/>
      <c r="FU56"/>
      <c r="FV56"/>
      <c r="FW56"/>
      <c r="FX56"/>
      <c r="FY56"/>
      <c r="FZ56"/>
      <c r="GA56"/>
      <c r="GB56"/>
      <c r="GC56"/>
      <c r="GD56"/>
      <c r="GE56"/>
      <c r="GF56"/>
      <c r="GG56"/>
      <c r="GH56"/>
      <c r="GI56"/>
      <c r="GJ56"/>
      <c r="GK56"/>
      <c r="GL56"/>
      <c r="GM56"/>
      <c r="GN56"/>
      <c r="GO56"/>
      <c r="GP56"/>
      <c r="GQ56"/>
      <c r="GR56"/>
      <c r="GS56"/>
      <c r="GT56"/>
      <c r="GU56"/>
      <c r="GV56"/>
      <c r="GW56"/>
      <c r="GX56"/>
      <c r="GY56"/>
      <c r="GZ56"/>
      <c r="HA56"/>
      <c r="HB56"/>
      <c r="HC56"/>
      <c r="HD56"/>
      <c r="HE56"/>
      <c r="HF56"/>
      <c r="HG56"/>
      <c r="HH56"/>
      <c r="HI56"/>
      <c r="HJ56"/>
      <c r="HK56"/>
      <c r="HL56"/>
      <c r="HM56"/>
      <c r="HN56"/>
      <c r="HO56"/>
      <c r="HP56"/>
      <c r="HQ56"/>
      <c r="HR56"/>
      <c r="HS56"/>
      <c r="HT56"/>
      <c r="HU56"/>
      <c r="HV56"/>
      <c r="HW56"/>
      <c r="HX56"/>
      <c r="HY56"/>
      <c r="HZ56"/>
      <c r="IA56"/>
      <c r="IB56"/>
      <c r="IC56"/>
      <c r="ID56"/>
      <c r="IE56"/>
      <c r="IF56"/>
      <c r="IG56"/>
      <c r="IH56"/>
      <c r="II56"/>
      <c r="IJ56"/>
      <c r="IK56"/>
      <c r="IL56"/>
      <c r="IM56"/>
      <c r="IN56"/>
      <c r="IO56"/>
      <c r="IP56"/>
      <c r="IQ56"/>
      <c r="IR56"/>
      <c r="IS56"/>
      <c r="IT56"/>
      <c r="IU56"/>
      <c r="IV56"/>
      <c r="IW56"/>
      <c r="IX56"/>
      <c r="IY56"/>
      <c r="IZ56"/>
    </row>
    <row r="57" spans="1:260" s="2" customFormat="1" ht="120.75" thickBot="1" x14ac:dyDescent="0.3">
      <c r="A57" s="124"/>
      <c r="B57" s="6" t="s">
        <v>41</v>
      </c>
      <c r="C57" s="6" t="s">
        <v>42</v>
      </c>
      <c r="D57" s="66" t="s">
        <v>100</v>
      </c>
      <c r="E57" s="6" t="s">
        <v>64</v>
      </c>
      <c r="F57" s="6" t="s">
        <v>43</v>
      </c>
      <c r="G57" s="66" t="s">
        <v>101</v>
      </c>
      <c r="H57" s="6" t="s">
        <v>41</v>
      </c>
      <c r="I57" s="6" t="s">
        <v>42</v>
      </c>
      <c r="J57" s="66" t="s">
        <v>100</v>
      </c>
      <c r="K57" s="6" t="s">
        <v>64</v>
      </c>
      <c r="L57" s="6" t="s">
        <v>43</v>
      </c>
      <c r="M57" s="66" t="s">
        <v>101</v>
      </c>
      <c r="N57" s="6" t="s">
        <v>41</v>
      </c>
      <c r="O57" s="6" t="s">
        <v>42</v>
      </c>
      <c r="P57" s="66" t="s">
        <v>100</v>
      </c>
      <c r="Q57" s="6" t="s">
        <v>64</v>
      </c>
      <c r="R57" s="6" t="s">
        <v>43</v>
      </c>
      <c r="S57" s="66" t="s">
        <v>101</v>
      </c>
      <c r="T57" s="6" t="s">
        <v>41</v>
      </c>
      <c r="U57" s="6" t="s">
        <v>42</v>
      </c>
      <c r="V57" s="66" t="s">
        <v>100</v>
      </c>
      <c r="W57" s="6" t="s">
        <v>64</v>
      </c>
      <c r="X57" s="6" t="s">
        <v>43</v>
      </c>
      <c r="Y57" s="66" t="s">
        <v>101</v>
      </c>
      <c r="Z57" s="6" t="s">
        <v>41</v>
      </c>
      <c r="AA57" s="6" t="s">
        <v>42</v>
      </c>
      <c r="AB57" s="66" t="s">
        <v>100</v>
      </c>
      <c r="AC57" s="6" t="s">
        <v>64</v>
      </c>
      <c r="AD57" s="6" t="s">
        <v>43</v>
      </c>
      <c r="AE57" s="66" t="s">
        <v>101</v>
      </c>
      <c r="AF57" s="6" t="s">
        <v>41</v>
      </c>
      <c r="AG57" s="6" t="s">
        <v>42</v>
      </c>
      <c r="AH57" s="66" t="s">
        <v>100</v>
      </c>
      <c r="AI57" s="6" t="s">
        <v>64</v>
      </c>
      <c r="AJ57" s="6" t="s">
        <v>43</v>
      </c>
      <c r="AK57" s="66" t="s">
        <v>101</v>
      </c>
      <c r="AL57" s="6" t="s">
        <v>41</v>
      </c>
      <c r="AM57" s="6" t="s">
        <v>42</v>
      </c>
      <c r="AN57" s="66" t="s">
        <v>100</v>
      </c>
      <c r="AO57" s="6" t="s">
        <v>64</v>
      </c>
      <c r="AP57" s="6" t="s">
        <v>43</v>
      </c>
      <c r="AQ57" s="66" t="s">
        <v>101</v>
      </c>
      <c r="AR57" s="62"/>
      <c r="AS57" s="62"/>
      <c r="AT57" s="62"/>
      <c r="AU57" s="62"/>
      <c r="AV57" s="62"/>
      <c r="AW57" s="62"/>
      <c r="AX57" s="62"/>
      <c r="AY57" s="62"/>
      <c r="AZ57" s="62"/>
      <c r="BA57" s="62"/>
      <c r="BB57" s="62"/>
      <c r="BC57" s="62"/>
      <c r="BD57" s="62"/>
      <c r="BE57" s="62"/>
      <c r="BF57" s="62"/>
      <c r="BG57" s="62"/>
      <c r="BH57" s="62"/>
      <c r="BI57" s="62"/>
      <c r="BJ57" s="62"/>
      <c r="BK57" s="62"/>
      <c r="BL57" s="62"/>
      <c r="BM57" s="62"/>
      <c r="BN57" s="62"/>
      <c r="BO57" s="62"/>
      <c r="BP57" s="62"/>
      <c r="BQ57" s="62"/>
      <c r="BR57" s="62"/>
      <c r="BS57" s="63"/>
      <c r="BT57" s="63"/>
      <c r="BU57" s="63"/>
      <c r="BV57" s="63"/>
      <c r="BW57"/>
      <c r="BX57"/>
      <c r="BY57"/>
      <c r="BZ57"/>
      <c r="CA57"/>
      <c r="CB57"/>
      <c r="CC57"/>
      <c r="CD57"/>
      <c r="CE57"/>
      <c r="CF57"/>
      <c r="CG57"/>
      <c r="CH57"/>
      <c r="CI57"/>
      <c r="CJ57"/>
      <c r="CK57"/>
      <c r="CL57"/>
      <c r="CM57"/>
      <c r="CN57"/>
      <c r="CO57"/>
      <c r="CP57"/>
      <c r="CQ57"/>
      <c r="CR57"/>
      <c r="CS57"/>
      <c r="CT57"/>
      <c r="CU57"/>
      <c r="CV57"/>
      <c r="CW57"/>
      <c r="CX57"/>
      <c r="CY57"/>
      <c r="CZ57"/>
      <c r="DA57"/>
      <c r="DB57"/>
      <c r="DC57"/>
      <c r="DD57"/>
      <c r="DE57"/>
      <c r="DF57"/>
      <c r="DG57"/>
      <c r="DH57"/>
      <c r="DI57"/>
      <c r="DJ57"/>
      <c r="DK57"/>
      <c r="DL57"/>
      <c r="DM57"/>
      <c r="DN57"/>
      <c r="DO57"/>
      <c r="DP57"/>
      <c r="DQ57"/>
      <c r="DR57"/>
      <c r="DS57"/>
      <c r="DT57"/>
      <c r="DU57"/>
      <c r="DV57"/>
      <c r="DW57"/>
      <c r="DX57"/>
      <c r="DY57"/>
      <c r="DZ57"/>
      <c r="EA57"/>
      <c r="EB57"/>
      <c r="EC57"/>
      <c r="ED57"/>
      <c r="EE57"/>
      <c r="EF57"/>
      <c r="EG57"/>
      <c r="EH57"/>
      <c r="EI57"/>
      <c r="EJ57"/>
      <c r="EK57"/>
      <c r="EL57"/>
      <c r="EM57"/>
      <c r="EN57"/>
      <c r="EO57"/>
      <c r="EP57"/>
      <c r="EQ57"/>
      <c r="ER57"/>
      <c r="ES57"/>
      <c r="ET57"/>
      <c r="EU57"/>
      <c r="EV57"/>
      <c r="EW57"/>
      <c r="EX57"/>
      <c r="EY57"/>
      <c r="EZ57"/>
      <c r="FA57"/>
      <c r="FB57"/>
      <c r="FC57"/>
      <c r="FD57"/>
      <c r="FE57"/>
      <c r="FF57"/>
      <c r="FG57"/>
      <c r="FH57"/>
      <c r="FI57"/>
      <c r="FJ57"/>
      <c r="FK57"/>
      <c r="FL57"/>
      <c r="FM57"/>
      <c r="FN57"/>
      <c r="FO57"/>
      <c r="FP57"/>
      <c r="FQ57"/>
      <c r="FR57"/>
      <c r="FS57"/>
      <c r="FT57"/>
      <c r="FU57"/>
      <c r="FV57"/>
      <c r="FW57"/>
      <c r="FX57"/>
      <c r="FY57"/>
      <c r="FZ57"/>
      <c r="GA57"/>
      <c r="GB57"/>
      <c r="GC57"/>
      <c r="GD57"/>
      <c r="GE57"/>
      <c r="GF57"/>
      <c r="GG57"/>
      <c r="GH57"/>
      <c r="GI57"/>
      <c r="GJ57"/>
      <c r="GK57"/>
      <c r="GL57"/>
      <c r="GM57"/>
      <c r="GN57"/>
      <c r="GO57"/>
      <c r="GP57"/>
      <c r="GQ57"/>
      <c r="GR57"/>
      <c r="GS57"/>
      <c r="GT57"/>
      <c r="GU57"/>
      <c r="GV57"/>
      <c r="GW57"/>
      <c r="GX57"/>
      <c r="GY57"/>
      <c r="GZ57"/>
      <c r="HA57"/>
      <c r="HB57"/>
      <c r="HC57"/>
      <c r="HD57"/>
      <c r="HE57"/>
      <c r="HF57"/>
      <c r="HG57"/>
      <c r="HH57"/>
      <c r="HI57"/>
      <c r="HJ57"/>
      <c r="HK57"/>
      <c r="HL57"/>
      <c r="HM57"/>
      <c r="HN57"/>
      <c r="HO57"/>
      <c r="HP57"/>
      <c r="HQ57"/>
      <c r="HR57"/>
      <c r="HS57"/>
      <c r="HT57"/>
      <c r="HU57"/>
      <c r="HV57"/>
      <c r="HW57"/>
      <c r="HX57"/>
      <c r="HY57"/>
      <c r="HZ57"/>
      <c r="IA57"/>
      <c r="IB57"/>
      <c r="IC57"/>
      <c r="ID57"/>
      <c r="IE57"/>
      <c r="IF57"/>
      <c r="IG57"/>
      <c r="IH57"/>
      <c r="II57"/>
      <c r="IJ57"/>
      <c r="IK57"/>
      <c r="IL57"/>
      <c r="IM57"/>
      <c r="IN57"/>
      <c r="IO57"/>
      <c r="IP57"/>
      <c r="IQ57"/>
      <c r="IR57"/>
      <c r="IS57"/>
      <c r="IT57"/>
      <c r="IU57"/>
      <c r="IV57"/>
      <c r="IW57"/>
      <c r="IX57"/>
      <c r="IY57"/>
      <c r="IZ57"/>
    </row>
    <row r="58" spans="1:260" s="2" customFormat="1" ht="15.75" thickTop="1" x14ac:dyDescent="0.25">
      <c r="A58" s="60" t="s">
        <v>65</v>
      </c>
      <c r="B58" s="8">
        <f>IF(data2=1,IF((AL54-sumproplat2)&gt;1,AL54-sumproplat2,0),IF(AL54-(sumproplat2-AM54-AO54)&gt;0,AL54-(AP54-AM54-AO54),0))</f>
        <v>55249.999999999811</v>
      </c>
      <c r="C58" s="7">
        <f t="shared" ref="C58:C69" si="42">IF(SUBSTITUTE(SUBSTITUTE(LEFT($A58,2),".","")," ","")*1+SUBSTITUTE(SUBSTITUTE(LEFT(B$56,2)," ",""),".","")*12-12&lt;=$L$16,B58*($L$15/12),B58*($L$18/12))</f>
        <v>592.09583333333126</v>
      </c>
      <c r="D58" s="71">
        <f>IF(SUBSTITUTE(SUBSTITUTE(LEFT($A58,2),".","")," ","")*1+SUBSTITUTE(SUBSTITUTE(LEFT(B$56,2)," ",""),".","")*12-12&lt;=$L$16,B58*($L$20/12),B58*($L$20/12))</f>
        <v>322.29166666666561</v>
      </c>
      <c r="E58" s="28">
        <f t="shared" ref="E58:E69" si="43">IF(AND($A58="1 міс.",B58&gt;0),$L$34*$L$6+$L$35*B58,0)+IF(B58-IF(data2=1,IF(C58&gt;0.001,C58+sumproplat2,0),IF(B58&gt;sumproplat2*2,sumproplat2,B58+C58))&lt;0,$L$37,0)+IF(B58&gt;0,$L$30,0)</f>
        <v>280</v>
      </c>
      <c r="F58" s="28">
        <f>IF(data2=1,IF(C58&gt;0.001,C58+E58+sumproplat2,0),IF(B58&gt;sumproplat2*2,sumproplat2+E58,B58+C58+E58))</f>
        <v>1226.262499999998</v>
      </c>
      <c r="G58" s="71">
        <f t="shared" ref="G58:G69" si="44">IF(data2=1,IF(D58&gt;0.001,D58+E58+sumproplat2,0),IF(B58&gt;sumproplat2*2,sumproplat2+E58,B58+D58+E58))</f>
        <v>956.45833333333235</v>
      </c>
      <c r="H58" s="8">
        <f>IF(data2=1,IF((B69-sumproplat2)&gt;1,B69-sumproplat2,0),IF(B69-(sumproplat2-C69-E69)&gt;0,B69-(F69-C69-E69),0))</f>
        <v>50999.99999999984</v>
      </c>
      <c r="I58" s="7">
        <f t="shared" ref="I58:I69" si="45">IF(SUBSTITUTE(SUBSTITUTE(LEFT($A58,2),".","")," ","")*1+SUBSTITUTE(SUBSTITUTE(LEFT(H$56,2)," ",""),".","")*12-12&lt;=$L$16,H58*($L$15/12),H58*($L$18/12))</f>
        <v>546.54999999999825</v>
      </c>
      <c r="J58" s="71">
        <f>IF(SUBSTITUTE(SUBSTITUTE(LEFT($A58,2),".","")," ","")*1+SUBSTITUTE(SUBSTITUTE(LEFT(H$56,2)," ",""),".","")*12-12&lt;=$L$16,H58*($L$20/12),H58*($L$20/12))</f>
        <v>297.49999999999909</v>
      </c>
      <c r="K58" s="28">
        <f t="shared" ref="K58:K69" si="46">IF(AND($A58="1 міс.",H58&gt;0),$L$34*$L$6+$L$35*H58,0)+IF(H58-IF(data2=1,IF(I58&gt;0.001,I58+sumproplat2,0),IF(H58&gt;sumproplat2*2,sumproplat2,H58+I58))&lt;0,$L$37,0)+IF(H58&gt;0,$L$30,0)</f>
        <v>280</v>
      </c>
      <c r="L58" s="28">
        <f t="shared" ref="L58:L69" si="47">IF(data2=1,IF(I58&gt;0.001,I58+K58+sumproplat2,0),IF(H58&gt;sumproplat2*2,sumproplat2+K58,H58+I58+K58))</f>
        <v>1180.7166666666649</v>
      </c>
      <c r="M58" s="71">
        <f t="shared" ref="M58:M69" si="48">IF(data2=1,IF(J58&gt;0.001,J58+K58+sumproplat2,0),IF(H58&gt;sumproplat2*2,sumproplat2+K58,H58+J58+K58))</f>
        <v>931.66666666666583</v>
      </c>
      <c r="N58" s="8">
        <f>IF(data2=1,IF((H69-sumproplat2)&gt;1,H69-sumproplat2,0),IF(H69-(sumproplat2-I69-K69)&gt;0,H69-(L69-I69-K69),0))</f>
        <v>46749.999999999869</v>
      </c>
      <c r="O58" s="7">
        <f t="shared" ref="O58:O69" si="49">IF(SUBSTITUTE(SUBSTITUTE(LEFT($A58,2),".","")," ","")*1+SUBSTITUTE(SUBSTITUTE(LEFT(N$56,2)," ",""),".","")*12-12&lt;=$L$16,N58*($L$15/12),N58*($L$18/12))</f>
        <v>501.00416666666524</v>
      </c>
      <c r="P58" s="71">
        <f>IF(SUBSTITUTE(SUBSTITUTE(LEFT($A58,2),".","")," ","")*1+SUBSTITUTE(SUBSTITUTE(LEFT(N$56,2)," ",""),".","")*12-12&lt;=$L$16,N58*($L$20/12),N58*($L$20/12))</f>
        <v>272.70833333333258</v>
      </c>
      <c r="Q58" s="28">
        <f t="shared" ref="Q58:Q69" si="50">IF(AND($A58="1 міс.",N58&gt;0),$L$34*$L$6+$L$35*N58,0)+IF(N58-IF(data2=1,IF(O58&gt;0.001,O58+sumproplat2,0),IF(N58&gt;sumproplat2*2,sumproplat2,N58+O58))&lt;0,$L$37,0)+IF(N58&gt;0,$L$30,0)</f>
        <v>280</v>
      </c>
      <c r="R58" s="28">
        <f t="shared" ref="R58:R69" si="51">IF(data2=1,IF(O58&gt;0.001,O58+Q58+sumproplat2,0),IF(N58&gt;sumproplat2*2,sumproplat2+Q58,N58+O58+Q58))</f>
        <v>1135.170833333332</v>
      </c>
      <c r="S58" s="71">
        <f t="shared" ref="S58:S69" si="52">IF(data2=1,IF(P58&gt;0.001,P58+Q58+sumproplat2,0),IF(N58&gt;sumproplat2*2,sumproplat2+Q58,N58+P58+Q58))</f>
        <v>906.87499999999932</v>
      </c>
      <c r="T58" s="8">
        <f>IF(data2=1,IF((N69-sumproplat2)&gt;1,N69-sumproplat2,0),IF(N69-(sumproplat2-O69-Q69)&gt;0,N69-(R69-O69-Q69),0))</f>
        <v>42499.999999999898</v>
      </c>
      <c r="U58" s="7">
        <f t="shared" ref="U58:U69" si="53">IF(SUBSTITUTE(SUBSTITUTE(LEFT($A58,2),".","")," ","")*1+SUBSTITUTE(SUBSTITUTE(LEFT(T$56,2)," ",""),".","")*12-12&lt;=$L$16,T58*($L$15/12),T58*($L$18/12))</f>
        <v>455.45833333333223</v>
      </c>
      <c r="V58" s="71">
        <f>IF(SUBSTITUTE(SUBSTITUTE(LEFT($A58,2),".","")," ","")*1+SUBSTITUTE(SUBSTITUTE(LEFT(T$56,2)," ",""),".","")*12-12&lt;=$L$16,T58*($L$20/12),T58*($L$20/12))</f>
        <v>247.91666666666609</v>
      </c>
      <c r="W58" s="28">
        <f t="shared" ref="W58:W69" si="54">IF(AND($A58="1 міс.",T58&gt;0),$L$34*$L$6+$L$35*T58,0)+IF(T58-IF(data2=1,IF(U58&gt;0.001,U58+sumproplat2,0),IF(T58&gt;sumproplat2*2,sumproplat2,T58+U58))&lt;0,$L$37,0)+IF(T58&gt;0,$L$30,0)</f>
        <v>280</v>
      </c>
      <c r="X58" s="28">
        <f t="shared" ref="X58:X69" si="55">IF(data2=1,IF(U58&gt;0.001,U58+W58+sumproplat2,0),IF(T58&gt;sumproplat2*2,sumproplat2+W58,T58+U58+W58))</f>
        <v>1089.6249999999989</v>
      </c>
      <c r="Y58" s="71">
        <f t="shared" ref="Y58:Y69" si="56">IF(data2=1,IF(V58&gt;0.001,V58+W58+sumproplat2,0),IF(T58&gt;sumproplat2*2,sumproplat2+W58,T58+V58+W58))</f>
        <v>882.0833333333328</v>
      </c>
      <c r="Z58" s="8">
        <f>IF(data2=1,IF((T69-sumproplat2)&gt;1,T69-sumproplat2,0),IF(T69-(sumproplat2-U69-W69)&gt;0,T69-(X69-U69-W69),0))</f>
        <v>38249.999999999927</v>
      </c>
      <c r="AA58" s="7">
        <f t="shared" ref="AA58:AA69" si="57">IF(SUBSTITUTE(SUBSTITUTE(LEFT($A58,2),".","")," ","")*1+SUBSTITUTE(SUBSTITUTE(LEFT(Z$56,2)," ",""),".","")*12-12&lt;=$L$16,Z58*($L$15/12),Z58*($L$18/12))</f>
        <v>409.91249999999917</v>
      </c>
      <c r="AB58" s="71">
        <f>IF(SUBSTITUTE(SUBSTITUTE(LEFT($A58,2),".","")," ","")*1+SUBSTITUTE(SUBSTITUTE(LEFT(Z$56,2)," ",""),".","")*12-12&lt;=$L$16,Z58*($L$20/12),Z58*($L$20/12))</f>
        <v>223.12499999999957</v>
      </c>
      <c r="AC58" s="28">
        <f t="shared" ref="AC58:AC69" si="58">IF(AND($A58="1 міс.",Z58&gt;0),$L$34*$L$6+$L$35*Z58,0)+IF(Z58-IF(data2=1,IF(AA58&gt;0.001,AA58+sumproplat2,0),IF(Z58&gt;sumproplat2*2,sumproplat2,Z58+AA58))&lt;0,$L$37,0)+IF(Z58&gt;0,$L$30,0)</f>
        <v>280</v>
      </c>
      <c r="AD58" s="28">
        <f>IF(data2=1,IF(AA58&gt;0.001,AA58+AC58+sumproplat2,0),IF(Z58&gt;sumproplat2*2,sumproplat2+AC58,Z58+AA58+AC58))</f>
        <v>1044.079166666666</v>
      </c>
      <c r="AE58" s="71">
        <f t="shared" ref="AE58:AE69" si="59">IF(data2=1,IF(AB58&gt;0.001,AB58+AC58+sumproplat2,0),IF(Z58&gt;sumproplat2*2,sumproplat2+AC58,Z58+AB58+AC58))</f>
        <v>857.29166666666629</v>
      </c>
      <c r="AF58" s="8">
        <f>IF(data2=1,IF((Z69-sumproplat2)&gt;1,Z69-sumproplat2,0),IF(Z69-(sumproplat2-AA69-AC69)&gt;0,Z69-(AD69-AA69-AC69),0))</f>
        <v>33999.999999999956</v>
      </c>
      <c r="AG58" s="7">
        <f t="shared" ref="AG58:AG69" si="60">IF(SUBSTITUTE(SUBSTITUTE(LEFT($A58,2),".","")," ","")*1+SUBSTITUTE(SUBSTITUTE(LEFT(AF$56,2)," ",""),".","")*12-12&lt;=$L$16,AF58*($L$15/12),AF58*($L$18/12))</f>
        <v>364.36666666666616</v>
      </c>
      <c r="AH58" s="71">
        <f>IF(SUBSTITUTE(SUBSTITUTE(LEFT($A58,2),".","")," ","")*1+SUBSTITUTE(SUBSTITUTE(LEFT(AF$56,2)," ",""),".","")*12-12&lt;=$L$16,AF58*($L$20/12),AF58*($L$20/12))</f>
        <v>198.33333333333309</v>
      </c>
      <c r="AI58" s="28">
        <f t="shared" ref="AI58:AI69" si="61">IF(AND($A58="1 міс.",AF58&gt;0),$L$34*$L$6+$L$35*AF58,0)+IF(AF58-IF(data2=1,IF(AG58&gt;0.001,AG58+sumproplat2,0),IF(AF58&gt;sumproplat2*2,sumproplat2,AF58+AG58))&lt;0,$L$37,0)+IF(AF58&gt;0,$L$30,0)</f>
        <v>280</v>
      </c>
      <c r="AJ58" s="28">
        <f>IF(data2=1,IF(AG58&gt;0.001,AG58+AI58+sumproplat2,0),IF(AF58&gt;sumproplat2*2,sumproplat2+AI58,AF58+AG58+AI58))</f>
        <v>998.53333333333285</v>
      </c>
      <c r="AK58" s="71">
        <f t="shared" ref="AK58:AK69" si="62">IF(data2=1,IF(AH58&gt;0.001,AH58+AI58+sumproplat2,0),IF(AF58&gt;sumproplat2*2,sumproplat2+AI58,AF58+AH58+AI58))</f>
        <v>832.49999999999977</v>
      </c>
      <c r="AL58" s="8">
        <f>IF(data2=1,IF((AF69-sumproplat2)&gt;1,AF69-sumproplat2,0),IF(AF69-(sumproplat2-AG69-AI69)&gt;0,AF69-(AJ69-AG69-AI69),0))</f>
        <v>29749.999999999953</v>
      </c>
      <c r="AM58" s="7">
        <f t="shared" ref="AM58:AM69" si="63">IF(SUBSTITUTE(SUBSTITUTE(LEFT($A58,2),".","")," ","")*1+SUBSTITUTE(SUBSTITUTE(LEFT(AL$56,2)," ",""),".","")*12-12&lt;=$L$16,AL58*($L$15/12),AL58*($L$18/12))</f>
        <v>318.82083333333281</v>
      </c>
      <c r="AN58" s="71">
        <f>IF(SUBSTITUTE(SUBSTITUTE(LEFT($A58,2),".","")," ","")*1+SUBSTITUTE(SUBSTITUTE(LEFT(AL$56,2)," ",""),".","")*12-12&lt;=$L$16,AL58*($L$20/12),AL58*($L$20/12))</f>
        <v>173.5416666666664</v>
      </c>
      <c r="AO58" s="28">
        <f t="shared" ref="AO58:AO69" si="64">IF(AND($A58="1 міс.",AL58&gt;0),$L$34*$L$6+$L$35*AL58,0)+IF(AL58-IF(data2=1,IF(AM58&gt;0.001,AM58+sumproplat2,0),IF(AL58&gt;sumproplat2*2,sumproplat2,AL58+AM58))&lt;0,$L$37,0)+IF(AL58&gt;0,$L$30,0)</f>
        <v>280</v>
      </c>
      <c r="AP58" s="28">
        <f>IF(data2=1,IF(AM58&gt;0.001,AM58+AO58+sumproplat2,0),IF(AL58&gt;sumproplat2*2,sumproplat2+AO58,AL58+AM58+AO58))</f>
        <v>952.9874999999995</v>
      </c>
      <c r="AQ58" s="74">
        <f t="shared" ref="AQ58:AQ69" si="65">IF(data2=1,IF(AN58&gt;0.001,AN58+AO58+sumproplat2,0),IF(AL58&gt;sumproplat2*2,sumproplat2+AO58,AL58+AN58+AO58))</f>
        <v>807.70833333333303</v>
      </c>
      <c r="AR58"/>
      <c r="AS58"/>
      <c r="AT58"/>
      <c r="AU58"/>
      <c r="AV58"/>
      <c r="AW58"/>
      <c r="AX58"/>
      <c r="AY58"/>
      <c r="AZ58"/>
      <c r="BA58"/>
      <c r="BB58"/>
      <c r="BC58"/>
      <c r="BD58"/>
      <c r="BE58"/>
      <c r="BF58"/>
      <c r="BG58"/>
      <c r="BH58"/>
      <c r="BI58"/>
      <c r="BJ58"/>
      <c r="BK58"/>
      <c r="BL58"/>
      <c r="BM58"/>
      <c r="BN58"/>
      <c r="BO58"/>
      <c r="BP58"/>
      <c r="BQ58"/>
      <c r="BR58"/>
      <c r="BS58"/>
      <c r="BT58"/>
      <c r="BU58"/>
      <c r="BV58"/>
      <c r="BW58"/>
      <c r="BX58"/>
      <c r="BY58"/>
      <c r="BZ58"/>
      <c r="CA58"/>
      <c r="CB58"/>
      <c r="CC58"/>
      <c r="CD58"/>
      <c r="CE58"/>
      <c r="CF58"/>
      <c r="CG58"/>
      <c r="CH58"/>
      <c r="CI58"/>
      <c r="CJ58"/>
      <c r="CK58"/>
      <c r="CL58"/>
      <c r="CM58"/>
      <c r="CN58"/>
      <c r="CO58"/>
      <c r="CP58"/>
      <c r="CQ58"/>
      <c r="CR58"/>
      <c r="CS58"/>
      <c r="CT58"/>
      <c r="CU58"/>
      <c r="CV58"/>
      <c r="CW58"/>
      <c r="CX58"/>
      <c r="CY58"/>
      <c r="CZ58"/>
      <c r="DA58"/>
      <c r="DB58"/>
      <c r="DC58"/>
      <c r="DD58"/>
      <c r="DE58"/>
      <c r="DF58"/>
      <c r="DG58"/>
      <c r="DH58"/>
      <c r="DI58"/>
      <c r="DJ58"/>
      <c r="DK58"/>
      <c r="DL58"/>
      <c r="DM58"/>
      <c r="DN58"/>
      <c r="DO58"/>
      <c r="DP58"/>
      <c r="DQ58"/>
      <c r="DR58"/>
      <c r="DS58"/>
      <c r="DT58"/>
      <c r="DU58"/>
      <c r="DV58"/>
      <c r="DW58"/>
      <c r="DX58"/>
      <c r="DY58"/>
      <c r="DZ58"/>
      <c r="EA58"/>
      <c r="EB58"/>
      <c r="EC58"/>
      <c r="ED58"/>
      <c r="EE58"/>
      <c r="EF58"/>
      <c r="EG58"/>
      <c r="EH58"/>
      <c r="EI58"/>
      <c r="EJ58"/>
      <c r="EK58"/>
      <c r="EL58"/>
      <c r="EM58"/>
      <c r="EN58"/>
      <c r="EO58"/>
      <c r="EP58"/>
      <c r="EQ58"/>
      <c r="ER58"/>
      <c r="ES58"/>
      <c r="ET58"/>
      <c r="EU58"/>
      <c r="EV58"/>
      <c r="EW58"/>
      <c r="EX58"/>
      <c r="EY58"/>
      <c r="EZ58"/>
      <c r="FA58"/>
      <c r="FB58"/>
      <c r="FC58"/>
      <c r="FD58"/>
      <c r="FE58"/>
      <c r="FF58"/>
      <c r="FG58"/>
      <c r="FH58"/>
      <c r="FI58"/>
      <c r="FJ58"/>
      <c r="FK58"/>
      <c r="FL58"/>
      <c r="FM58"/>
      <c r="FN58"/>
      <c r="FO58"/>
      <c r="FP58"/>
      <c r="FQ58"/>
      <c r="FR58"/>
      <c r="FS58"/>
      <c r="FT58"/>
      <c r="FU58"/>
      <c r="FV58"/>
      <c r="FW58"/>
      <c r="FX58"/>
      <c r="FY58"/>
      <c r="FZ58"/>
      <c r="GA58"/>
      <c r="GB58"/>
      <c r="GC58"/>
      <c r="GD58"/>
      <c r="GE58"/>
      <c r="GF58"/>
      <c r="GG58"/>
      <c r="GH58"/>
      <c r="GI58"/>
      <c r="GJ58"/>
      <c r="GK58"/>
      <c r="GL58"/>
      <c r="GM58"/>
      <c r="GN58"/>
      <c r="GO58"/>
      <c r="GP58"/>
      <c r="GQ58"/>
      <c r="GR58"/>
      <c r="GS58"/>
      <c r="GT58"/>
      <c r="GU58"/>
      <c r="GV58"/>
      <c r="GW58"/>
      <c r="GX58"/>
      <c r="GY58"/>
      <c r="GZ58"/>
      <c r="HA58"/>
      <c r="HB58"/>
      <c r="HC58"/>
      <c r="HD58"/>
      <c r="HE58"/>
      <c r="HF58"/>
      <c r="HG58"/>
      <c r="HH58"/>
      <c r="HI58"/>
      <c r="HJ58"/>
      <c r="HK58"/>
      <c r="HL58"/>
      <c r="HM58"/>
      <c r="HN58"/>
      <c r="HO58"/>
      <c r="HP58"/>
      <c r="HQ58"/>
      <c r="HR58"/>
      <c r="HS58"/>
      <c r="HT58"/>
      <c r="HU58"/>
      <c r="HV58"/>
      <c r="HW58"/>
      <c r="HX58"/>
      <c r="HY58"/>
      <c r="HZ58"/>
      <c r="IA58"/>
      <c r="IB58"/>
      <c r="IC58"/>
      <c r="ID58"/>
      <c r="IE58"/>
      <c r="IF58"/>
      <c r="IG58"/>
      <c r="IH58"/>
      <c r="II58"/>
      <c r="IJ58"/>
      <c r="IK58"/>
      <c r="IL58"/>
      <c r="IM58"/>
      <c r="IN58"/>
      <c r="IO58"/>
      <c r="IP58"/>
      <c r="IQ58"/>
      <c r="IR58"/>
      <c r="IS58"/>
      <c r="IT58"/>
      <c r="IU58"/>
      <c r="IV58"/>
      <c r="IW58"/>
      <c r="IX58"/>
      <c r="IY58"/>
      <c r="IZ58"/>
    </row>
    <row r="59" spans="1:260" s="2" customFormat="1" ht="15" x14ac:dyDescent="0.25">
      <c r="A59" s="60" t="s">
        <v>66</v>
      </c>
      <c r="B59" s="8">
        <f t="shared" ref="B59:B69" si="66">IF(data2=1,IF((B58-sumproplat2)&gt;1,B58-sumproplat2,0),IF(B58-(sumproplat2-C58-E58)&gt;0,B58-(F58-C58-E58),0))</f>
        <v>54895.833333333147</v>
      </c>
      <c r="C59" s="7">
        <f t="shared" si="42"/>
        <v>588.30034722222024</v>
      </c>
      <c r="D59" s="71">
        <f t="shared" ref="D59:D69" si="67">IF(SUBSTITUTE(SUBSTITUTE(LEFT($A59,2),".","")," ","")*1+SUBSTITUTE(SUBSTITUTE(LEFT(B$56,2)," ",""),".","")*12-12&lt;=$L$16,B59*($L$20/12),B59*($L$20/12))</f>
        <v>320.22569444444338</v>
      </c>
      <c r="E59" s="28">
        <f t="shared" si="43"/>
        <v>0</v>
      </c>
      <c r="F59" s="28">
        <f t="shared" ref="F59:F69" si="68">IF(data2=1,IF(C59&gt;0.001,C59+E59+sumproplat2,0),IF(B59&gt;sumproplat2*2,sumproplat2+E59,B59+C59+E59))</f>
        <v>942.46701388888687</v>
      </c>
      <c r="G59" s="71">
        <f t="shared" si="44"/>
        <v>674.39236111111006</v>
      </c>
      <c r="H59" s="8">
        <f t="shared" ref="H59:H69" si="69">IF(data2=1,IF((H58-sumproplat2)&gt;1,H58-sumproplat2,0),IF(H58-(sumproplat2-I58-K58)&gt;0,H58-(L58-I58-K58),0))</f>
        <v>50645.833333333176</v>
      </c>
      <c r="I59" s="7">
        <f t="shared" si="45"/>
        <v>542.75451388888712</v>
      </c>
      <c r="J59" s="71">
        <f t="shared" ref="J59:J69" si="70">IF(SUBSTITUTE(SUBSTITUTE(LEFT($A59,2),".","")," ","")*1+SUBSTITUTE(SUBSTITUTE(LEFT(H$56,2)," ",""),".","")*12-12&lt;=$L$16,H59*($L$20/12),H59*($L$20/12))</f>
        <v>295.43402777777686</v>
      </c>
      <c r="K59" s="28">
        <f t="shared" si="46"/>
        <v>0</v>
      </c>
      <c r="L59" s="28">
        <f t="shared" si="47"/>
        <v>896.92118055555375</v>
      </c>
      <c r="M59" s="71">
        <f t="shared" si="48"/>
        <v>649.60069444444355</v>
      </c>
      <c r="N59" s="8">
        <f t="shared" ref="N59:N69" si="71">IF(data2=1,IF((N58-sumproplat2)&gt;1,N58-sumproplat2,0),IF(N58-(sumproplat2-O58-Q58)&gt;0,N58-(R58-O58-Q58),0))</f>
        <v>46395.833333333205</v>
      </c>
      <c r="O59" s="7">
        <f t="shared" si="49"/>
        <v>497.20868055555417</v>
      </c>
      <c r="P59" s="71">
        <f t="shared" ref="P59:P69" si="72">IF(SUBSTITUTE(SUBSTITUTE(LEFT($A59,2),".","")," ","")*1+SUBSTITUTE(SUBSTITUTE(LEFT(N$56,2)," ",""),".","")*12-12&lt;=$L$16,N59*($L$20/12),N59*($L$20/12))</f>
        <v>270.64236111111035</v>
      </c>
      <c r="Q59" s="28">
        <f t="shared" si="50"/>
        <v>0</v>
      </c>
      <c r="R59" s="28">
        <f t="shared" si="51"/>
        <v>851.37534722222085</v>
      </c>
      <c r="S59" s="71">
        <f t="shared" si="52"/>
        <v>624.80902777777703</v>
      </c>
      <c r="T59" s="8">
        <f t="shared" ref="T59:T69" si="73">IF(data2=1,IF((T58-sumproplat2)&gt;1,T58-sumproplat2,0),IF(T58-(sumproplat2-U58-W58)&gt;0,T58-(X58-U58-W58),0))</f>
        <v>42145.833333333234</v>
      </c>
      <c r="U59" s="7">
        <f t="shared" si="53"/>
        <v>451.6628472222211</v>
      </c>
      <c r="V59" s="71">
        <f t="shared" ref="V59:V69" si="74">IF(SUBSTITUTE(SUBSTITUTE(LEFT($A59,2),".","")," ","")*1+SUBSTITUTE(SUBSTITUTE(LEFT(T$56,2)," ",""),".","")*12-12&lt;=$L$16,T59*($L$20/12),T59*($L$20/12))</f>
        <v>245.85069444444389</v>
      </c>
      <c r="W59" s="28">
        <f t="shared" si="54"/>
        <v>0</v>
      </c>
      <c r="X59" s="28">
        <f t="shared" si="55"/>
        <v>805.82951388888773</v>
      </c>
      <c r="Y59" s="71">
        <f t="shared" si="56"/>
        <v>600.01736111111063</v>
      </c>
      <c r="Z59" s="8">
        <f t="shared" ref="Z59:Z69" si="75">IF(data2=1,IF((Z58-sumproplat2)&gt;1,Z58-sumproplat2,0),IF(Z58-(sumproplat2-AA58-AC58)&gt;0,Z58-(AD58-AA58-AC58),0))</f>
        <v>37895.833333333263</v>
      </c>
      <c r="AA59" s="7">
        <f t="shared" si="57"/>
        <v>406.1170138888881</v>
      </c>
      <c r="AB59" s="71">
        <f t="shared" ref="AB59:AB69" si="76">IF(SUBSTITUTE(SUBSTITUTE(LEFT($A59,2),".","")," ","")*1+SUBSTITUTE(SUBSTITUTE(LEFT(Z$56,2)," ",""),".","")*12-12&lt;=$L$16,Z59*($L$20/12),Z59*($L$20/12))</f>
        <v>221.05902777777737</v>
      </c>
      <c r="AC59" s="28">
        <f t="shared" si="58"/>
        <v>0</v>
      </c>
      <c r="AD59" s="28">
        <f t="shared" ref="AD59:AD69" si="77">IF(data2=1,IF(AA59&gt;0.001,AA59+AC59+sumproplat2,0),IF(Z59&gt;sumproplat2*2,sumproplat2+AC59,Z59+AA59+AC59))</f>
        <v>760.28368055555484</v>
      </c>
      <c r="AE59" s="71">
        <f t="shared" si="59"/>
        <v>575.22569444444412</v>
      </c>
      <c r="AF59" s="8">
        <f t="shared" ref="AF59:AF69" si="78">IF(data2=1,IF((AF58-sumproplat2)&gt;1,AF58-sumproplat2,0),IF(AF58-(sumproplat2-AG58-AI58)&gt;0,AF58-(AJ58-AG58-AI58),0))</f>
        <v>33645.833333333292</v>
      </c>
      <c r="AG59" s="7">
        <f t="shared" si="60"/>
        <v>360.57118055555509</v>
      </c>
      <c r="AH59" s="71">
        <f t="shared" ref="AH59:AH69" si="79">IF(SUBSTITUTE(SUBSTITUTE(LEFT($A59,2),".","")," ","")*1+SUBSTITUTE(SUBSTITUTE(LEFT(AF$56,2)," ",""),".","")*12-12&lt;=$L$16,AF59*($L$20/12),AF59*($L$20/12))</f>
        <v>196.26736111111089</v>
      </c>
      <c r="AI59" s="28">
        <f t="shared" si="61"/>
        <v>0</v>
      </c>
      <c r="AJ59" s="28">
        <f t="shared" ref="AJ59:AJ69" si="80">IF(data2=1,IF(AG59&gt;0.001,AG59+AI59+sumproplat2,0),IF(AF59&gt;sumproplat2*2,sumproplat2+AI59,AF59+AG59+AI59))</f>
        <v>714.73784722222172</v>
      </c>
      <c r="AK59" s="71">
        <f t="shared" si="62"/>
        <v>550.4340277777776</v>
      </c>
      <c r="AL59" s="8">
        <f t="shared" ref="AL59:AL69" si="81">IF(data2=1,IF((AL58-sumproplat2)&gt;1,AL58-sumproplat2,0),IF(AL58-(sumproplat2-AM58-AO58)&gt;0,AL58-(AP58-AM58-AO58),0))</f>
        <v>29395.833333333285</v>
      </c>
      <c r="AM59" s="7">
        <f t="shared" si="63"/>
        <v>315.02534722222168</v>
      </c>
      <c r="AN59" s="71">
        <f t="shared" ref="AN59:AN69" si="82">IF(SUBSTITUTE(SUBSTITUTE(LEFT($A59,2),".","")," ","")*1+SUBSTITUTE(SUBSTITUTE(LEFT(AL$56,2)," ",""),".","")*12-12&lt;=$L$16,AL59*($L$20/12),AL59*($L$20/12))</f>
        <v>171.47569444444417</v>
      </c>
      <c r="AO59" s="28">
        <f t="shared" si="64"/>
        <v>0</v>
      </c>
      <c r="AP59" s="28">
        <f t="shared" ref="AP59:AP69" si="83">IF(data2=1,IF(AM59&gt;0.001,AM59+AO59+sumproplat2,0),IF(AL59&gt;sumproplat2*2,sumproplat2+AO59,AL59+AM59+AO59))</f>
        <v>669.19201388888837</v>
      </c>
      <c r="AQ59" s="74">
        <f t="shared" si="65"/>
        <v>525.64236111111086</v>
      </c>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c r="DB59"/>
      <c r="DC59"/>
      <c r="DD59"/>
      <c r="DE59"/>
      <c r="DF59"/>
      <c r="DG59"/>
      <c r="DH59"/>
      <c r="DI59"/>
      <c r="DJ59"/>
      <c r="DK59"/>
      <c r="DL59"/>
      <c r="DM59"/>
      <c r="DN59"/>
      <c r="DO59"/>
      <c r="DP59"/>
      <c r="DQ59"/>
      <c r="DR59"/>
      <c r="DS59"/>
      <c r="DT59"/>
      <c r="DU59"/>
      <c r="DV59"/>
      <c r="DW59"/>
      <c r="DX59"/>
      <c r="DY59"/>
      <c r="DZ59"/>
      <c r="EA59"/>
      <c r="EB59"/>
      <c r="EC59"/>
      <c r="ED59"/>
      <c r="EE59"/>
      <c r="EF59"/>
      <c r="EG59"/>
      <c r="EH59"/>
      <c r="EI59"/>
      <c r="EJ59"/>
      <c r="EK59"/>
      <c r="EL59"/>
      <c r="EM59"/>
      <c r="EN59"/>
      <c r="EO59"/>
      <c r="EP59"/>
      <c r="EQ59"/>
      <c r="ER59"/>
      <c r="ES59"/>
      <c r="ET59"/>
      <c r="EU59"/>
      <c r="EV59"/>
      <c r="EW59"/>
      <c r="EX59"/>
      <c r="EY59"/>
      <c r="EZ59"/>
      <c r="FA59"/>
      <c r="FB59"/>
      <c r="FC59"/>
      <c r="FD59"/>
      <c r="FE59"/>
      <c r="FF59"/>
      <c r="FG59"/>
      <c r="FH59"/>
      <c r="FI59"/>
      <c r="FJ59"/>
      <c r="FK59"/>
      <c r="FL59"/>
      <c r="FM59"/>
      <c r="FN59"/>
      <c r="FO59"/>
      <c r="FP59"/>
      <c r="FQ59"/>
      <c r="FR59"/>
      <c r="FS59"/>
      <c r="FT59"/>
      <c r="FU59"/>
      <c r="FV59"/>
      <c r="FW59"/>
      <c r="FX59"/>
      <c r="FY59"/>
      <c r="FZ59"/>
      <c r="GA59"/>
      <c r="GB59"/>
      <c r="GC59"/>
      <c r="GD59"/>
      <c r="GE59"/>
      <c r="GF59"/>
      <c r="GG59"/>
      <c r="GH59"/>
      <c r="GI59"/>
      <c r="GJ59"/>
      <c r="GK59"/>
      <c r="GL59"/>
      <c r="GM59"/>
      <c r="GN59"/>
      <c r="GO59"/>
      <c r="GP59"/>
      <c r="GQ59"/>
      <c r="GR59"/>
      <c r="GS59"/>
      <c r="GT59"/>
      <c r="GU59"/>
      <c r="GV59"/>
      <c r="GW59"/>
      <c r="GX59"/>
      <c r="GY59"/>
      <c r="GZ59"/>
      <c r="HA59"/>
      <c r="HB59"/>
      <c r="HC59"/>
      <c r="HD59"/>
      <c r="HE59"/>
      <c r="HF59"/>
      <c r="HG59"/>
      <c r="HH59"/>
      <c r="HI59"/>
      <c r="HJ59"/>
      <c r="HK59"/>
      <c r="HL59"/>
      <c r="HM59"/>
      <c r="HN59"/>
      <c r="HO59"/>
      <c r="HP59"/>
      <c r="HQ59"/>
      <c r="HR59"/>
      <c r="HS59"/>
      <c r="HT59"/>
      <c r="HU59"/>
      <c r="HV59"/>
      <c r="HW59"/>
      <c r="HX59"/>
      <c r="HY59"/>
      <c r="HZ59"/>
      <c r="IA59"/>
      <c r="IB59"/>
      <c r="IC59"/>
      <c r="ID59"/>
      <c r="IE59"/>
      <c r="IF59"/>
      <c r="IG59"/>
      <c r="IH59"/>
      <c r="II59"/>
      <c r="IJ59"/>
      <c r="IK59"/>
      <c r="IL59"/>
      <c r="IM59"/>
      <c r="IN59"/>
      <c r="IO59"/>
      <c r="IP59"/>
      <c r="IQ59"/>
      <c r="IR59"/>
      <c r="IS59"/>
      <c r="IT59"/>
      <c r="IU59"/>
      <c r="IV59"/>
      <c r="IW59"/>
      <c r="IX59"/>
      <c r="IY59"/>
      <c r="IZ59"/>
    </row>
    <row r="60" spans="1:260" s="2" customFormat="1" ht="15" x14ac:dyDescent="0.25">
      <c r="A60" s="60" t="s">
        <v>67</v>
      </c>
      <c r="B60" s="8">
        <f t="shared" si="66"/>
        <v>54541.666666666482</v>
      </c>
      <c r="C60" s="7">
        <f t="shared" si="42"/>
        <v>584.50486111110911</v>
      </c>
      <c r="D60" s="71">
        <f t="shared" si="67"/>
        <v>318.15972222222115</v>
      </c>
      <c r="E60" s="28">
        <f t="shared" si="43"/>
        <v>0</v>
      </c>
      <c r="F60" s="28">
        <f t="shared" si="68"/>
        <v>938.67152777777574</v>
      </c>
      <c r="G60" s="71">
        <f t="shared" si="44"/>
        <v>672.32638888888778</v>
      </c>
      <c r="H60" s="8">
        <f t="shared" si="69"/>
        <v>50291.666666666511</v>
      </c>
      <c r="I60" s="7">
        <f t="shared" si="45"/>
        <v>538.9590277777761</v>
      </c>
      <c r="J60" s="71">
        <f t="shared" si="70"/>
        <v>293.36805555555469</v>
      </c>
      <c r="K60" s="28">
        <f t="shared" si="46"/>
        <v>0</v>
      </c>
      <c r="L60" s="28">
        <f t="shared" si="47"/>
        <v>893.12569444444284</v>
      </c>
      <c r="M60" s="71">
        <f t="shared" si="48"/>
        <v>647.53472222222138</v>
      </c>
      <c r="N60" s="8">
        <f t="shared" si="71"/>
        <v>46041.666666666541</v>
      </c>
      <c r="O60" s="7">
        <f t="shared" si="49"/>
        <v>493.41319444444304</v>
      </c>
      <c r="P60" s="71">
        <f t="shared" si="72"/>
        <v>268.57638888888818</v>
      </c>
      <c r="Q60" s="28">
        <f t="shared" si="50"/>
        <v>0</v>
      </c>
      <c r="R60" s="28">
        <f t="shared" si="51"/>
        <v>847.57986111110972</v>
      </c>
      <c r="S60" s="71">
        <f t="shared" si="52"/>
        <v>622.74305555555486</v>
      </c>
      <c r="T60" s="8">
        <f t="shared" si="73"/>
        <v>41791.66666666657</v>
      </c>
      <c r="U60" s="7">
        <f t="shared" si="53"/>
        <v>447.86736111111003</v>
      </c>
      <c r="V60" s="71">
        <f t="shared" si="74"/>
        <v>243.78472222222166</v>
      </c>
      <c r="W60" s="28">
        <f t="shared" si="54"/>
        <v>0</v>
      </c>
      <c r="X60" s="28">
        <f t="shared" si="55"/>
        <v>802.03402777777671</v>
      </c>
      <c r="Y60" s="71">
        <f t="shared" si="56"/>
        <v>597.95138888888835</v>
      </c>
      <c r="Z60" s="8">
        <f t="shared" si="75"/>
        <v>37541.666666666599</v>
      </c>
      <c r="AA60" s="7">
        <f t="shared" si="57"/>
        <v>402.32152777777702</v>
      </c>
      <c r="AB60" s="71">
        <f t="shared" si="76"/>
        <v>218.99305555555517</v>
      </c>
      <c r="AC60" s="28">
        <f t="shared" si="58"/>
        <v>0</v>
      </c>
      <c r="AD60" s="28">
        <f t="shared" si="77"/>
        <v>756.48819444444371</v>
      </c>
      <c r="AE60" s="71">
        <f t="shared" si="59"/>
        <v>573.15972222222183</v>
      </c>
      <c r="AF60" s="8">
        <f t="shared" si="78"/>
        <v>33291.666666666628</v>
      </c>
      <c r="AG60" s="7">
        <f t="shared" si="60"/>
        <v>356.77569444444401</v>
      </c>
      <c r="AH60" s="71">
        <f t="shared" si="79"/>
        <v>194.20138888888866</v>
      </c>
      <c r="AI60" s="28">
        <f t="shared" si="61"/>
        <v>0</v>
      </c>
      <c r="AJ60" s="28">
        <f t="shared" si="80"/>
        <v>710.9423611111107</v>
      </c>
      <c r="AK60" s="71">
        <f t="shared" si="62"/>
        <v>548.36805555555532</v>
      </c>
      <c r="AL60" s="8">
        <f t="shared" si="81"/>
        <v>29041.666666666617</v>
      </c>
      <c r="AM60" s="7">
        <f t="shared" si="63"/>
        <v>311.22986111111055</v>
      </c>
      <c r="AN60" s="71">
        <f t="shared" si="82"/>
        <v>169.40972222222194</v>
      </c>
      <c r="AO60" s="28">
        <f t="shared" si="64"/>
        <v>0</v>
      </c>
      <c r="AP60" s="28">
        <f t="shared" si="83"/>
        <v>665.39652777777724</v>
      </c>
      <c r="AQ60" s="74">
        <f t="shared" si="65"/>
        <v>523.57638888888869</v>
      </c>
      <c r="AR60"/>
      <c r="AS60"/>
      <c r="AT60"/>
      <c r="AU60"/>
      <c r="AV60"/>
      <c r="AW60"/>
      <c r="AX60"/>
      <c r="AY60"/>
      <c r="AZ60"/>
      <c r="BA60"/>
      <c r="BB60"/>
      <c r="BC60"/>
      <c r="BD60"/>
      <c r="BE60"/>
      <c r="BF60"/>
      <c r="BG60"/>
      <c r="BH60"/>
      <c r="BI60"/>
      <c r="BJ60"/>
      <c r="BK60"/>
      <c r="BL60"/>
      <c r="BM60"/>
      <c r="BN60"/>
      <c r="BO60"/>
      <c r="BP60"/>
      <c r="BQ60"/>
      <c r="BR60"/>
      <c r="BS60"/>
      <c r="BT60"/>
      <c r="BU60"/>
      <c r="BV60"/>
      <c r="BW60"/>
      <c r="BX60"/>
      <c r="BY60"/>
      <c r="BZ60"/>
      <c r="CA60"/>
      <c r="CB60"/>
      <c r="CC60"/>
      <c r="CD60"/>
      <c r="CE60"/>
      <c r="CF60"/>
      <c r="CG60"/>
      <c r="CH60"/>
      <c r="CI60"/>
      <c r="CJ60"/>
      <c r="CK60"/>
      <c r="CL60"/>
      <c r="CM60"/>
      <c r="CN60"/>
      <c r="CO60"/>
      <c r="CP60"/>
      <c r="CQ60"/>
      <c r="CR60"/>
      <c r="CS60"/>
      <c r="CT60"/>
      <c r="CU60"/>
      <c r="CV60"/>
      <c r="CW60"/>
      <c r="CX60"/>
      <c r="CY60"/>
      <c r="CZ60"/>
      <c r="DA60"/>
      <c r="DB60"/>
      <c r="DC60"/>
      <c r="DD60"/>
      <c r="DE60"/>
      <c r="DF60"/>
      <c r="DG60"/>
      <c r="DH60"/>
      <c r="DI60"/>
      <c r="DJ60"/>
      <c r="DK60"/>
      <c r="DL60"/>
      <c r="DM60"/>
      <c r="DN60"/>
      <c r="DO60"/>
      <c r="DP60"/>
      <c r="DQ60"/>
      <c r="DR60"/>
      <c r="DS60"/>
      <c r="DT60"/>
      <c r="DU60"/>
      <c r="DV60"/>
      <c r="DW60"/>
      <c r="DX60"/>
      <c r="DY60"/>
      <c r="DZ60"/>
      <c r="EA60"/>
      <c r="EB60"/>
      <c r="EC60"/>
      <c r="ED60"/>
      <c r="EE60"/>
      <c r="EF60"/>
      <c r="EG60"/>
      <c r="EH60"/>
      <c r="EI60"/>
      <c r="EJ60"/>
      <c r="EK60"/>
      <c r="EL60"/>
      <c r="EM60"/>
      <c r="EN60"/>
      <c r="EO60"/>
      <c r="EP60"/>
      <c r="EQ60"/>
      <c r="ER60"/>
      <c r="ES60"/>
      <c r="ET60"/>
      <c r="EU60"/>
      <c r="EV60"/>
      <c r="EW60"/>
      <c r="EX60"/>
      <c r="EY60"/>
      <c r="EZ60"/>
      <c r="FA60"/>
      <c r="FB60"/>
      <c r="FC60"/>
      <c r="FD60"/>
      <c r="FE60"/>
      <c r="FF60"/>
      <c r="FG60"/>
      <c r="FH60"/>
      <c r="FI60"/>
      <c r="FJ60"/>
      <c r="FK60"/>
      <c r="FL60"/>
      <c r="FM60"/>
      <c r="FN60"/>
      <c r="FO60"/>
      <c r="FP60"/>
      <c r="FQ60"/>
      <c r="FR60"/>
      <c r="FS60"/>
      <c r="FT60"/>
      <c r="FU60"/>
      <c r="FV60"/>
      <c r="FW60"/>
      <c r="FX60"/>
      <c r="FY60"/>
      <c r="FZ60"/>
      <c r="GA60"/>
      <c r="GB60"/>
      <c r="GC60"/>
      <c r="GD60"/>
      <c r="GE60"/>
      <c r="GF60"/>
      <c r="GG60"/>
      <c r="GH60"/>
      <c r="GI60"/>
      <c r="GJ60"/>
      <c r="GK60"/>
      <c r="GL60"/>
      <c r="GM60"/>
      <c r="GN60"/>
      <c r="GO60"/>
      <c r="GP60"/>
      <c r="GQ60"/>
      <c r="GR60"/>
      <c r="GS60"/>
      <c r="GT60"/>
      <c r="GU60"/>
      <c r="GV60"/>
      <c r="GW60"/>
      <c r="GX60"/>
      <c r="GY60"/>
      <c r="GZ60"/>
      <c r="HA60"/>
      <c r="HB60"/>
      <c r="HC60"/>
      <c r="HD60"/>
      <c r="HE60"/>
      <c r="HF60"/>
      <c r="HG60"/>
      <c r="HH60"/>
      <c r="HI60"/>
      <c r="HJ60"/>
      <c r="HK60"/>
      <c r="HL60"/>
      <c r="HM60"/>
      <c r="HN60"/>
      <c r="HO60"/>
      <c r="HP60"/>
      <c r="HQ60"/>
      <c r="HR60"/>
      <c r="HS60"/>
      <c r="HT60"/>
      <c r="HU60"/>
      <c r="HV60"/>
      <c r="HW60"/>
      <c r="HX60"/>
      <c r="HY60"/>
      <c r="HZ60"/>
      <c r="IA60"/>
      <c r="IB60"/>
      <c r="IC60"/>
      <c r="ID60"/>
      <c r="IE60"/>
      <c r="IF60"/>
      <c r="IG60"/>
      <c r="IH60"/>
      <c r="II60"/>
      <c r="IJ60"/>
      <c r="IK60"/>
      <c r="IL60"/>
      <c r="IM60"/>
      <c r="IN60"/>
      <c r="IO60"/>
      <c r="IP60"/>
      <c r="IQ60"/>
      <c r="IR60"/>
      <c r="IS60"/>
      <c r="IT60"/>
      <c r="IU60"/>
      <c r="IV60"/>
      <c r="IW60"/>
      <c r="IX60"/>
      <c r="IY60"/>
      <c r="IZ60"/>
    </row>
    <row r="61" spans="1:260" s="2" customFormat="1" ht="15" x14ac:dyDescent="0.25">
      <c r="A61" s="60" t="s">
        <v>68</v>
      </c>
      <c r="B61" s="8">
        <f t="shared" si="66"/>
        <v>54187.499999999818</v>
      </c>
      <c r="C61" s="7">
        <f t="shared" si="42"/>
        <v>580.70937499999798</v>
      </c>
      <c r="D61" s="71">
        <f t="shared" si="67"/>
        <v>316.09374999999898</v>
      </c>
      <c r="E61" s="28">
        <f t="shared" si="43"/>
        <v>0</v>
      </c>
      <c r="F61" s="28">
        <f t="shared" si="68"/>
        <v>934.87604166666461</v>
      </c>
      <c r="G61" s="71">
        <f t="shared" si="44"/>
        <v>670.26041666666561</v>
      </c>
      <c r="H61" s="8">
        <f t="shared" si="69"/>
        <v>49937.499999999847</v>
      </c>
      <c r="I61" s="7">
        <f t="shared" si="45"/>
        <v>535.16354166666497</v>
      </c>
      <c r="J61" s="71">
        <f t="shared" si="70"/>
        <v>291.30208333333246</v>
      </c>
      <c r="K61" s="28">
        <f t="shared" si="46"/>
        <v>0</v>
      </c>
      <c r="L61" s="28">
        <f t="shared" si="47"/>
        <v>889.33020833333171</v>
      </c>
      <c r="M61" s="71">
        <f t="shared" si="48"/>
        <v>645.46874999999909</v>
      </c>
      <c r="N61" s="8">
        <f t="shared" si="71"/>
        <v>45687.499999999876</v>
      </c>
      <c r="O61" s="7">
        <f t="shared" si="49"/>
        <v>489.61770833333196</v>
      </c>
      <c r="P61" s="71">
        <f t="shared" si="72"/>
        <v>266.51041666666595</v>
      </c>
      <c r="Q61" s="28">
        <f t="shared" si="50"/>
        <v>0</v>
      </c>
      <c r="R61" s="28">
        <f t="shared" si="51"/>
        <v>843.78437499999859</v>
      </c>
      <c r="S61" s="71">
        <f t="shared" si="52"/>
        <v>620.67708333333258</v>
      </c>
      <c r="T61" s="8">
        <f t="shared" si="73"/>
        <v>41437.499999999905</v>
      </c>
      <c r="U61" s="7">
        <f t="shared" si="53"/>
        <v>444.07187499999895</v>
      </c>
      <c r="V61" s="71">
        <f t="shared" si="74"/>
        <v>241.71874999999946</v>
      </c>
      <c r="W61" s="28">
        <f t="shared" si="54"/>
        <v>0</v>
      </c>
      <c r="X61" s="28">
        <f t="shared" si="55"/>
        <v>798.2385416666657</v>
      </c>
      <c r="Y61" s="71">
        <f t="shared" si="56"/>
        <v>595.88541666666617</v>
      </c>
      <c r="Z61" s="8">
        <f t="shared" si="75"/>
        <v>37187.499999999935</v>
      </c>
      <c r="AA61" s="7">
        <f t="shared" si="57"/>
        <v>398.52604166666595</v>
      </c>
      <c r="AB61" s="71">
        <f t="shared" si="76"/>
        <v>216.92708333333297</v>
      </c>
      <c r="AC61" s="28">
        <f t="shared" si="58"/>
        <v>0</v>
      </c>
      <c r="AD61" s="28">
        <f t="shared" si="77"/>
        <v>752.69270833333258</v>
      </c>
      <c r="AE61" s="71">
        <f t="shared" si="59"/>
        <v>571.09374999999966</v>
      </c>
      <c r="AF61" s="8">
        <f t="shared" si="78"/>
        <v>32937.499999999964</v>
      </c>
      <c r="AG61" s="7">
        <f t="shared" si="60"/>
        <v>352.98020833333294</v>
      </c>
      <c r="AH61" s="71">
        <f t="shared" si="79"/>
        <v>192.13541666666646</v>
      </c>
      <c r="AI61" s="28">
        <f t="shared" si="61"/>
        <v>0</v>
      </c>
      <c r="AJ61" s="28">
        <f t="shared" si="80"/>
        <v>707.14687499999968</v>
      </c>
      <c r="AK61" s="71">
        <f t="shared" si="62"/>
        <v>546.30208333333314</v>
      </c>
      <c r="AL61" s="8">
        <f t="shared" si="81"/>
        <v>28687.499999999949</v>
      </c>
      <c r="AM61" s="7">
        <f t="shared" si="63"/>
        <v>307.43437499999942</v>
      </c>
      <c r="AN61" s="71">
        <f t="shared" si="82"/>
        <v>167.34374999999972</v>
      </c>
      <c r="AO61" s="28">
        <f t="shared" si="64"/>
        <v>0</v>
      </c>
      <c r="AP61" s="28">
        <f t="shared" si="83"/>
        <v>661.60104166666611</v>
      </c>
      <c r="AQ61" s="74">
        <f t="shared" si="65"/>
        <v>521.5104166666664</v>
      </c>
      <c r="AR61"/>
      <c r="AS61"/>
      <c r="AT61"/>
      <c r="AU61"/>
      <c r="AV61"/>
      <c r="AW61"/>
      <c r="AX61"/>
      <c r="AY61"/>
      <c r="AZ61"/>
      <c r="BA61"/>
      <c r="BB61"/>
      <c r="BC61"/>
      <c r="BD61"/>
      <c r="BE61"/>
      <c r="BF61"/>
      <c r="BG61"/>
      <c r="BH61"/>
      <c r="BI61"/>
      <c r="BJ61"/>
      <c r="BK61"/>
      <c r="BL61"/>
      <c r="BM61"/>
      <c r="BN61"/>
      <c r="BO61"/>
      <c r="BP61"/>
      <c r="BQ61"/>
      <c r="BR61"/>
      <c r="BS61"/>
      <c r="BT61"/>
      <c r="BU61"/>
      <c r="BV61"/>
      <c r="BW61"/>
      <c r="BX61"/>
      <c r="BY61"/>
      <c r="BZ61"/>
      <c r="CA61"/>
      <c r="CB61"/>
      <c r="CC61"/>
      <c r="CD61"/>
      <c r="CE61"/>
      <c r="CF61"/>
      <c r="CG61"/>
      <c r="CH61"/>
      <c r="CI61"/>
      <c r="CJ61"/>
      <c r="CK61"/>
      <c r="CL61"/>
      <c r="CM61"/>
      <c r="CN61"/>
      <c r="CO61"/>
      <c r="CP61"/>
      <c r="CQ61"/>
      <c r="CR61"/>
      <c r="CS61"/>
      <c r="CT61"/>
      <c r="CU61"/>
      <c r="CV61"/>
      <c r="CW61"/>
      <c r="CX61"/>
      <c r="CY61"/>
      <c r="CZ61"/>
      <c r="DA61"/>
      <c r="DB61"/>
      <c r="DC61"/>
      <c r="DD61"/>
      <c r="DE61"/>
      <c r="DF61"/>
      <c r="DG61"/>
      <c r="DH61"/>
      <c r="DI61"/>
      <c r="DJ61"/>
      <c r="DK61"/>
      <c r="DL61"/>
      <c r="DM61"/>
      <c r="DN61"/>
      <c r="DO61"/>
      <c r="DP61"/>
      <c r="DQ61"/>
      <c r="DR61"/>
      <c r="DS61"/>
      <c r="DT61"/>
      <c r="DU61"/>
      <c r="DV61"/>
      <c r="DW61"/>
      <c r="DX61"/>
      <c r="DY61"/>
      <c r="DZ61"/>
      <c r="EA61"/>
      <c r="EB61"/>
      <c r="EC61"/>
      <c r="ED61"/>
      <c r="EE61"/>
      <c r="EF61"/>
      <c r="EG61"/>
      <c r="EH61"/>
      <c r="EI61"/>
      <c r="EJ61"/>
      <c r="EK61"/>
      <c r="EL61"/>
      <c r="EM61"/>
      <c r="EN61"/>
      <c r="EO61"/>
      <c r="EP61"/>
      <c r="EQ61"/>
      <c r="ER61"/>
      <c r="ES61"/>
      <c r="ET61"/>
      <c r="EU61"/>
      <c r="EV61"/>
      <c r="EW61"/>
      <c r="EX61"/>
      <c r="EY61"/>
      <c r="EZ61"/>
      <c r="FA61"/>
      <c r="FB61"/>
      <c r="FC61"/>
      <c r="FD61"/>
      <c r="FE61"/>
      <c r="FF61"/>
      <c r="FG61"/>
      <c r="FH61"/>
      <c r="FI61"/>
      <c r="FJ61"/>
      <c r="FK61"/>
      <c r="FL61"/>
      <c r="FM61"/>
      <c r="FN61"/>
      <c r="FO61"/>
      <c r="FP61"/>
      <c r="FQ61"/>
      <c r="FR61"/>
      <c r="FS61"/>
      <c r="FT61"/>
      <c r="FU61"/>
      <c r="FV61"/>
      <c r="FW61"/>
      <c r="FX61"/>
      <c r="FY61"/>
      <c r="FZ61"/>
      <c r="GA61"/>
      <c r="GB61"/>
      <c r="GC61"/>
      <c r="GD61"/>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c r="IW61"/>
      <c r="IX61"/>
      <c r="IY61"/>
      <c r="IZ61"/>
    </row>
    <row r="62" spans="1:260" s="2" customFormat="1" ht="15" x14ac:dyDescent="0.25">
      <c r="A62" s="60" t="s">
        <v>69</v>
      </c>
      <c r="B62" s="8">
        <f t="shared" si="66"/>
        <v>53833.333333333154</v>
      </c>
      <c r="C62" s="7">
        <f t="shared" si="42"/>
        <v>576.91388888888696</v>
      </c>
      <c r="D62" s="71">
        <f t="shared" si="67"/>
        <v>314.02777777777675</v>
      </c>
      <c r="E62" s="28">
        <f t="shared" si="43"/>
        <v>0</v>
      </c>
      <c r="F62" s="28">
        <f t="shared" si="68"/>
        <v>931.0805555555537</v>
      </c>
      <c r="G62" s="71">
        <f t="shared" si="44"/>
        <v>668.19444444444343</v>
      </c>
      <c r="H62" s="8">
        <f t="shared" si="69"/>
        <v>49583.333333333183</v>
      </c>
      <c r="I62" s="7">
        <f t="shared" si="45"/>
        <v>531.36805555555395</v>
      </c>
      <c r="J62" s="71">
        <f t="shared" si="70"/>
        <v>289.23611111111023</v>
      </c>
      <c r="K62" s="28">
        <f t="shared" si="46"/>
        <v>0</v>
      </c>
      <c r="L62" s="28">
        <f t="shared" si="47"/>
        <v>885.53472222222058</v>
      </c>
      <c r="M62" s="71">
        <f t="shared" si="48"/>
        <v>643.40277777777692</v>
      </c>
      <c r="N62" s="8">
        <f t="shared" si="71"/>
        <v>45333.333333333212</v>
      </c>
      <c r="O62" s="7">
        <f t="shared" si="49"/>
        <v>485.82222222222089</v>
      </c>
      <c r="P62" s="71">
        <f t="shared" si="72"/>
        <v>264.44444444444377</v>
      </c>
      <c r="Q62" s="28">
        <f t="shared" si="50"/>
        <v>0</v>
      </c>
      <c r="R62" s="28">
        <f t="shared" si="51"/>
        <v>839.98888888888757</v>
      </c>
      <c r="S62" s="71">
        <f t="shared" si="52"/>
        <v>618.6111111111104</v>
      </c>
      <c r="T62" s="8">
        <f t="shared" si="73"/>
        <v>41083.333333333241</v>
      </c>
      <c r="U62" s="7">
        <f t="shared" si="53"/>
        <v>440.27638888888788</v>
      </c>
      <c r="V62" s="71">
        <f t="shared" si="74"/>
        <v>239.65277777777726</v>
      </c>
      <c r="W62" s="28">
        <f t="shared" si="54"/>
        <v>0</v>
      </c>
      <c r="X62" s="28">
        <f t="shared" si="55"/>
        <v>794.44305555555457</v>
      </c>
      <c r="Y62" s="71">
        <f t="shared" si="56"/>
        <v>593.81944444444389</v>
      </c>
      <c r="Z62" s="8">
        <f t="shared" si="75"/>
        <v>36833.33333333327</v>
      </c>
      <c r="AA62" s="7">
        <f t="shared" si="57"/>
        <v>394.73055555555487</v>
      </c>
      <c r="AB62" s="71">
        <f t="shared" si="76"/>
        <v>214.86111111111074</v>
      </c>
      <c r="AC62" s="28">
        <f t="shared" si="58"/>
        <v>0</v>
      </c>
      <c r="AD62" s="28">
        <f t="shared" si="77"/>
        <v>748.89722222222156</v>
      </c>
      <c r="AE62" s="71">
        <f t="shared" si="59"/>
        <v>569.02777777777737</v>
      </c>
      <c r="AF62" s="8">
        <f t="shared" si="78"/>
        <v>32583.333333333296</v>
      </c>
      <c r="AG62" s="7">
        <f t="shared" si="60"/>
        <v>349.18472222222181</v>
      </c>
      <c r="AH62" s="71">
        <f t="shared" si="79"/>
        <v>190.06944444444423</v>
      </c>
      <c r="AI62" s="28">
        <f t="shared" si="61"/>
        <v>0</v>
      </c>
      <c r="AJ62" s="28">
        <f t="shared" si="80"/>
        <v>703.35138888888855</v>
      </c>
      <c r="AK62" s="71">
        <f t="shared" si="62"/>
        <v>544.23611111111086</v>
      </c>
      <c r="AL62" s="8">
        <f t="shared" si="81"/>
        <v>28333.333333333281</v>
      </c>
      <c r="AM62" s="7">
        <f t="shared" si="63"/>
        <v>303.63888888888829</v>
      </c>
      <c r="AN62" s="71">
        <f t="shared" si="82"/>
        <v>165.27777777777749</v>
      </c>
      <c r="AO62" s="28">
        <f t="shared" si="64"/>
        <v>0</v>
      </c>
      <c r="AP62" s="28">
        <f t="shared" si="83"/>
        <v>657.80555555555497</v>
      </c>
      <c r="AQ62" s="74">
        <f t="shared" si="65"/>
        <v>519.44444444444412</v>
      </c>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c r="DB62"/>
      <c r="DC62"/>
      <c r="DD62"/>
      <c r="DE62"/>
      <c r="DF62"/>
      <c r="DG62"/>
      <c r="DH62"/>
      <c r="DI62"/>
      <c r="DJ62"/>
      <c r="DK62"/>
      <c r="DL62"/>
      <c r="DM62"/>
      <c r="DN62"/>
      <c r="DO62"/>
      <c r="DP62"/>
      <c r="DQ62"/>
      <c r="DR62"/>
      <c r="DS62"/>
      <c r="DT62"/>
      <c r="DU62"/>
      <c r="DV62"/>
      <c r="DW62"/>
      <c r="DX62"/>
      <c r="DY62"/>
      <c r="DZ62"/>
      <c r="EA62"/>
      <c r="EB62"/>
      <c r="EC62"/>
      <c r="ED62"/>
      <c r="EE62"/>
      <c r="EF62"/>
      <c r="EG62"/>
      <c r="EH62"/>
      <c r="EI62"/>
      <c r="EJ62"/>
      <c r="EK62"/>
      <c r="EL62"/>
      <c r="EM62"/>
      <c r="EN62"/>
      <c r="EO62"/>
      <c r="EP62"/>
      <c r="EQ62"/>
      <c r="ER62"/>
      <c r="ES62"/>
      <c r="ET62"/>
      <c r="EU62"/>
      <c r="EV62"/>
      <c r="EW62"/>
      <c r="EX62"/>
      <c r="EY62"/>
      <c r="EZ62"/>
      <c r="FA62"/>
      <c r="FB62"/>
      <c r="FC62"/>
      <c r="FD62"/>
      <c r="FE62"/>
      <c r="FF62"/>
      <c r="FG62"/>
      <c r="FH62"/>
      <c r="FI62"/>
      <c r="FJ62"/>
      <c r="FK62"/>
      <c r="FL62"/>
      <c r="FM62"/>
      <c r="FN62"/>
      <c r="FO62"/>
      <c r="FP62"/>
      <c r="FQ62"/>
      <c r="FR62"/>
      <c r="FS62"/>
      <c r="FT62"/>
      <c r="FU62"/>
      <c r="FV62"/>
      <c r="FW62"/>
      <c r="FX62"/>
      <c r="FY62"/>
      <c r="FZ62"/>
      <c r="GA62"/>
      <c r="GB62"/>
      <c r="GC62"/>
      <c r="GD62"/>
      <c r="GE62"/>
      <c r="GF62"/>
      <c r="GG62"/>
      <c r="GH62"/>
      <c r="GI62"/>
      <c r="GJ62"/>
      <c r="GK62"/>
      <c r="GL62"/>
      <c r="GM62"/>
      <c r="GN62"/>
      <c r="GO62"/>
      <c r="GP62"/>
      <c r="GQ62"/>
      <c r="GR62"/>
      <c r="GS62"/>
      <c r="GT62"/>
      <c r="GU62"/>
      <c r="GV62"/>
      <c r="GW62"/>
      <c r="GX62"/>
      <c r="GY62"/>
      <c r="GZ62"/>
      <c r="HA62"/>
      <c r="HB62"/>
      <c r="HC62"/>
      <c r="HD62"/>
      <c r="HE62"/>
      <c r="HF62"/>
      <c r="HG62"/>
      <c r="HH62"/>
      <c r="HI62"/>
      <c r="HJ62"/>
      <c r="HK62"/>
      <c r="HL62"/>
      <c r="HM62"/>
      <c r="HN62"/>
      <c r="HO62"/>
      <c r="HP62"/>
      <c r="HQ62"/>
      <c r="HR62"/>
      <c r="HS62"/>
      <c r="HT62"/>
      <c r="HU62"/>
      <c r="HV62"/>
      <c r="HW62"/>
      <c r="HX62"/>
      <c r="HY62"/>
      <c r="HZ62"/>
      <c r="IA62"/>
      <c r="IB62"/>
      <c r="IC62"/>
      <c r="ID62"/>
      <c r="IE62"/>
      <c r="IF62"/>
      <c r="IG62"/>
      <c r="IH62"/>
      <c r="II62"/>
      <c r="IJ62"/>
      <c r="IK62"/>
      <c r="IL62"/>
      <c r="IM62"/>
      <c r="IN62"/>
      <c r="IO62"/>
      <c r="IP62"/>
      <c r="IQ62"/>
      <c r="IR62"/>
      <c r="IS62"/>
      <c r="IT62"/>
      <c r="IU62"/>
      <c r="IV62"/>
      <c r="IW62"/>
      <c r="IX62"/>
      <c r="IY62"/>
      <c r="IZ62"/>
    </row>
    <row r="63" spans="1:260" s="2" customFormat="1" ht="15" x14ac:dyDescent="0.25">
      <c r="A63" s="60" t="s">
        <v>70</v>
      </c>
      <c r="B63" s="8">
        <f t="shared" si="66"/>
        <v>53479.16666666649</v>
      </c>
      <c r="C63" s="7">
        <f t="shared" si="42"/>
        <v>573.11840277777583</v>
      </c>
      <c r="D63" s="71">
        <f t="shared" si="67"/>
        <v>311.96180555555452</v>
      </c>
      <c r="E63" s="28">
        <f t="shared" si="43"/>
        <v>0</v>
      </c>
      <c r="F63" s="28">
        <f t="shared" si="68"/>
        <v>927.28506944444257</v>
      </c>
      <c r="G63" s="71">
        <f t="shared" si="44"/>
        <v>666.12847222222126</v>
      </c>
      <c r="H63" s="8">
        <f t="shared" si="69"/>
        <v>49229.166666666519</v>
      </c>
      <c r="I63" s="7">
        <f t="shared" si="45"/>
        <v>527.57256944444282</v>
      </c>
      <c r="J63" s="71">
        <f t="shared" si="70"/>
        <v>287.17013888888806</v>
      </c>
      <c r="K63" s="28">
        <f t="shared" si="46"/>
        <v>0</v>
      </c>
      <c r="L63" s="28">
        <f t="shared" si="47"/>
        <v>881.73923611110945</v>
      </c>
      <c r="M63" s="71">
        <f t="shared" si="48"/>
        <v>641.33680555555475</v>
      </c>
      <c r="N63" s="8">
        <f t="shared" si="71"/>
        <v>44979.166666666548</v>
      </c>
      <c r="O63" s="7">
        <f t="shared" si="49"/>
        <v>482.02673611110981</v>
      </c>
      <c r="P63" s="71">
        <f t="shared" si="72"/>
        <v>262.37847222222155</v>
      </c>
      <c r="Q63" s="28">
        <f t="shared" si="50"/>
        <v>0</v>
      </c>
      <c r="R63" s="28">
        <f t="shared" si="51"/>
        <v>836.19340277777656</v>
      </c>
      <c r="S63" s="71">
        <f t="shared" si="52"/>
        <v>616.54513888888823</v>
      </c>
      <c r="T63" s="8">
        <f t="shared" si="73"/>
        <v>40729.166666666577</v>
      </c>
      <c r="U63" s="7">
        <f t="shared" si="53"/>
        <v>436.48090277777681</v>
      </c>
      <c r="V63" s="71">
        <f t="shared" si="74"/>
        <v>237.58680555555503</v>
      </c>
      <c r="W63" s="28">
        <f t="shared" si="54"/>
        <v>0</v>
      </c>
      <c r="X63" s="28">
        <f t="shared" si="55"/>
        <v>790.64756944444343</v>
      </c>
      <c r="Y63" s="71">
        <f t="shared" si="56"/>
        <v>591.75347222222172</v>
      </c>
      <c r="Z63" s="8">
        <f t="shared" si="75"/>
        <v>36479.166666666606</v>
      </c>
      <c r="AA63" s="7">
        <f t="shared" si="57"/>
        <v>390.9350694444438</v>
      </c>
      <c r="AB63" s="71">
        <f t="shared" si="76"/>
        <v>212.79513888888854</v>
      </c>
      <c r="AC63" s="28">
        <f t="shared" si="58"/>
        <v>0</v>
      </c>
      <c r="AD63" s="28">
        <f t="shared" si="77"/>
        <v>745.10173611111054</v>
      </c>
      <c r="AE63" s="71">
        <f t="shared" si="59"/>
        <v>566.9618055555552</v>
      </c>
      <c r="AF63" s="8">
        <f t="shared" si="78"/>
        <v>32229.166666666628</v>
      </c>
      <c r="AG63" s="7">
        <f t="shared" si="60"/>
        <v>345.38923611111068</v>
      </c>
      <c r="AH63" s="71">
        <f t="shared" si="79"/>
        <v>188.003472222222</v>
      </c>
      <c r="AI63" s="28">
        <f t="shared" si="61"/>
        <v>0</v>
      </c>
      <c r="AJ63" s="28">
        <f t="shared" si="80"/>
        <v>699.55590277777742</v>
      </c>
      <c r="AK63" s="71">
        <f t="shared" si="62"/>
        <v>542.17013888888869</v>
      </c>
      <c r="AL63" s="8">
        <f t="shared" si="81"/>
        <v>27979.166666666613</v>
      </c>
      <c r="AM63" s="7">
        <f t="shared" si="63"/>
        <v>299.84340277777721</v>
      </c>
      <c r="AN63" s="71">
        <f t="shared" si="82"/>
        <v>163.21180555555526</v>
      </c>
      <c r="AO63" s="28">
        <f t="shared" si="64"/>
        <v>0</v>
      </c>
      <c r="AP63" s="28">
        <f t="shared" si="83"/>
        <v>654.01006944444384</v>
      </c>
      <c r="AQ63" s="74">
        <f t="shared" si="65"/>
        <v>517.37847222222194</v>
      </c>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c r="DB63"/>
      <c r="DC63"/>
      <c r="DD63"/>
      <c r="DE63"/>
      <c r="DF63"/>
      <c r="DG63"/>
      <c r="DH63"/>
      <c r="DI63"/>
      <c r="DJ63"/>
      <c r="DK63"/>
      <c r="DL63"/>
      <c r="DM63"/>
      <c r="DN63"/>
      <c r="DO63"/>
      <c r="DP63"/>
      <c r="DQ63"/>
      <c r="DR63"/>
      <c r="DS63"/>
      <c r="DT63"/>
      <c r="DU63"/>
      <c r="DV63"/>
      <c r="DW63"/>
      <c r="DX63"/>
      <c r="DY63"/>
      <c r="DZ63"/>
      <c r="EA63"/>
      <c r="EB63"/>
      <c r="EC63"/>
      <c r="ED63"/>
      <c r="EE63"/>
      <c r="EF63"/>
      <c r="EG63"/>
      <c r="EH63"/>
      <c r="EI63"/>
      <c r="EJ63"/>
      <c r="EK63"/>
      <c r="EL63"/>
      <c r="EM63"/>
      <c r="EN63"/>
      <c r="EO63"/>
      <c r="EP63"/>
      <c r="EQ63"/>
      <c r="ER63"/>
      <c r="ES63"/>
      <c r="ET63"/>
      <c r="EU63"/>
      <c r="EV63"/>
      <c r="EW63"/>
      <c r="EX63"/>
      <c r="EY63"/>
      <c r="EZ63"/>
      <c r="FA63"/>
      <c r="FB63"/>
      <c r="FC63"/>
      <c r="FD63"/>
      <c r="FE63"/>
      <c r="FF63"/>
      <c r="FG63"/>
      <c r="FH63"/>
      <c r="FI63"/>
      <c r="FJ63"/>
      <c r="FK63"/>
      <c r="FL63"/>
      <c r="FM63"/>
      <c r="FN63"/>
      <c r="FO63"/>
      <c r="FP63"/>
      <c r="FQ63"/>
      <c r="FR63"/>
      <c r="FS63"/>
      <c r="FT63"/>
      <c r="FU63"/>
      <c r="FV63"/>
      <c r="FW63"/>
      <c r="FX63"/>
      <c r="FY63"/>
      <c r="FZ63"/>
      <c r="GA63"/>
      <c r="GB63"/>
      <c r="GC63"/>
      <c r="GD63"/>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c r="IW63"/>
      <c r="IX63"/>
      <c r="IY63"/>
      <c r="IZ63"/>
    </row>
    <row r="64" spans="1:260" s="2" customFormat="1" ht="15" x14ac:dyDescent="0.25">
      <c r="A64" s="60" t="s">
        <v>71</v>
      </c>
      <c r="B64" s="8">
        <f t="shared" si="66"/>
        <v>53124.999999999825</v>
      </c>
      <c r="C64" s="7">
        <f t="shared" si="42"/>
        <v>569.32291666666481</v>
      </c>
      <c r="D64" s="71">
        <f t="shared" si="67"/>
        <v>309.89583333333235</v>
      </c>
      <c r="E64" s="28">
        <f t="shared" si="43"/>
        <v>0</v>
      </c>
      <c r="F64" s="28">
        <f t="shared" si="68"/>
        <v>923.48958333333144</v>
      </c>
      <c r="G64" s="71">
        <f t="shared" si="44"/>
        <v>664.06249999999909</v>
      </c>
      <c r="H64" s="8">
        <f t="shared" si="69"/>
        <v>48874.999999999854</v>
      </c>
      <c r="I64" s="7">
        <f t="shared" si="45"/>
        <v>523.77708333333169</v>
      </c>
      <c r="J64" s="71">
        <f t="shared" si="70"/>
        <v>285.10416666666583</v>
      </c>
      <c r="K64" s="28">
        <f t="shared" si="46"/>
        <v>0</v>
      </c>
      <c r="L64" s="28">
        <f t="shared" si="47"/>
        <v>877.94374999999832</v>
      </c>
      <c r="M64" s="71">
        <f t="shared" si="48"/>
        <v>639.27083333333258</v>
      </c>
      <c r="N64" s="8">
        <f t="shared" si="71"/>
        <v>44624.999999999884</v>
      </c>
      <c r="O64" s="7">
        <f t="shared" si="49"/>
        <v>478.23124999999874</v>
      </c>
      <c r="P64" s="71">
        <f t="shared" si="72"/>
        <v>260.31249999999932</v>
      </c>
      <c r="Q64" s="28">
        <f t="shared" si="50"/>
        <v>0</v>
      </c>
      <c r="R64" s="28">
        <f t="shared" si="51"/>
        <v>832.39791666666542</v>
      </c>
      <c r="S64" s="71">
        <f t="shared" si="52"/>
        <v>614.47916666666606</v>
      </c>
      <c r="T64" s="8">
        <f t="shared" si="73"/>
        <v>40374.999999999913</v>
      </c>
      <c r="U64" s="7">
        <f t="shared" si="53"/>
        <v>432.68541666666573</v>
      </c>
      <c r="V64" s="71">
        <f t="shared" si="74"/>
        <v>235.52083333333283</v>
      </c>
      <c r="W64" s="28">
        <f t="shared" si="54"/>
        <v>0</v>
      </c>
      <c r="X64" s="28">
        <f t="shared" si="55"/>
        <v>786.85208333333242</v>
      </c>
      <c r="Y64" s="71">
        <f t="shared" si="56"/>
        <v>589.68749999999955</v>
      </c>
      <c r="Z64" s="8">
        <f t="shared" si="75"/>
        <v>36124.999999999942</v>
      </c>
      <c r="AA64" s="7">
        <f t="shared" si="57"/>
        <v>387.13958333333267</v>
      </c>
      <c r="AB64" s="71">
        <f t="shared" si="76"/>
        <v>210.72916666666634</v>
      </c>
      <c r="AC64" s="28">
        <f t="shared" si="58"/>
        <v>0</v>
      </c>
      <c r="AD64" s="28">
        <f t="shared" si="77"/>
        <v>741.30624999999941</v>
      </c>
      <c r="AE64" s="71">
        <f t="shared" si="59"/>
        <v>564.89583333333303</v>
      </c>
      <c r="AF64" s="8">
        <f t="shared" si="78"/>
        <v>31874.99999999996</v>
      </c>
      <c r="AG64" s="7">
        <f t="shared" si="60"/>
        <v>341.59374999999955</v>
      </c>
      <c r="AH64" s="71">
        <f t="shared" si="79"/>
        <v>185.93749999999977</v>
      </c>
      <c r="AI64" s="28">
        <f t="shared" si="61"/>
        <v>0</v>
      </c>
      <c r="AJ64" s="28">
        <f t="shared" si="80"/>
        <v>695.76041666666629</v>
      </c>
      <c r="AK64" s="71">
        <f t="shared" si="62"/>
        <v>540.10416666666652</v>
      </c>
      <c r="AL64" s="8">
        <f t="shared" si="81"/>
        <v>27624.999999999945</v>
      </c>
      <c r="AM64" s="7">
        <f t="shared" si="63"/>
        <v>296.04791666666608</v>
      </c>
      <c r="AN64" s="71">
        <f t="shared" si="82"/>
        <v>161.14583333333303</v>
      </c>
      <c r="AO64" s="28">
        <f t="shared" si="64"/>
        <v>0</v>
      </c>
      <c r="AP64" s="28">
        <f t="shared" si="83"/>
        <v>650.21458333333271</v>
      </c>
      <c r="AQ64" s="74">
        <f t="shared" si="65"/>
        <v>515.31249999999977</v>
      </c>
      <c r="BD64"/>
      <c r="BE64"/>
      <c r="BF64"/>
      <c r="BG64"/>
      <c r="BH64"/>
      <c r="BI64"/>
      <c r="BJ64"/>
      <c r="BK64"/>
      <c r="BL64"/>
      <c r="BM64"/>
      <c r="BN64"/>
      <c r="BO64"/>
      <c r="BP64"/>
      <c r="BQ64"/>
      <c r="BR64"/>
      <c r="BS64"/>
      <c r="BT64"/>
      <c r="BU64"/>
      <c r="BV64"/>
      <c r="BW64"/>
      <c r="BX64"/>
      <c r="BY64"/>
      <c r="BZ64"/>
      <c r="CA64"/>
      <c r="CB64"/>
      <c r="CC64"/>
      <c r="CD64"/>
      <c r="CE64"/>
      <c r="CF64"/>
      <c r="CG64"/>
      <c r="CH64"/>
      <c r="CI64"/>
      <c r="CJ64"/>
      <c r="CK64"/>
      <c r="CL64"/>
      <c r="CM64"/>
      <c r="CN64"/>
      <c r="CO64"/>
      <c r="CP64"/>
      <c r="CQ64"/>
      <c r="CR64"/>
      <c r="CS64"/>
      <c r="CT64"/>
      <c r="CU64"/>
      <c r="CV64"/>
      <c r="CW64"/>
      <c r="CX64"/>
      <c r="CY64"/>
      <c r="CZ64"/>
      <c r="DA64"/>
      <c r="DB64"/>
      <c r="DC64"/>
      <c r="DD64"/>
      <c r="DE64"/>
      <c r="DF64"/>
      <c r="DG64"/>
      <c r="DH64"/>
      <c r="DI64"/>
      <c r="DJ64"/>
      <c r="DK64"/>
      <c r="DL64"/>
      <c r="DM64"/>
      <c r="DN64"/>
      <c r="DO64"/>
      <c r="DP64"/>
      <c r="DQ64"/>
      <c r="DR64"/>
      <c r="DS64"/>
      <c r="DT64"/>
      <c r="DU64"/>
      <c r="DV64"/>
      <c r="DW64"/>
      <c r="DX64"/>
      <c r="DY64"/>
      <c r="DZ64"/>
      <c r="EA64"/>
      <c r="EB64"/>
      <c r="EC64"/>
      <c r="ED64"/>
      <c r="EE64"/>
      <c r="EF64"/>
      <c r="EG64"/>
      <c r="EH64"/>
      <c r="EI64"/>
      <c r="EJ64"/>
      <c r="EK64"/>
      <c r="EL64"/>
      <c r="EM64"/>
      <c r="EN64"/>
      <c r="EO64"/>
      <c r="EP64"/>
      <c r="EQ64"/>
      <c r="ER64"/>
      <c r="ES64"/>
      <c r="ET64"/>
      <c r="EU64"/>
      <c r="EV64"/>
      <c r="EW64"/>
      <c r="EX64"/>
      <c r="EY64"/>
      <c r="EZ64"/>
      <c r="FA64"/>
      <c r="FB64"/>
      <c r="FC64"/>
      <c r="FD64"/>
      <c r="FE64"/>
      <c r="FF64"/>
      <c r="FG64"/>
      <c r="FH64"/>
      <c r="FI64"/>
      <c r="FJ64"/>
      <c r="FK64"/>
      <c r="FL64"/>
      <c r="FM64"/>
      <c r="FN64"/>
      <c r="FO64"/>
      <c r="FP64"/>
      <c r="FQ64"/>
      <c r="FR64"/>
      <c r="FS64"/>
      <c r="FT64"/>
      <c r="FU64"/>
      <c r="FV64"/>
      <c r="FW64"/>
      <c r="FX64"/>
      <c r="FY64"/>
      <c r="FZ64"/>
      <c r="GA64"/>
      <c r="GB64"/>
      <c r="GC64"/>
      <c r="GD64"/>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c r="IW64"/>
      <c r="IX64"/>
      <c r="IY64"/>
      <c r="IZ64"/>
    </row>
    <row r="65" spans="1:260" s="2" customFormat="1" ht="15" x14ac:dyDescent="0.25">
      <c r="A65" s="60" t="s">
        <v>72</v>
      </c>
      <c r="B65" s="8">
        <f t="shared" si="66"/>
        <v>52770.833333333161</v>
      </c>
      <c r="C65" s="7">
        <f t="shared" si="42"/>
        <v>565.52743055555368</v>
      </c>
      <c r="D65" s="71">
        <f t="shared" si="67"/>
        <v>307.82986111111012</v>
      </c>
      <c r="E65" s="28">
        <f t="shared" si="43"/>
        <v>0</v>
      </c>
      <c r="F65" s="28">
        <f t="shared" si="68"/>
        <v>919.69409722222031</v>
      </c>
      <c r="G65" s="71">
        <f t="shared" si="44"/>
        <v>661.99652777777681</v>
      </c>
      <c r="H65" s="8">
        <f t="shared" si="69"/>
        <v>48520.83333333319</v>
      </c>
      <c r="I65" s="7">
        <f t="shared" si="45"/>
        <v>519.98159722222067</v>
      </c>
      <c r="J65" s="71">
        <f t="shared" si="70"/>
        <v>283.0381944444436</v>
      </c>
      <c r="K65" s="28">
        <f t="shared" si="46"/>
        <v>0</v>
      </c>
      <c r="L65" s="28">
        <f t="shared" si="47"/>
        <v>874.14826388888741</v>
      </c>
      <c r="M65" s="71">
        <f t="shared" si="48"/>
        <v>637.20486111111029</v>
      </c>
      <c r="N65" s="8">
        <f t="shared" si="71"/>
        <v>44270.833333333219</v>
      </c>
      <c r="O65" s="7">
        <f t="shared" si="49"/>
        <v>474.43576388888766</v>
      </c>
      <c r="P65" s="71">
        <f t="shared" si="72"/>
        <v>258.24652777777715</v>
      </c>
      <c r="Q65" s="28">
        <f t="shared" si="50"/>
        <v>0</v>
      </c>
      <c r="R65" s="28">
        <f t="shared" si="51"/>
        <v>828.60243055555429</v>
      </c>
      <c r="S65" s="71">
        <f t="shared" si="52"/>
        <v>612.41319444444389</v>
      </c>
      <c r="T65" s="8">
        <f t="shared" si="73"/>
        <v>40020.833333333248</v>
      </c>
      <c r="U65" s="7">
        <f t="shared" si="53"/>
        <v>428.8899305555546</v>
      </c>
      <c r="V65" s="71">
        <f t="shared" si="74"/>
        <v>233.45486111111063</v>
      </c>
      <c r="W65" s="28">
        <f t="shared" si="54"/>
        <v>0</v>
      </c>
      <c r="X65" s="28">
        <f t="shared" si="55"/>
        <v>783.05659722222128</v>
      </c>
      <c r="Y65" s="71">
        <f t="shared" si="56"/>
        <v>587.62152777777737</v>
      </c>
      <c r="Z65" s="8">
        <f t="shared" si="75"/>
        <v>35770.833333333278</v>
      </c>
      <c r="AA65" s="7">
        <f t="shared" si="57"/>
        <v>383.34409722222159</v>
      </c>
      <c r="AB65" s="71">
        <f t="shared" si="76"/>
        <v>208.66319444444412</v>
      </c>
      <c r="AC65" s="28">
        <f t="shared" si="58"/>
        <v>0</v>
      </c>
      <c r="AD65" s="28">
        <f t="shared" si="77"/>
        <v>737.51076388888828</v>
      </c>
      <c r="AE65" s="71">
        <f t="shared" si="59"/>
        <v>562.82986111111086</v>
      </c>
      <c r="AF65" s="8">
        <f t="shared" si="78"/>
        <v>31520.833333333292</v>
      </c>
      <c r="AG65" s="7">
        <f t="shared" si="60"/>
        <v>337.79826388888841</v>
      </c>
      <c r="AH65" s="71">
        <f t="shared" si="79"/>
        <v>183.87152777777754</v>
      </c>
      <c r="AI65" s="28">
        <f t="shared" si="61"/>
        <v>0</v>
      </c>
      <c r="AJ65" s="28">
        <f t="shared" si="80"/>
        <v>691.96493055555516</v>
      </c>
      <c r="AK65" s="71">
        <f t="shared" si="62"/>
        <v>538.03819444444423</v>
      </c>
      <c r="AL65" s="8">
        <f t="shared" si="81"/>
        <v>27270.833333333278</v>
      </c>
      <c r="AM65" s="7">
        <f t="shared" si="63"/>
        <v>292.25243055555495</v>
      </c>
      <c r="AN65" s="71">
        <f t="shared" si="82"/>
        <v>159.0798611111108</v>
      </c>
      <c r="AO65" s="28">
        <f t="shared" si="64"/>
        <v>0</v>
      </c>
      <c r="AP65" s="28">
        <f t="shared" si="83"/>
        <v>646.41909722222158</v>
      </c>
      <c r="AQ65" s="74">
        <f t="shared" si="65"/>
        <v>513.24652777777749</v>
      </c>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c r="DB65"/>
      <c r="DC65"/>
      <c r="DD65"/>
      <c r="DE65"/>
      <c r="DF65"/>
      <c r="DG65"/>
      <c r="DH65"/>
      <c r="DI65"/>
      <c r="DJ65"/>
      <c r="DK65"/>
      <c r="DL65"/>
      <c r="DM65"/>
      <c r="DN65"/>
      <c r="DO65"/>
      <c r="DP65"/>
      <c r="DQ65"/>
      <c r="DR65"/>
      <c r="DS65"/>
      <c r="DT65"/>
      <c r="DU65"/>
      <c r="DV65"/>
      <c r="DW65"/>
      <c r="DX65"/>
      <c r="DY65"/>
      <c r="DZ65"/>
      <c r="EA65"/>
      <c r="EB65"/>
      <c r="EC65"/>
      <c r="ED65"/>
      <c r="EE65"/>
      <c r="EF65"/>
      <c r="EG65"/>
      <c r="EH65"/>
      <c r="EI65"/>
      <c r="EJ65"/>
      <c r="EK65"/>
      <c r="EL65"/>
      <c r="EM65"/>
      <c r="EN65"/>
      <c r="EO65"/>
      <c r="EP65"/>
      <c r="EQ65"/>
      <c r="ER65"/>
      <c r="ES65"/>
      <c r="ET65"/>
      <c r="EU65"/>
      <c r="EV65"/>
      <c r="EW65"/>
      <c r="EX65"/>
      <c r="EY65"/>
      <c r="EZ65"/>
      <c r="FA65"/>
      <c r="FB65"/>
      <c r="FC65"/>
      <c r="FD65"/>
      <c r="FE65"/>
      <c r="FF65"/>
      <c r="FG65"/>
      <c r="FH65"/>
      <c r="FI65"/>
      <c r="FJ65"/>
      <c r="FK65"/>
      <c r="FL65"/>
      <c r="FM65"/>
      <c r="FN65"/>
      <c r="FO65"/>
      <c r="FP65"/>
      <c r="FQ65"/>
      <c r="FR65"/>
      <c r="FS65"/>
      <c r="FT65"/>
      <c r="FU65"/>
      <c r="FV65"/>
      <c r="FW65"/>
      <c r="FX65"/>
      <c r="FY65"/>
      <c r="FZ65"/>
      <c r="GA65"/>
      <c r="GB65"/>
      <c r="GC65"/>
      <c r="GD65"/>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c r="IW65"/>
      <c r="IX65"/>
      <c r="IY65"/>
      <c r="IZ65"/>
    </row>
    <row r="66" spans="1:260" s="2" customFormat="1" ht="15" x14ac:dyDescent="0.25">
      <c r="A66" s="60" t="s">
        <v>73</v>
      </c>
      <c r="B66" s="8">
        <f t="shared" si="66"/>
        <v>52416.666666666497</v>
      </c>
      <c r="C66" s="7">
        <f t="shared" si="42"/>
        <v>561.73194444444255</v>
      </c>
      <c r="D66" s="71">
        <f t="shared" si="67"/>
        <v>305.76388888888789</v>
      </c>
      <c r="E66" s="28">
        <f t="shared" si="43"/>
        <v>0</v>
      </c>
      <c r="F66" s="28">
        <f t="shared" si="68"/>
        <v>915.89861111110918</v>
      </c>
      <c r="G66" s="71">
        <f t="shared" si="44"/>
        <v>659.93055555555452</v>
      </c>
      <c r="H66" s="8">
        <f t="shared" si="69"/>
        <v>48166.666666666526</v>
      </c>
      <c r="I66" s="7">
        <f t="shared" si="45"/>
        <v>516.18611111110954</v>
      </c>
      <c r="J66" s="71">
        <f t="shared" si="70"/>
        <v>280.97222222222143</v>
      </c>
      <c r="K66" s="28">
        <f t="shared" si="46"/>
        <v>0</v>
      </c>
      <c r="L66" s="28">
        <f t="shared" si="47"/>
        <v>870.35277777777628</v>
      </c>
      <c r="M66" s="71">
        <f t="shared" si="48"/>
        <v>635.13888888888812</v>
      </c>
      <c r="N66" s="8">
        <f t="shared" si="71"/>
        <v>43916.666666666555</v>
      </c>
      <c r="O66" s="7">
        <f t="shared" si="49"/>
        <v>470.64027777777653</v>
      </c>
      <c r="P66" s="71">
        <f t="shared" si="72"/>
        <v>256.18055555555492</v>
      </c>
      <c r="Q66" s="28">
        <f t="shared" si="50"/>
        <v>0</v>
      </c>
      <c r="R66" s="28">
        <f t="shared" si="51"/>
        <v>824.80694444444316</v>
      </c>
      <c r="S66" s="71">
        <f t="shared" si="52"/>
        <v>610.3472222222216</v>
      </c>
      <c r="T66" s="8">
        <f t="shared" si="73"/>
        <v>39666.666666666584</v>
      </c>
      <c r="U66" s="7">
        <f t="shared" si="53"/>
        <v>425.09444444444352</v>
      </c>
      <c r="V66" s="71">
        <f t="shared" si="74"/>
        <v>231.38888888888843</v>
      </c>
      <c r="W66" s="28">
        <f t="shared" si="54"/>
        <v>0</v>
      </c>
      <c r="X66" s="28">
        <f t="shared" si="55"/>
        <v>779.26111111111027</v>
      </c>
      <c r="Y66" s="71">
        <f t="shared" si="56"/>
        <v>585.55555555555509</v>
      </c>
      <c r="Z66" s="8">
        <f t="shared" si="75"/>
        <v>35416.666666666613</v>
      </c>
      <c r="AA66" s="7">
        <f t="shared" si="57"/>
        <v>379.54861111111052</v>
      </c>
      <c r="AB66" s="71">
        <f t="shared" si="76"/>
        <v>206.59722222222192</v>
      </c>
      <c r="AC66" s="28">
        <f t="shared" si="58"/>
        <v>0</v>
      </c>
      <c r="AD66" s="28">
        <f t="shared" si="77"/>
        <v>733.71527777777715</v>
      </c>
      <c r="AE66" s="71">
        <f t="shared" si="59"/>
        <v>560.76388888888857</v>
      </c>
      <c r="AF66" s="8">
        <f t="shared" si="78"/>
        <v>31166.666666666624</v>
      </c>
      <c r="AG66" s="7">
        <f t="shared" si="60"/>
        <v>334.00277777777728</v>
      </c>
      <c r="AH66" s="71">
        <f t="shared" si="79"/>
        <v>181.80555555555532</v>
      </c>
      <c r="AI66" s="28">
        <f t="shared" si="61"/>
        <v>0</v>
      </c>
      <c r="AJ66" s="28">
        <f t="shared" si="80"/>
        <v>688.16944444444403</v>
      </c>
      <c r="AK66" s="71">
        <f t="shared" si="62"/>
        <v>535.97222222222194</v>
      </c>
      <c r="AL66" s="8">
        <f t="shared" si="81"/>
        <v>26916.66666666661</v>
      </c>
      <c r="AM66" s="7">
        <f t="shared" si="63"/>
        <v>288.45694444444382</v>
      </c>
      <c r="AN66" s="71">
        <f t="shared" si="82"/>
        <v>157.01388888888857</v>
      </c>
      <c r="AO66" s="28">
        <f t="shared" si="64"/>
        <v>0</v>
      </c>
      <c r="AP66" s="28">
        <f t="shared" si="83"/>
        <v>642.62361111111045</v>
      </c>
      <c r="AQ66" s="74">
        <f t="shared" si="65"/>
        <v>511.18055555555526</v>
      </c>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c r="DB66"/>
      <c r="DC66"/>
      <c r="DD66"/>
      <c r="DE66"/>
      <c r="DF66"/>
      <c r="DG66"/>
      <c r="DH66"/>
      <c r="DI66"/>
      <c r="DJ66"/>
      <c r="DK66"/>
      <c r="DL66"/>
      <c r="DM66"/>
      <c r="DN66"/>
      <c r="DO66"/>
      <c r="DP66"/>
      <c r="DQ66"/>
      <c r="DR66"/>
      <c r="DS66"/>
      <c r="DT66"/>
      <c r="DU66"/>
      <c r="DV66"/>
      <c r="DW66"/>
      <c r="DX66"/>
      <c r="DY66"/>
      <c r="DZ66"/>
      <c r="EA66"/>
      <c r="EB66"/>
      <c r="EC66"/>
      <c r="ED66"/>
      <c r="EE66"/>
      <c r="EF66"/>
      <c r="EG66"/>
      <c r="EH66"/>
      <c r="EI66"/>
      <c r="EJ66"/>
      <c r="EK66"/>
      <c r="EL66"/>
      <c r="EM66"/>
      <c r="EN66"/>
      <c r="EO66"/>
      <c r="EP66"/>
      <c r="EQ66"/>
      <c r="ER66"/>
      <c r="ES66"/>
      <c r="ET66"/>
      <c r="EU66"/>
      <c r="EV66"/>
      <c r="EW66"/>
      <c r="EX66"/>
      <c r="EY66"/>
      <c r="EZ66"/>
      <c r="FA66"/>
      <c r="FB66"/>
      <c r="FC66"/>
      <c r="FD66"/>
      <c r="FE66"/>
      <c r="FF66"/>
      <c r="FG66"/>
      <c r="FH66"/>
      <c r="FI66"/>
      <c r="FJ66"/>
      <c r="FK66"/>
      <c r="FL66"/>
      <c r="FM66"/>
      <c r="FN66"/>
      <c r="FO66"/>
      <c r="FP66"/>
      <c r="FQ66"/>
      <c r="FR66"/>
      <c r="FS66"/>
      <c r="FT66"/>
      <c r="FU66"/>
      <c r="FV66"/>
      <c r="FW66"/>
      <c r="FX66"/>
      <c r="FY66"/>
      <c r="FZ66"/>
      <c r="GA66"/>
      <c r="GB66"/>
      <c r="GC66"/>
      <c r="GD66"/>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c r="IW66"/>
      <c r="IX66"/>
      <c r="IY66"/>
      <c r="IZ66"/>
    </row>
    <row r="67" spans="1:260" s="2" customFormat="1" ht="15" x14ac:dyDescent="0.25">
      <c r="A67" s="60" t="s">
        <v>74</v>
      </c>
      <c r="B67" s="8">
        <f t="shared" si="66"/>
        <v>52062.499999999833</v>
      </c>
      <c r="C67" s="7">
        <f t="shared" si="42"/>
        <v>557.93645833333153</v>
      </c>
      <c r="D67" s="71">
        <f t="shared" si="67"/>
        <v>303.69791666666572</v>
      </c>
      <c r="E67" s="28">
        <f t="shared" si="43"/>
        <v>0</v>
      </c>
      <c r="F67" s="28">
        <f t="shared" si="68"/>
        <v>912.10312499999827</v>
      </c>
      <c r="G67" s="71">
        <f t="shared" si="44"/>
        <v>657.86458333333235</v>
      </c>
      <c r="H67" s="8">
        <f t="shared" si="69"/>
        <v>47812.499999999862</v>
      </c>
      <c r="I67" s="7">
        <f t="shared" si="45"/>
        <v>512.39062499999852</v>
      </c>
      <c r="J67" s="71">
        <f t="shared" si="70"/>
        <v>278.9062499999992</v>
      </c>
      <c r="K67" s="28">
        <f t="shared" si="46"/>
        <v>0</v>
      </c>
      <c r="L67" s="28">
        <f t="shared" si="47"/>
        <v>866.55729166666515</v>
      </c>
      <c r="M67" s="71">
        <f t="shared" si="48"/>
        <v>633.07291666666583</v>
      </c>
      <c r="N67" s="8">
        <f t="shared" si="71"/>
        <v>43562.499999999891</v>
      </c>
      <c r="O67" s="7">
        <f t="shared" si="49"/>
        <v>466.84479166666546</v>
      </c>
      <c r="P67" s="71">
        <f t="shared" si="72"/>
        <v>254.11458333333272</v>
      </c>
      <c r="Q67" s="28">
        <f t="shared" si="50"/>
        <v>0</v>
      </c>
      <c r="R67" s="28">
        <f t="shared" si="51"/>
        <v>821.01145833333214</v>
      </c>
      <c r="S67" s="71">
        <f t="shared" si="52"/>
        <v>608.28124999999943</v>
      </c>
      <c r="T67" s="8">
        <f t="shared" si="73"/>
        <v>39312.49999999992</v>
      </c>
      <c r="U67" s="7">
        <f t="shared" si="53"/>
        <v>421.29895833333245</v>
      </c>
      <c r="V67" s="71">
        <f t="shared" si="74"/>
        <v>229.3229166666662</v>
      </c>
      <c r="W67" s="28">
        <f t="shared" si="54"/>
        <v>0</v>
      </c>
      <c r="X67" s="28">
        <f t="shared" si="55"/>
        <v>775.46562499999914</v>
      </c>
      <c r="Y67" s="71">
        <f t="shared" si="56"/>
        <v>583.48958333333292</v>
      </c>
      <c r="Z67" s="8">
        <f t="shared" si="75"/>
        <v>35062.499999999949</v>
      </c>
      <c r="AA67" s="7">
        <f t="shared" si="57"/>
        <v>375.75312499999944</v>
      </c>
      <c r="AB67" s="71">
        <f t="shared" si="76"/>
        <v>204.53124999999972</v>
      </c>
      <c r="AC67" s="28">
        <f t="shared" si="58"/>
        <v>0</v>
      </c>
      <c r="AD67" s="28">
        <f t="shared" si="77"/>
        <v>729.91979166666613</v>
      </c>
      <c r="AE67" s="71">
        <f t="shared" si="59"/>
        <v>558.6979166666664</v>
      </c>
      <c r="AF67" s="8">
        <f t="shared" si="78"/>
        <v>30812.499999999956</v>
      </c>
      <c r="AG67" s="7">
        <f t="shared" si="60"/>
        <v>330.20729166666615</v>
      </c>
      <c r="AH67" s="71">
        <f t="shared" si="79"/>
        <v>179.73958333333309</v>
      </c>
      <c r="AI67" s="28">
        <f t="shared" si="61"/>
        <v>0</v>
      </c>
      <c r="AJ67" s="28">
        <f t="shared" si="80"/>
        <v>684.37395833333289</v>
      </c>
      <c r="AK67" s="71">
        <f t="shared" si="62"/>
        <v>533.90624999999977</v>
      </c>
      <c r="AL67" s="8">
        <f t="shared" si="81"/>
        <v>26562.499999999942</v>
      </c>
      <c r="AM67" s="7">
        <f t="shared" si="63"/>
        <v>284.66145833333269</v>
      </c>
      <c r="AN67" s="71">
        <f t="shared" si="82"/>
        <v>154.94791666666634</v>
      </c>
      <c r="AO67" s="28">
        <f t="shared" si="64"/>
        <v>0</v>
      </c>
      <c r="AP67" s="28">
        <f t="shared" si="83"/>
        <v>638.82812499999932</v>
      </c>
      <c r="AQ67" s="74">
        <f t="shared" si="65"/>
        <v>509.11458333333303</v>
      </c>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c r="DB67"/>
      <c r="DC67"/>
      <c r="DD67"/>
      <c r="DE67"/>
      <c r="DF67"/>
      <c r="DG67"/>
      <c r="DH67"/>
      <c r="DI67"/>
      <c r="DJ67"/>
      <c r="DK67"/>
      <c r="DL67"/>
      <c r="DM67"/>
      <c r="DN67"/>
      <c r="DO67"/>
      <c r="DP67"/>
      <c r="DQ67"/>
      <c r="DR67"/>
      <c r="DS67"/>
      <c r="DT67"/>
      <c r="DU67"/>
      <c r="DV67"/>
      <c r="DW67"/>
      <c r="DX67"/>
      <c r="DY67"/>
      <c r="DZ67"/>
      <c r="EA67"/>
      <c r="EB67"/>
      <c r="EC67"/>
      <c r="ED67"/>
      <c r="EE67"/>
      <c r="EF67"/>
      <c r="EG67"/>
      <c r="EH67"/>
      <c r="EI67"/>
      <c r="EJ67"/>
      <c r="EK67"/>
      <c r="EL67"/>
      <c r="EM67"/>
      <c r="EN67"/>
      <c r="EO67"/>
      <c r="EP67"/>
      <c r="EQ67"/>
      <c r="ER67"/>
      <c r="ES67"/>
      <c r="ET67"/>
      <c r="EU67"/>
      <c r="EV67"/>
      <c r="EW67"/>
      <c r="EX67"/>
      <c r="EY67"/>
      <c r="EZ67"/>
      <c r="FA67"/>
      <c r="FB67"/>
      <c r="FC67"/>
      <c r="FD67"/>
      <c r="FE67"/>
      <c r="FF67"/>
      <c r="FG67"/>
      <c r="FH67"/>
      <c r="FI67"/>
      <c r="FJ67"/>
      <c r="FK67"/>
      <c r="FL67"/>
      <c r="FM67"/>
      <c r="FN67"/>
      <c r="FO67"/>
      <c r="FP67"/>
      <c r="FQ67"/>
      <c r="FR67"/>
      <c r="FS67"/>
      <c r="FT67"/>
      <c r="FU67"/>
      <c r="FV67"/>
      <c r="FW67"/>
      <c r="FX67"/>
      <c r="FY67"/>
      <c r="FZ67"/>
      <c r="GA67"/>
      <c r="GB67"/>
      <c r="GC67"/>
      <c r="GD67"/>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c r="IW67"/>
      <c r="IX67"/>
      <c r="IY67"/>
      <c r="IZ67"/>
    </row>
    <row r="68" spans="1:260" s="2" customFormat="1" ht="15" x14ac:dyDescent="0.25">
      <c r="A68" s="60" t="s">
        <v>75</v>
      </c>
      <c r="B68" s="8">
        <f t="shared" si="66"/>
        <v>51708.333333333168</v>
      </c>
      <c r="C68" s="7">
        <f t="shared" si="42"/>
        <v>554.1409722222204</v>
      </c>
      <c r="D68" s="71">
        <f t="shared" si="67"/>
        <v>301.63194444444349</v>
      </c>
      <c r="E68" s="28">
        <f t="shared" si="43"/>
        <v>0</v>
      </c>
      <c r="F68" s="28">
        <f t="shared" si="68"/>
        <v>908.30763888888714</v>
      </c>
      <c r="G68" s="71">
        <f t="shared" si="44"/>
        <v>655.79861111111018</v>
      </c>
      <c r="H68" s="8">
        <f t="shared" si="69"/>
        <v>47458.333333333198</v>
      </c>
      <c r="I68" s="7">
        <f t="shared" si="45"/>
        <v>508.59513888888739</v>
      </c>
      <c r="J68" s="71">
        <f t="shared" si="70"/>
        <v>276.84027777777698</v>
      </c>
      <c r="K68" s="28">
        <f t="shared" si="46"/>
        <v>0</v>
      </c>
      <c r="L68" s="28">
        <f t="shared" si="47"/>
        <v>862.76180555555402</v>
      </c>
      <c r="M68" s="71">
        <f t="shared" si="48"/>
        <v>631.00694444444366</v>
      </c>
      <c r="N68" s="8">
        <f t="shared" si="71"/>
        <v>43208.333333333227</v>
      </c>
      <c r="O68" s="7">
        <f t="shared" si="49"/>
        <v>463.04930555555438</v>
      </c>
      <c r="P68" s="71">
        <f t="shared" si="72"/>
        <v>252.04861111111049</v>
      </c>
      <c r="Q68" s="28">
        <f t="shared" si="50"/>
        <v>0</v>
      </c>
      <c r="R68" s="28">
        <f t="shared" si="51"/>
        <v>817.21597222222113</v>
      </c>
      <c r="S68" s="71">
        <f t="shared" si="52"/>
        <v>606.21527777777715</v>
      </c>
      <c r="T68" s="8">
        <f t="shared" si="73"/>
        <v>38958.333333333256</v>
      </c>
      <c r="U68" s="7">
        <f t="shared" si="53"/>
        <v>417.50347222222138</v>
      </c>
      <c r="V68" s="71">
        <f t="shared" si="74"/>
        <v>227.256944444444</v>
      </c>
      <c r="W68" s="28">
        <f t="shared" si="54"/>
        <v>0</v>
      </c>
      <c r="X68" s="28">
        <f t="shared" si="55"/>
        <v>771.670138888888</v>
      </c>
      <c r="Y68" s="71">
        <f t="shared" si="56"/>
        <v>581.42361111111063</v>
      </c>
      <c r="Z68" s="8">
        <f t="shared" si="75"/>
        <v>34708.333333333285</v>
      </c>
      <c r="AA68" s="7">
        <f t="shared" si="57"/>
        <v>371.95763888888837</v>
      </c>
      <c r="AB68" s="71">
        <f t="shared" si="76"/>
        <v>202.46527777777752</v>
      </c>
      <c r="AC68" s="28">
        <f t="shared" si="58"/>
        <v>0</v>
      </c>
      <c r="AD68" s="28">
        <f t="shared" si="77"/>
        <v>726.12430555555511</v>
      </c>
      <c r="AE68" s="71">
        <f t="shared" si="59"/>
        <v>556.63194444444423</v>
      </c>
      <c r="AF68" s="8">
        <f t="shared" si="78"/>
        <v>30458.333333333288</v>
      </c>
      <c r="AG68" s="7">
        <f t="shared" si="60"/>
        <v>326.41180555555508</v>
      </c>
      <c r="AH68" s="71">
        <f t="shared" si="79"/>
        <v>177.67361111111086</v>
      </c>
      <c r="AI68" s="28">
        <f t="shared" si="61"/>
        <v>0</v>
      </c>
      <c r="AJ68" s="28">
        <f t="shared" si="80"/>
        <v>680.57847222222176</v>
      </c>
      <c r="AK68" s="71">
        <f t="shared" si="62"/>
        <v>531.8402777777776</v>
      </c>
      <c r="AL68" s="8">
        <f t="shared" si="81"/>
        <v>26208.333333333274</v>
      </c>
      <c r="AM68" s="7">
        <f t="shared" si="63"/>
        <v>280.86597222222156</v>
      </c>
      <c r="AN68" s="71">
        <f t="shared" si="82"/>
        <v>152.88194444444412</v>
      </c>
      <c r="AO68" s="28">
        <f t="shared" si="64"/>
        <v>0</v>
      </c>
      <c r="AP68" s="28">
        <f t="shared" si="83"/>
        <v>635.03263888888819</v>
      </c>
      <c r="AQ68" s="74">
        <f t="shared" si="65"/>
        <v>507.0486111111108</v>
      </c>
      <c r="BD68"/>
      <c r="BE68"/>
      <c r="BF68"/>
      <c r="BG68"/>
      <c r="BH68"/>
      <c r="BI68"/>
      <c r="BJ68"/>
      <c r="BK68"/>
      <c r="BL68"/>
      <c r="BM68"/>
      <c r="BN68"/>
      <c r="BO68"/>
      <c r="BP68"/>
      <c r="BQ68"/>
      <c r="BR68"/>
      <c r="BS68"/>
      <c r="BT68"/>
      <c r="BU68"/>
      <c r="BV68"/>
      <c r="BW68"/>
      <c r="BX68"/>
      <c r="BY68"/>
      <c r="BZ68"/>
      <c r="CA68"/>
      <c r="CB68"/>
      <c r="CC68"/>
      <c r="CD68"/>
      <c r="CE68"/>
      <c r="CF68"/>
      <c r="CG68"/>
      <c r="CH68"/>
      <c r="CI68"/>
      <c r="CJ68"/>
      <c r="CK68"/>
      <c r="CL68"/>
      <c r="CM68"/>
      <c r="CN68"/>
      <c r="CO68"/>
      <c r="CP68"/>
      <c r="CQ68"/>
      <c r="CR68"/>
      <c r="CS68"/>
      <c r="CT68"/>
      <c r="CU68"/>
      <c r="CV68"/>
      <c r="CW68"/>
      <c r="CX68"/>
      <c r="CY68"/>
      <c r="CZ68"/>
      <c r="DA68"/>
      <c r="DB68"/>
      <c r="DC68"/>
      <c r="DD68"/>
      <c r="DE68"/>
      <c r="DF68"/>
      <c r="DG68"/>
      <c r="DH68"/>
      <c r="DI68"/>
      <c r="DJ68"/>
      <c r="DK68"/>
      <c r="DL68"/>
      <c r="DM68"/>
      <c r="DN68"/>
      <c r="DO68"/>
      <c r="DP68"/>
      <c r="DQ68"/>
      <c r="DR68"/>
      <c r="DS68"/>
      <c r="DT68"/>
      <c r="DU68"/>
      <c r="DV68"/>
      <c r="DW68"/>
      <c r="DX68"/>
      <c r="DY68"/>
      <c r="DZ68"/>
      <c r="EA68"/>
      <c r="EB68"/>
      <c r="EC68"/>
      <c r="ED68"/>
      <c r="EE68"/>
      <c r="EF68"/>
      <c r="EG68"/>
      <c r="EH68"/>
      <c r="EI68"/>
      <c r="EJ68"/>
      <c r="EK68"/>
      <c r="EL68"/>
      <c r="EM68"/>
      <c r="EN68"/>
      <c r="EO68"/>
      <c r="EP68"/>
      <c r="EQ68"/>
      <c r="ER68"/>
      <c r="ES68"/>
      <c r="ET68"/>
      <c r="EU68"/>
      <c r="EV68"/>
      <c r="EW68"/>
      <c r="EX68"/>
      <c r="EY68"/>
      <c r="EZ68"/>
      <c r="FA68"/>
      <c r="FB68"/>
      <c r="FC68"/>
      <c r="FD68"/>
      <c r="FE68"/>
      <c r="FF68"/>
      <c r="FG68"/>
      <c r="FH68"/>
      <c r="FI68"/>
      <c r="FJ68"/>
      <c r="FK68"/>
      <c r="FL68"/>
      <c r="FM68"/>
      <c r="FN68"/>
      <c r="FO68"/>
      <c r="FP68"/>
      <c r="FQ68"/>
      <c r="FR68"/>
      <c r="FS68"/>
      <c r="FT68"/>
      <c r="FU68"/>
      <c r="FV68"/>
      <c r="FW68"/>
      <c r="FX68"/>
      <c r="FY68"/>
      <c r="FZ68"/>
      <c r="GA68"/>
      <c r="GB68"/>
      <c r="GC68"/>
      <c r="GD68"/>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c r="IW68"/>
      <c r="IX68"/>
      <c r="IY68"/>
      <c r="IZ68"/>
    </row>
    <row r="69" spans="1:260" s="2" customFormat="1" ht="15" x14ac:dyDescent="0.25">
      <c r="A69" s="60" t="s">
        <v>76</v>
      </c>
      <c r="B69" s="8">
        <f t="shared" si="66"/>
        <v>51354.166666666504</v>
      </c>
      <c r="C69" s="7">
        <f t="shared" si="42"/>
        <v>550.34548611110938</v>
      </c>
      <c r="D69" s="71">
        <f t="shared" si="67"/>
        <v>299.56597222222126</v>
      </c>
      <c r="E69" s="28">
        <f t="shared" si="43"/>
        <v>0</v>
      </c>
      <c r="F69" s="28">
        <f t="shared" si="68"/>
        <v>904.51215277777601</v>
      </c>
      <c r="G69" s="71">
        <f t="shared" si="44"/>
        <v>653.732638888888</v>
      </c>
      <c r="H69" s="8">
        <f t="shared" si="69"/>
        <v>47104.166666666533</v>
      </c>
      <c r="I69" s="7">
        <f t="shared" si="45"/>
        <v>504.79965277777632</v>
      </c>
      <c r="J69" s="71">
        <f t="shared" si="70"/>
        <v>274.7743055555548</v>
      </c>
      <c r="K69" s="28">
        <f t="shared" si="46"/>
        <v>0</v>
      </c>
      <c r="L69" s="28">
        <f t="shared" si="47"/>
        <v>858.966319444443</v>
      </c>
      <c r="M69" s="71">
        <f t="shared" si="48"/>
        <v>628.94097222222149</v>
      </c>
      <c r="N69" s="8">
        <f t="shared" si="71"/>
        <v>42854.166666666562</v>
      </c>
      <c r="O69" s="7">
        <f t="shared" si="49"/>
        <v>459.25381944444331</v>
      </c>
      <c r="P69" s="71">
        <f t="shared" si="72"/>
        <v>249.98263888888829</v>
      </c>
      <c r="Q69" s="28">
        <f t="shared" si="50"/>
        <v>0</v>
      </c>
      <c r="R69" s="28">
        <f t="shared" si="51"/>
        <v>813.42048611110999</v>
      </c>
      <c r="S69" s="71">
        <f t="shared" si="52"/>
        <v>604.14930555555497</v>
      </c>
      <c r="T69" s="8">
        <f t="shared" si="73"/>
        <v>38604.166666666591</v>
      </c>
      <c r="U69" s="7">
        <f t="shared" si="53"/>
        <v>413.7079861111103</v>
      </c>
      <c r="V69" s="71">
        <f t="shared" si="74"/>
        <v>225.1909722222218</v>
      </c>
      <c r="W69" s="28">
        <f t="shared" si="54"/>
        <v>0</v>
      </c>
      <c r="X69" s="28">
        <f t="shared" si="55"/>
        <v>767.87465277777699</v>
      </c>
      <c r="Y69" s="71">
        <f t="shared" si="56"/>
        <v>579.35763888888846</v>
      </c>
      <c r="Z69" s="8">
        <f t="shared" si="75"/>
        <v>34354.166666666621</v>
      </c>
      <c r="AA69" s="7">
        <f t="shared" si="57"/>
        <v>368.16215277777724</v>
      </c>
      <c r="AB69" s="71">
        <f t="shared" si="76"/>
        <v>200.39930555555529</v>
      </c>
      <c r="AC69" s="28">
        <f t="shared" si="58"/>
        <v>0</v>
      </c>
      <c r="AD69" s="28">
        <f t="shared" si="77"/>
        <v>722.32881944444398</v>
      </c>
      <c r="AE69" s="71">
        <f t="shared" si="59"/>
        <v>554.56597222222194</v>
      </c>
      <c r="AF69" s="8">
        <f t="shared" si="78"/>
        <v>30104.166666666621</v>
      </c>
      <c r="AG69" s="7">
        <f t="shared" si="60"/>
        <v>322.61631944444395</v>
      </c>
      <c r="AH69" s="71">
        <f t="shared" si="79"/>
        <v>175.60763888888863</v>
      </c>
      <c r="AI69" s="28">
        <f t="shared" si="61"/>
        <v>0</v>
      </c>
      <c r="AJ69" s="28">
        <f t="shared" si="80"/>
        <v>676.78298611111063</v>
      </c>
      <c r="AK69" s="71">
        <f t="shared" si="62"/>
        <v>529.77430555555532</v>
      </c>
      <c r="AL69" s="8">
        <f t="shared" si="81"/>
        <v>25854.166666666606</v>
      </c>
      <c r="AM69" s="7">
        <f t="shared" si="63"/>
        <v>277.07048611111043</v>
      </c>
      <c r="AN69" s="71">
        <f t="shared" si="82"/>
        <v>150.81597222222189</v>
      </c>
      <c r="AO69" s="28">
        <f t="shared" si="64"/>
        <v>0</v>
      </c>
      <c r="AP69" s="28">
        <f t="shared" si="83"/>
        <v>631.23715277777706</v>
      </c>
      <c r="AQ69" s="74">
        <f t="shared" si="65"/>
        <v>504.98263888888857</v>
      </c>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c r="DB69"/>
      <c r="DC69"/>
      <c r="DD69"/>
      <c r="DE69"/>
      <c r="DF69"/>
      <c r="DG69"/>
      <c r="DH69"/>
      <c r="DI69"/>
      <c r="DJ69"/>
      <c r="DK69"/>
      <c r="DL69"/>
      <c r="DM69"/>
      <c r="DN69"/>
      <c r="DO69"/>
      <c r="DP69"/>
      <c r="DQ69"/>
      <c r="DR69"/>
      <c r="DS69"/>
      <c r="DT69"/>
      <c r="DU69"/>
      <c r="DV69"/>
      <c r="DW69"/>
      <c r="DX69"/>
      <c r="DY69"/>
      <c r="DZ69"/>
      <c r="EA69"/>
      <c r="EB69"/>
      <c r="EC69"/>
      <c r="ED69"/>
      <c r="EE69"/>
      <c r="EF69"/>
      <c r="EG69"/>
      <c r="EH69"/>
      <c r="EI69"/>
      <c r="EJ69"/>
      <c r="EK69"/>
      <c r="EL69"/>
      <c r="EM69"/>
      <c r="EN69"/>
      <c r="EO69"/>
      <c r="EP69"/>
      <c r="EQ69"/>
      <c r="ER69"/>
      <c r="ES69"/>
      <c r="ET69"/>
      <c r="EU69"/>
      <c r="EV69"/>
      <c r="EW69"/>
      <c r="EX69"/>
      <c r="EY69"/>
      <c r="EZ69"/>
      <c r="FA69"/>
      <c r="FB69"/>
      <c r="FC69"/>
      <c r="FD69"/>
      <c r="FE69"/>
      <c r="FF69"/>
      <c r="FG69"/>
      <c r="FH69"/>
      <c r="FI69"/>
      <c r="FJ69"/>
      <c r="FK69"/>
      <c r="FL69"/>
      <c r="FM69"/>
      <c r="FN69"/>
      <c r="FO69"/>
      <c r="FP69"/>
      <c r="FQ69"/>
      <c r="FR69"/>
      <c r="FS69"/>
      <c r="FT69"/>
      <c r="FU69"/>
      <c r="FV69"/>
      <c r="FW69"/>
      <c r="FX69"/>
      <c r="FY69"/>
      <c r="FZ69"/>
      <c r="GA69"/>
      <c r="GB69"/>
      <c r="GC69"/>
      <c r="GD69"/>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c r="IW69"/>
      <c r="IX69"/>
      <c r="IY69"/>
      <c r="IZ69"/>
    </row>
    <row r="70" spans="1:260" s="2" customFormat="1" ht="15.75" thickBot="1" x14ac:dyDescent="0.3">
      <c r="A70" s="29" t="s">
        <v>19</v>
      </c>
      <c r="B70" s="10"/>
      <c r="C70" s="11">
        <f>SUM(C58:C69)</f>
        <v>6854.647916666645</v>
      </c>
      <c r="D70" s="72">
        <f>SUM(D58:D69)</f>
        <v>3731.1458333333208</v>
      </c>
      <c r="E70" s="30">
        <f>SUM(E58:E69)</f>
        <v>280</v>
      </c>
      <c r="F70" s="30">
        <f>SUM(F58:F69)</f>
        <v>11384.647916666643</v>
      </c>
      <c r="G70" s="73">
        <f>SUM(G58:G69)</f>
        <v>8261.1458333333212</v>
      </c>
      <c r="H70" s="10"/>
      <c r="I70" s="11">
        <f>SUM(I58:I69)</f>
        <v>6308.0979166666457</v>
      </c>
      <c r="J70" s="72">
        <f>SUM(J58:J69)</f>
        <v>3433.645833333323</v>
      </c>
      <c r="K70" s="30">
        <f>SUM(K58:K69)</f>
        <v>280</v>
      </c>
      <c r="L70" s="30">
        <f>SUM(L58:L69)</f>
        <v>10838.097916666648</v>
      </c>
      <c r="M70" s="73">
        <f>SUM(M58:M69)</f>
        <v>7963.6458333333239</v>
      </c>
      <c r="N70" s="10"/>
      <c r="O70" s="11">
        <f>SUM(O58:O69)</f>
        <v>5761.547916666651</v>
      </c>
      <c r="P70" s="72">
        <f>SUM(P58:P69)</f>
        <v>3136.1458333333248</v>
      </c>
      <c r="Q70" s="30">
        <f>SUM(Q58:Q69)</f>
        <v>280</v>
      </c>
      <c r="R70" s="30">
        <f>SUM(R58:R69)</f>
        <v>10291.54791666665</v>
      </c>
      <c r="S70" s="73">
        <f>SUM(S58:S69)</f>
        <v>7666.1458333333248</v>
      </c>
      <c r="T70" s="10"/>
      <c r="U70" s="11">
        <f>SUM(U58:U69)</f>
        <v>5214.9979166666562</v>
      </c>
      <c r="V70" s="72">
        <f>SUM(V58:V69)</f>
        <v>2838.6458333333267</v>
      </c>
      <c r="W70" s="30">
        <f>SUM(W58:W69)</f>
        <v>280</v>
      </c>
      <c r="X70" s="30">
        <f>SUM(X58:X69)</f>
        <v>9744.9979166666544</v>
      </c>
      <c r="Y70" s="73">
        <f>SUM(Y58:Y69)</f>
        <v>7368.6458333333267</v>
      </c>
      <c r="Z70" s="10"/>
      <c r="AA70" s="11">
        <f>SUM(AA58:AA69)</f>
        <v>4668.4479166666579</v>
      </c>
      <c r="AB70" s="72">
        <f>SUM(AB58:AB69)</f>
        <v>2541.1458333333289</v>
      </c>
      <c r="AC70" s="30">
        <f>SUM(AC58:AC69)</f>
        <v>280</v>
      </c>
      <c r="AD70" s="30">
        <f>SUM(AD58:AD69)</f>
        <v>9198.4479166666606</v>
      </c>
      <c r="AE70" s="73">
        <f>SUM(AE58:AE69)</f>
        <v>7071.1458333333285</v>
      </c>
      <c r="AF70" s="10"/>
      <c r="AG70" s="11">
        <f>SUM(AG58:AG69)</f>
        <v>4121.8979166666613</v>
      </c>
      <c r="AH70" s="72">
        <f>SUM(AH58:AH69)</f>
        <v>2243.6458333333308</v>
      </c>
      <c r="AI70" s="30">
        <f>SUM(AI58:AI69)</f>
        <v>280</v>
      </c>
      <c r="AJ70" s="30">
        <f>SUM(AJ58:AJ69)</f>
        <v>8651.8979166666595</v>
      </c>
      <c r="AK70" s="73">
        <f>SUM(AK58:AK69)</f>
        <v>6773.6458333333312</v>
      </c>
      <c r="AL70" s="10"/>
      <c r="AM70" s="11">
        <f>SUM(AM58:AM69)</f>
        <v>3575.3479166666589</v>
      </c>
      <c r="AN70" s="72">
        <f>SUM(AN58:AN69)</f>
        <v>1946.1458333333301</v>
      </c>
      <c r="AO70" s="30">
        <f>SUM(AO58:AO69)</f>
        <v>280</v>
      </c>
      <c r="AP70" s="30">
        <f>SUM(AP58:AP69)</f>
        <v>8105.3479166666575</v>
      </c>
      <c r="AQ70" s="73">
        <f>SUM(AQ58:AQ69)</f>
        <v>6476.1458333333303</v>
      </c>
      <c r="BD70"/>
      <c r="BE70"/>
      <c r="BF70"/>
      <c r="BG70"/>
      <c r="BH70"/>
      <c r="BI70"/>
      <c r="BJ70"/>
      <c r="BK70"/>
      <c r="BL70"/>
      <c r="BM70"/>
      <c r="BN70"/>
      <c r="BO70"/>
      <c r="BP70"/>
      <c r="BQ70"/>
      <c r="BR70"/>
      <c r="BS70"/>
      <c r="BT70"/>
      <c r="BU70"/>
      <c r="BV70"/>
      <c r="BW70"/>
      <c r="BX70"/>
      <c r="BY70"/>
      <c r="BZ70"/>
      <c r="CA70"/>
      <c r="CB70"/>
      <c r="CC70"/>
      <c r="CD70"/>
      <c r="CE70"/>
      <c r="CF70"/>
      <c r="CG70"/>
      <c r="CH70"/>
      <c r="CI70"/>
      <c r="CJ70"/>
      <c r="CK70"/>
      <c r="CL70"/>
      <c r="CM70"/>
      <c r="CN70"/>
      <c r="CO70"/>
      <c r="CP70"/>
      <c r="CQ70"/>
      <c r="CR70"/>
      <c r="CS70"/>
      <c r="CT70"/>
      <c r="CU70"/>
      <c r="CV70"/>
      <c r="CW70"/>
      <c r="CX70"/>
      <c r="CY70"/>
      <c r="CZ70"/>
      <c r="DA70"/>
      <c r="DB70"/>
      <c r="DC70"/>
      <c r="DD70"/>
      <c r="DE70"/>
      <c r="DF70"/>
      <c r="DG70"/>
      <c r="DH70"/>
      <c r="DI70"/>
      <c r="DJ70"/>
      <c r="DK70"/>
      <c r="DL70"/>
      <c r="DM70"/>
      <c r="DN70"/>
      <c r="DO70"/>
      <c r="DP70"/>
      <c r="DQ70"/>
      <c r="DR70"/>
      <c r="DS70"/>
      <c r="DT70"/>
      <c r="DU70"/>
      <c r="DV70"/>
      <c r="DW70"/>
      <c r="DX70"/>
      <c r="DY70"/>
      <c r="DZ70"/>
      <c r="EA70"/>
      <c r="EB70"/>
      <c r="EC70"/>
      <c r="ED70"/>
      <c r="EE70"/>
      <c r="EF70"/>
      <c r="EG70"/>
      <c r="EH70"/>
      <c r="EI70"/>
      <c r="EJ70"/>
      <c r="EK70"/>
      <c r="EL70"/>
      <c r="EM70"/>
      <c r="EN70"/>
      <c r="EO70"/>
      <c r="EP70"/>
      <c r="EQ70"/>
      <c r="ER70"/>
      <c r="ES70"/>
      <c r="ET70"/>
      <c r="EU70"/>
      <c r="EV70"/>
      <c r="EW70"/>
      <c r="EX70"/>
      <c r="EY70"/>
      <c r="EZ70"/>
      <c r="FA70"/>
      <c r="FB70"/>
      <c r="FC70"/>
      <c r="FD70"/>
      <c r="FE70"/>
      <c r="FF70"/>
      <c r="FG70"/>
      <c r="FH70"/>
      <c r="FI70"/>
      <c r="FJ70"/>
      <c r="FK70"/>
      <c r="FL70"/>
      <c r="FM70"/>
      <c r="FN70"/>
      <c r="FO70"/>
      <c r="FP70"/>
      <c r="FQ70"/>
      <c r="FR70"/>
      <c r="FS70"/>
      <c r="FT70"/>
      <c r="FU70"/>
      <c r="FV70"/>
      <c r="FW70"/>
      <c r="FX70"/>
      <c r="FY70"/>
      <c r="FZ70"/>
      <c r="GA70"/>
      <c r="GB70"/>
      <c r="GC70"/>
      <c r="GD7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c r="IW70"/>
      <c r="IX70"/>
      <c r="IY70"/>
      <c r="IZ70"/>
    </row>
    <row r="71" spans="1:260" s="2" customFormat="1" ht="12.75" customHeight="1" thickBot="1" x14ac:dyDescent="0.3">
      <c r="A71" s="123" t="s">
        <v>18</v>
      </c>
      <c r="B71" s="67" t="s">
        <v>34</v>
      </c>
      <c r="C71" s="68"/>
      <c r="D71" s="68"/>
      <c r="E71" s="68"/>
      <c r="F71" s="69"/>
      <c r="G71" s="65"/>
      <c r="H71" s="112" t="s">
        <v>35</v>
      </c>
      <c r="I71" s="113"/>
      <c r="J71" s="113"/>
      <c r="K71" s="113"/>
      <c r="L71" s="113"/>
      <c r="M71" s="114"/>
      <c r="N71" s="112" t="s">
        <v>36</v>
      </c>
      <c r="O71" s="113"/>
      <c r="P71" s="113"/>
      <c r="Q71" s="113"/>
      <c r="R71" s="113"/>
      <c r="S71" s="114"/>
      <c r="T71" s="112" t="s">
        <v>37</v>
      </c>
      <c r="U71" s="113"/>
      <c r="V71" s="113"/>
      <c r="W71" s="113"/>
      <c r="X71" s="113"/>
      <c r="Y71" s="114"/>
      <c r="Z71" s="112" t="s">
        <v>38</v>
      </c>
      <c r="AA71" s="113"/>
      <c r="AB71" s="113"/>
      <c r="AC71" s="113"/>
      <c r="AD71" s="113"/>
      <c r="AE71" s="114"/>
      <c r="AF71" s="112" t="s">
        <v>39</v>
      </c>
      <c r="AG71" s="113"/>
      <c r="AH71" s="113"/>
      <c r="AI71" s="113"/>
      <c r="AJ71" s="113"/>
      <c r="AK71" s="113"/>
      <c r="AL71" s="12"/>
      <c r="AM71" s="12"/>
      <c r="AN71" s="12"/>
      <c r="AO71" s="12"/>
      <c r="AP71" s="12"/>
      <c r="AQ71" s="12"/>
      <c r="AR71" s="12"/>
      <c r="AS71" s="12"/>
      <c r="AT71" s="12"/>
      <c r="AU71" s="12"/>
      <c r="AV71" s="12"/>
      <c r="AW71" s="12"/>
      <c r="AX71" s="12"/>
      <c r="AY71" s="12"/>
      <c r="AZ71" s="12"/>
      <c r="BA71" s="12"/>
      <c r="BB71" s="12"/>
      <c r="BC71" s="12"/>
      <c r="BD71"/>
      <c r="BE71"/>
      <c r="BF71"/>
      <c r="BG71"/>
      <c r="BH71"/>
      <c r="BI71"/>
      <c r="BJ71"/>
      <c r="BK71"/>
      <c r="BL71"/>
      <c r="BM71"/>
      <c r="BN71"/>
      <c r="BO71"/>
      <c r="BP71"/>
      <c r="BQ71"/>
      <c r="BR71"/>
      <c r="BS71"/>
      <c r="BT71"/>
      <c r="BU71"/>
      <c r="BV71"/>
      <c r="BW71"/>
      <c r="BX71"/>
      <c r="BY71"/>
      <c r="BZ71"/>
      <c r="CA71"/>
      <c r="CB71"/>
      <c r="CC71"/>
      <c r="CD71"/>
      <c r="CE71"/>
      <c r="CF71"/>
      <c r="CG71"/>
      <c r="CH71"/>
      <c r="CI71"/>
      <c r="CJ71"/>
      <c r="CK71"/>
      <c r="CL71"/>
      <c r="CM71"/>
      <c r="CN71"/>
      <c r="CO71"/>
      <c r="CP71"/>
      <c r="CQ71"/>
      <c r="CR71"/>
      <c r="CS71"/>
      <c r="CT71"/>
      <c r="CU71"/>
      <c r="CV71"/>
      <c r="CW71"/>
      <c r="CX71"/>
      <c r="CY71"/>
      <c r="CZ71"/>
      <c r="DA71"/>
      <c r="DB71"/>
      <c r="DC71"/>
      <c r="DD71"/>
      <c r="DE71"/>
      <c r="DF71"/>
      <c r="DG71"/>
      <c r="DH71"/>
      <c r="DI71"/>
      <c r="DJ71"/>
      <c r="DK71"/>
      <c r="DL71"/>
      <c r="DM71"/>
      <c r="DN71"/>
      <c r="DO71"/>
      <c r="DP71"/>
      <c r="DQ71"/>
      <c r="DR71"/>
      <c r="DS71"/>
      <c r="DT71"/>
      <c r="DU71"/>
      <c r="DV71"/>
      <c r="DW71"/>
      <c r="DX71"/>
      <c r="DY71"/>
      <c r="DZ71"/>
      <c r="EA71"/>
      <c r="EB71"/>
      <c r="EC71"/>
      <c r="ED71"/>
      <c r="EE71"/>
      <c r="EF71"/>
      <c r="EG71"/>
      <c r="EH71"/>
      <c r="EI71"/>
      <c r="EJ71"/>
      <c r="EK71"/>
      <c r="EL71"/>
      <c r="EM71"/>
      <c r="EN71"/>
      <c r="EO71"/>
      <c r="EP71"/>
      <c r="EQ71"/>
      <c r="ER71"/>
      <c r="ES71"/>
      <c r="ET71"/>
      <c r="EU71"/>
      <c r="EV71"/>
      <c r="EW71"/>
      <c r="EX71"/>
      <c r="EY71"/>
      <c r="EZ71"/>
      <c r="FA71"/>
      <c r="FB71"/>
      <c r="FC71"/>
      <c r="FD71"/>
      <c r="FE71"/>
      <c r="FF71"/>
      <c r="FG71"/>
      <c r="FH71"/>
      <c r="FI71"/>
      <c r="FJ71"/>
      <c r="FK71"/>
      <c r="FL71"/>
      <c r="FM71"/>
      <c r="FN71"/>
      <c r="FO71"/>
      <c r="FP71"/>
      <c r="FQ71"/>
      <c r="FR71"/>
      <c r="FS71"/>
      <c r="FT71"/>
      <c r="FU71"/>
      <c r="FV71"/>
      <c r="FW71"/>
      <c r="FX71"/>
      <c r="FY71"/>
      <c r="FZ71"/>
      <c r="GA71"/>
      <c r="GB71"/>
      <c r="GC71"/>
      <c r="GD71"/>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c r="IW71"/>
      <c r="IX71"/>
      <c r="IY71"/>
      <c r="IZ71"/>
    </row>
    <row r="72" spans="1:260" s="2" customFormat="1" ht="120.75" thickBot="1" x14ac:dyDescent="0.3">
      <c r="A72" s="124"/>
      <c r="B72" s="6" t="s">
        <v>41</v>
      </c>
      <c r="C72" s="6" t="s">
        <v>42</v>
      </c>
      <c r="D72" s="66" t="s">
        <v>100</v>
      </c>
      <c r="E72" s="6" t="s">
        <v>64</v>
      </c>
      <c r="F72" s="6" t="s">
        <v>43</v>
      </c>
      <c r="G72" s="66" t="s">
        <v>101</v>
      </c>
      <c r="H72" s="6" t="s">
        <v>41</v>
      </c>
      <c r="I72" s="6" t="s">
        <v>42</v>
      </c>
      <c r="J72" s="66" t="s">
        <v>100</v>
      </c>
      <c r="K72" s="6" t="s">
        <v>64</v>
      </c>
      <c r="L72" s="6" t="s">
        <v>43</v>
      </c>
      <c r="M72" s="66" t="s">
        <v>101</v>
      </c>
      <c r="N72" s="6" t="s">
        <v>41</v>
      </c>
      <c r="O72" s="6" t="s">
        <v>42</v>
      </c>
      <c r="P72" s="66" t="s">
        <v>100</v>
      </c>
      <c r="Q72" s="6" t="s">
        <v>64</v>
      </c>
      <c r="R72" s="6" t="s">
        <v>43</v>
      </c>
      <c r="S72" s="66" t="s">
        <v>101</v>
      </c>
      <c r="T72" s="6" t="s">
        <v>41</v>
      </c>
      <c r="U72" s="6" t="s">
        <v>42</v>
      </c>
      <c r="V72" s="66" t="s">
        <v>100</v>
      </c>
      <c r="W72" s="6" t="s">
        <v>64</v>
      </c>
      <c r="X72" s="6" t="s">
        <v>43</v>
      </c>
      <c r="Y72" s="66" t="s">
        <v>101</v>
      </c>
      <c r="Z72" s="6" t="s">
        <v>41</v>
      </c>
      <c r="AA72" s="6" t="s">
        <v>42</v>
      </c>
      <c r="AB72" s="66" t="s">
        <v>100</v>
      </c>
      <c r="AC72" s="6" t="s">
        <v>64</v>
      </c>
      <c r="AD72" s="6" t="s">
        <v>43</v>
      </c>
      <c r="AE72" s="66" t="s">
        <v>101</v>
      </c>
      <c r="AF72" s="6" t="s">
        <v>41</v>
      </c>
      <c r="AG72" s="6" t="s">
        <v>42</v>
      </c>
      <c r="AH72" s="66" t="s">
        <v>100</v>
      </c>
      <c r="AI72" s="6" t="s">
        <v>64</v>
      </c>
      <c r="AJ72" s="6" t="s">
        <v>43</v>
      </c>
      <c r="AK72" s="75" t="s">
        <v>101</v>
      </c>
      <c r="AL72" s="12"/>
      <c r="AM72" s="12"/>
      <c r="AN72" s="12"/>
      <c r="AO72" s="12"/>
      <c r="AP72" s="12"/>
      <c r="AQ72" s="12"/>
      <c r="AR72" s="12"/>
      <c r="AS72" s="12"/>
      <c r="AT72" s="12"/>
      <c r="AU72" s="12"/>
      <c r="AV72" s="12"/>
      <c r="AW72" s="12"/>
      <c r="AX72" s="12"/>
      <c r="AY72" s="12"/>
      <c r="AZ72" s="12"/>
      <c r="BA72" s="12"/>
      <c r="BB72" s="12"/>
      <c r="BC72" s="12"/>
      <c r="BD72"/>
      <c r="BE72"/>
      <c r="BF72"/>
      <c r="BG72"/>
      <c r="BH72"/>
      <c r="BI72"/>
      <c r="BJ72"/>
      <c r="BK72"/>
      <c r="BL72"/>
      <c r="BM72"/>
      <c r="BN72"/>
      <c r="BO72"/>
      <c r="BP72"/>
      <c r="BQ72"/>
      <c r="BR72"/>
      <c r="BS72"/>
      <c r="BT72"/>
      <c r="BU72"/>
      <c r="BV72"/>
      <c r="BW72"/>
      <c r="BX72"/>
      <c r="BY72"/>
      <c r="BZ72"/>
      <c r="CA72"/>
      <c r="CB72"/>
      <c r="CC72"/>
      <c r="CD72"/>
      <c r="CE72"/>
      <c r="CF72"/>
      <c r="CG72"/>
      <c r="CH72"/>
      <c r="CI72"/>
      <c r="CJ72"/>
      <c r="CK72"/>
      <c r="CL72"/>
      <c r="CM72"/>
      <c r="CN72"/>
      <c r="CO72"/>
      <c r="CP72"/>
      <c r="CQ72"/>
      <c r="CR72"/>
      <c r="CS72"/>
      <c r="CT72"/>
      <c r="CU72"/>
      <c r="CV72"/>
      <c r="CW72"/>
      <c r="CX72"/>
      <c r="CY72"/>
      <c r="CZ72"/>
      <c r="DA72"/>
      <c r="DB72"/>
      <c r="DC72"/>
      <c r="DD72"/>
      <c r="DE72"/>
      <c r="DF72"/>
      <c r="DG72"/>
      <c r="DH72"/>
      <c r="DI72"/>
      <c r="DJ72"/>
      <c r="DK72"/>
      <c r="DL72"/>
      <c r="DM72"/>
      <c r="DN72"/>
      <c r="DO72"/>
      <c r="DP72"/>
      <c r="DQ72"/>
      <c r="DR72"/>
      <c r="DS72"/>
      <c r="DT72"/>
      <c r="DU72"/>
      <c r="DV72"/>
      <c r="DW72"/>
      <c r="DX72"/>
      <c r="DY72"/>
      <c r="DZ72"/>
      <c r="EA72"/>
      <c r="EB72"/>
      <c r="EC72"/>
      <c r="ED72"/>
      <c r="EE72"/>
      <c r="EF72"/>
      <c r="EG72"/>
      <c r="EH72"/>
      <c r="EI72"/>
      <c r="EJ72"/>
      <c r="EK72"/>
      <c r="EL72"/>
      <c r="EM72"/>
      <c r="EN72"/>
      <c r="EO72"/>
      <c r="EP72"/>
      <c r="EQ72"/>
      <c r="ER72"/>
      <c r="ES72"/>
      <c r="ET72"/>
      <c r="EU72"/>
      <c r="EV72"/>
      <c r="EW72"/>
      <c r="EX72"/>
      <c r="EY72"/>
      <c r="EZ72"/>
      <c r="FA72"/>
      <c r="FB72"/>
      <c r="FC72"/>
      <c r="FD72"/>
      <c r="FE72"/>
      <c r="FF72"/>
      <c r="FG72"/>
      <c r="FH72"/>
      <c r="FI72"/>
      <c r="FJ72"/>
      <c r="FK72"/>
      <c r="FL72"/>
      <c r="FM72"/>
      <c r="FN72"/>
      <c r="FO72"/>
      <c r="FP72"/>
      <c r="FQ72"/>
      <c r="FR72"/>
      <c r="FS72"/>
      <c r="FT72"/>
      <c r="FU72"/>
      <c r="FV72"/>
      <c r="FW72"/>
      <c r="FX72"/>
      <c r="FY72"/>
      <c r="FZ72"/>
      <c r="GA72"/>
      <c r="GB72"/>
      <c r="GC72"/>
      <c r="GD72"/>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c r="IW72"/>
      <c r="IX72"/>
      <c r="IY72"/>
      <c r="IZ72"/>
    </row>
    <row r="73" spans="1:260" s="2" customFormat="1" ht="15.75" thickTop="1" x14ac:dyDescent="0.25">
      <c r="A73" s="60" t="s">
        <v>65</v>
      </c>
      <c r="B73" s="8">
        <f>IF(data2=1,IF((AL69-sumproplat2)&gt;1,AL69-sumproplat2,0),IF(AL69-(sumproplat2-AM69-AO69)&gt;0,AL69-(AP69-AM69-AO69),0))</f>
        <v>25499.999999999938</v>
      </c>
      <c r="C73" s="7">
        <f t="shared" ref="C73:C84" si="84">IF(SUBSTITUTE(SUBSTITUTE(LEFT($A73,2),".","")," ","")*1+SUBSTITUTE(SUBSTITUTE(LEFT(B$71,2)," ",""),".","")*12-12&lt;=$L$16,B73*($L$15/12),B73*($L$18/12))</f>
        <v>273.2749999999993</v>
      </c>
      <c r="D73" s="71">
        <f>IF(SUBSTITUTE(SUBSTITUTE(LEFT($A73,2),".","")," ","")*1+SUBSTITUTE(SUBSTITUTE(LEFT(B$71,2)," ",""),".","")*12-12&lt;=$L$16,B73*($L$20/12),B73*($L$20/12))</f>
        <v>148.74999999999966</v>
      </c>
      <c r="E73" s="28">
        <f t="shared" ref="E73:E84" si="85">IF(AND($A73="1 міс.",B73&gt;0),$L$34*$L$6+$L$35*B73,0)+IF(B73-IF(data2=1,IF(C73&gt;0.001,C73+sumproplat2,0),IF(B73&gt;sumproplat2*2,sumproplat2,B73+C73))&lt;0,$L$37,0)+IF(B73&gt;0,$L$30,0)</f>
        <v>280</v>
      </c>
      <c r="F73" s="28">
        <f>IF(data2=1,IF(C73&gt;0.001,C73+E73+sumproplat2,0),IF(B73&gt;sumproplat2*2,sumproplat2+E73,B73+C73+E73))</f>
        <v>907.44166666666592</v>
      </c>
      <c r="G73" s="71">
        <f t="shared" ref="G73:G84" si="86">IF(data2=1,IF(D73&gt;0.001,D73+E73+sumproplat2,0),IF(B73&gt;sumproplat2*2,sumproplat2+E73,B73+D73+E73))</f>
        <v>782.91666666666629</v>
      </c>
      <c r="H73" s="8">
        <f>IF(data2=1,IF((B84-sumproplat2)&gt;1,B84-sumproplat2,0),IF(B84-(sumproplat2-C84-E84)&gt;0,B84-(F84-C84-E84),0))</f>
        <v>21249.999999999924</v>
      </c>
      <c r="I73" s="7">
        <f t="shared" ref="I73:I84" si="87">IF(SUBSTITUTE(SUBSTITUTE(LEFT($A73,2),".","")," ","")*1+SUBSTITUTE(SUBSTITUTE(LEFT(H$71,2)," ",""),".","")*12-12&lt;=$L$16,H73*($L$15/12),H73*($L$18/12))</f>
        <v>227.72916666666583</v>
      </c>
      <c r="J73" s="71">
        <f>IF(SUBSTITUTE(SUBSTITUTE(LEFT($A73,2),".","")," ","")*1+SUBSTITUTE(SUBSTITUTE(LEFT(H$71,2)," ",""),".","")*12-12&lt;=$L$16,H73*($L$20/12),H73*($L$20/12))</f>
        <v>123.95833333333289</v>
      </c>
      <c r="K73" s="28">
        <f t="shared" ref="K73:K84" si="88">IF(AND($A73="1 міс.",H73&gt;0),$L$34*$L$6+$L$35*H73,0)+IF(H73-IF(data2=1,IF(I73&gt;0.001,I73+sumproplat2,0),IF(H73&gt;sumproplat2*2,sumproplat2,H73+I73))&lt;0,$L$37,0)+IF(H73&gt;0,$L$30,0)</f>
        <v>280</v>
      </c>
      <c r="L73" s="28">
        <f t="shared" ref="L73:L84" si="89">IF(data2=1,IF(I73&gt;0.001,I73+K73+sumproplat2,0),IF(H73&gt;sumproplat2*2,sumproplat2+K73,H73+I73+K73))</f>
        <v>861.89583333333258</v>
      </c>
      <c r="M73" s="71">
        <f t="shared" ref="M73:M84" si="90">IF(data2=1,IF(J73&gt;0.001,J73+K73+sumproplat2,0),IF(H73&gt;sumproplat2*2,sumproplat2+K73,H73+J73+K73))</f>
        <v>758.12499999999955</v>
      </c>
      <c r="N73" s="8">
        <f>IF(data2=1,IF((H84-sumproplat2)&gt;1,H84-sumproplat2,0),IF(H84-(sumproplat2-I84-K84)&gt;0,H84-(L84-I84-K84),0))</f>
        <v>16999.999999999909</v>
      </c>
      <c r="O73" s="7">
        <f t="shared" ref="O73:O84" si="91">IF(SUBSTITUTE(SUBSTITUTE(LEFT($A73,2),".","")," ","")*1+SUBSTITUTE(SUBSTITUTE(LEFT(N$71,2)," ",""),".","")*12-12&lt;=$L$16,N73*($L$15/12),N73*($L$18/12))</f>
        <v>182.18333333333234</v>
      </c>
      <c r="P73" s="71">
        <f>IF(SUBSTITUTE(SUBSTITUTE(LEFT($A73,2),".","")," ","")*1+SUBSTITUTE(SUBSTITUTE(LEFT(N$71,2)," ",""),".","")*12-12&lt;=$L$16,N73*($L$20/12),N73*($L$20/12))</f>
        <v>99.166666666666146</v>
      </c>
      <c r="Q73" s="28">
        <f t="shared" ref="Q73:Q84" si="92">IF(AND($A73="1 міс.",N73&gt;0),$L$34*$L$6+$L$35*N73,0)+IF(N73-IF(data2=1,IF(O73&gt;0.001,O73+sumproplat2,0),IF(N73&gt;sumproplat2*2,sumproplat2,N73+O73))&lt;0,$L$37,0)+IF(N73&gt;0,$L$30,0)</f>
        <v>280</v>
      </c>
      <c r="R73" s="28">
        <f t="shared" ref="R73:R84" si="93">IF(data2=1,IF(O73&gt;0.001,O73+Q73+sumproplat2,0),IF(N73&gt;sumproplat2*2,sumproplat2+Q73,N73+O73+Q73))</f>
        <v>816.349999999999</v>
      </c>
      <c r="S73" s="71">
        <f t="shared" ref="S73:S84" si="94">IF(data2=1,IF(P73&gt;0.001,P73+Q73+sumproplat2,0),IF(N73&gt;sumproplat2*2,sumproplat2+Q73,N73+P73+Q73))</f>
        <v>733.3333333333328</v>
      </c>
      <c r="T73" s="8">
        <f>IF(data2=1,IF((N84-sumproplat2)&gt;1,N84-sumproplat2,0),IF(N84-(sumproplat2-O84-Q84)&gt;0,N84-(R84-O84-Q84),0))</f>
        <v>12749.999999999915</v>
      </c>
      <c r="U73" s="7">
        <f t="shared" ref="U73:U84" si="95">IF(SUBSTITUTE(SUBSTITUTE(LEFT($A73,2),".","")," ","")*1+SUBSTITUTE(SUBSTITUTE(LEFT(T$71,2)," ",""),".","")*12-12&lt;=$L$16,T73*($L$15/12),T73*($L$18/12))</f>
        <v>136.63749999999908</v>
      </c>
      <c r="V73" s="71">
        <f>IF(SUBSTITUTE(SUBSTITUTE(LEFT($A73,2),".","")," ","")*1+SUBSTITUTE(SUBSTITUTE(LEFT(T$71,2)," ",""),".","")*12-12&lt;=$L$16,T73*($L$20/12),T73*($L$20/12))</f>
        <v>74.374999999999503</v>
      </c>
      <c r="W73" s="28">
        <f t="shared" ref="W73:W84" si="96">IF(AND($A73="1 міс.",T73&gt;0),$L$34*$L$6+$L$35*T73,0)+IF(T73-IF(data2=1,IF(U73&gt;0.001,U73+sumproplat2,0),IF(T73&gt;sumproplat2*2,sumproplat2,T73+U73))&lt;0,$L$37,0)+IF(T73&gt;0,$L$30,0)</f>
        <v>280</v>
      </c>
      <c r="X73" s="28">
        <f t="shared" ref="X73:X84" si="97">IF(data2=1,IF(U73&gt;0.001,U73+W73+sumproplat2,0),IF(T73&gt;sumproplat2*2,sumproplat2+W73,T73+U73+W73))</f>
        <v>770.80416666666576</v>
      </c>
      <c r="Y73" s="71">
        <f t="shared" ref="Y73:Y84" si="98">IF(data2=1,IF(V73&gt;0.001,V73+W73+sumproplat2,0),IF(T73&gt;sumproplat2*2,sumproplat2+W73,T73+V73+W73))</f>
        <v>708.54166666666617</v>
      </c>
      <c r="Z73" s="8">
        <f>IF(data2=1,IF((T84-sumproplat2)&gt;1,T84-sumproplat2,0),IF(T84-(sumproplat2-U84-W84)&gt;0,T84-(X84-U84-W84),0))</f>
        <v>8499.9999999999218</v>
      </c>
      <c r="AA73" s="7">
        <f t="shared" ref="AA73:AA84" si="99">IF(SUBSTITUTE(SUBSTITUTE(LEFT($A73,2),".","")," ","")*1+SUBSTITUTE(SUBSTITUTE(LEFT(Z$71,2)," ",""),".","")*12-12&lt;=$L$16,Z73*($L$15/12),Z73*($L$18/12))</f>
        <v>91.091666666665816</v>
      </c>
      <c r="AB73" s="71">
        <f>IF(SUBSTITUTE(SUBSTITUTE(LEFT($A73,2),".","")," ","")*1+SUBSTITUTE(SUBSTITUTE(LEFT(Z$71,2)," ",""),".","")*12-12&lt;=$L$16,Z73*($L$20/12),Z73*($L$20/12))</f>
        <v>49.583333333332881</v>
      </c>
      <c r="AC73" s="28">
        <f t="shared" ref="AC73:AC84" si="100">IF(AND($A73="1 міс.",Z73&gt;0),$L$34*$L$6+$L$35*Z73,0)+IF(Z73-IF(data2=1,IF(AA73&gt;0.001,AA73+sumproplat2,0),IF(Z73&gt;sumproplat2*2,sumproplat2,Z73+AA73))&lt;0,$L$37,0)+IF(Z73&gt;0,$L$30,0)</f>
        <v>280</v>
      </c>
      <c r="AD73" s="28">
        <f>IF(data2=1,IF(AA73&gt;0.001,AA73+AC73+sumproplat2,0),IF(Z73&gt;sumproplat2*2,sumproplat2+AC73,Z73+AA73+AC73))</f>
        <v>725.25833333333253</v>
      </c>
      <c r="AE73" s="71">
        <f t="shared" ref="AE73:AE84" si="101">IF(data2=1,IF(AB73&gt;0.001,AB73+AC73+sumproplat2,0),IF(Z73&gt;sumproplat2*2,sumproplat2+AC73,Z73+AB73+AC73))</f>
        <v>683.74999999999955</v>
      </c>
      <c r="AF73" s="8">
        <f>IF(data2=1,IF((Z84-sumproplat2)&gt;1,Z84-sumproplat2,0),IF(Z84-(sumproplat2-AA84-AC84)&gt;0,Z84-(AD84-AA84-AC84),0))</f>
        <v>4249.9999999999181</v>
      </c>
      <c r="AG73" s="7">
        <f t="shared" ref="AG73:AG84" si="102">IF(SUBSTITUTE(SUBSTITUTE(LEFT($A73,2),".","")," ","")*1+SUBSTITUTE(SUBSTITUTE(LEFT(AF$71,2)," ",""),".","")*12-12&lt;=$L$16,AF73*($L$15/12),AF73*($L$18/12))</f>
        <v>45.545833333332453</v>
      </c>
      <c r="AH73" s="71">
        <f>IF(SUBSTITUTE(SUBSTITUTE(LEFT($A73,2),".","")," ","")*1+SUBSTITUTE(SUBSTITUTE(LEFT(AF$71,2)," ",""),".","")*12-12&lt;=$L$16,AF73*($L$20/12),AF73*($L$20/12))</f>
        <v>24.791666666666192</v>
      </c>
      <c r="AI73" s="28">
        <f t="shared" ref="AI73:AI84" si="103">IF(AND($A73="1 міс.",AF73&gt;0),$L$34*$L$6+$L$35*AF73,0)+IF(AF73-IF(data2=1,IF(AG73&gt;0.001,AG73+sumproplat2,0),IF(AF73&gt;sumproplat2*2,sumproplat2,AF73+AG73))&lt;0,$L$37,0)+IF(AF73&gt;0,$L$30,0)</f>
        <v>280</v>
      </c>
      <c r="AJ73" s="28">
        <f t="shared" ref="AJ73:AJ84" si="104">IF(data2=1,IF(AG73&gt;0.001,AG73+AI73+sumproplat2,0),IF(AF73&gt;sumproplat2*2,sumproplat2+AI73,AF73+AG73+AI73))</f>
        <v>679.71249999999918</v>
      </c>
      <c r="AK73" s="74">
        <f t="shared" ref="AK73:AK84" si="105">IF(data2=1,IF(AH73&gt;0.001,AH73+AI73+sumproplat2,0),IF(AF73&gt;sumproplat2*2,sumproplat2+AI73,AF73+AH73+AI73))</f>
        <v>658.9583333333328</v>
      </c>
      <c r="AL73" s="12"/>
      <c r="AM73" s="12"/>
      <c r="AN73" s="12"/>
      <c r="AO73" s="12"/>
      <c r="AP73" s="12"/>
      <c r="AQ73" s="12"/>
      <c r="AR73" s="12"/>
      <c r="AS73" s="12"/>
      <c r="AT73" s="12"/>
      <c r="AU73" s="12"/>
      <c r="AV73" s="12"/>
      <c r="AW73" s="12"/>
      <c r="AX73" s="12"/>
      <c r="AY73" s="12"/>
      <c r="AZ73" s="12"/>
      <c r="BA73" s="12"/>
      <c r="BB73" s="12"/>
      <c r="BC73" s="12"/>
      <c r="BD73"/>
      <c r="BE73"/>
      <c r="BF73"/>
      <c r="BG73"/>
      <c r="BH73"/>
      <c r="BI73"/>
      <c r="BJ73"/>
      <c r="BK73"/>
      <c r="BL73"/>
      <c r="BM73"/>
      <c r="BN73"/>
      <c r="BO73"/>
      <c r="BP73"/>
      <c r="BQ73"/>
      <c r="BR73"/>
      <c r="BS73"/>
      <c r="BT73"/>
      <c r="BU73"/>
      <c r="BV73"/>
      <c r="BW73"/>
      <c r="BX73"/>
      <c r="BY73"/>
      <c r="BZ73"/>
      <c r="CA73"/>
      <c r="CB73"/>
      <c r="CC73"/>
      <c r="CD73"/>
      <c r="CE73"/>
      <c r="CF73"/>
      <c r="CG73"/>
      <c r="CH73"/>
      <c r="CI73"/>
      <c r="CJ73"/>
      <c r="CK73"/>
      <c r="CL73"/>
      <c r="CM73"/>
      <c r="CN73"/>
      <c r="CO73"/>
      <c r="CP73"/>
      <c r="CQ73"/>
      <c r="CR73"/>
      <c r="CS73"/>
      <c r="CT73"/>
      <c r="CU73"/>
      <c r="CV73"/>
      <c r="CW73"/>
      <c r="CX73"/>
      <c r="CY73"/>
      <c r="CZ73"/>
      <c r="DA73"/>
      <c r="DB73"/>
      <c r="DC73"/>
      <c r="DD73"/>
      <c r="DE73"/>
      <c r="DF73"/>
      <c r="DG73"/>
      <c r="DH73"/>
      <c r="DI73"/>
      <c r="DJ73"/>
      <c r="DK73"/>
      <c r="DL73"/>
      <c r="DM73"/>
      <c r="DN73"/>
      <c r="DO73"/>
      <c r="DP73"/>
      <c r="DQ73"/>
      <c r="DR73"/>
      <c r="DS73"/>
      <c r="DT73"/>
      <c r="DU73"/>
      <c r="DV73"/>
      <c r="DW73"/>
      <c r="DX73"/>
      <c r="DY73"/>
      <c r="DZ73"/>
      <c r="EA73"/>
      <c r="EB73"/>
      <c r="EC73"/>
      <c r="ED73"/>
      <c r="EE73"/>
      <c r="EF73"/>
      <c r="EG73"/>
      <c r="EH73"/>
      <c r="EI73"/>
      <c r="EJ73"/>
      <c r="EK73"/>
      <c r="EL73"/>
      <c r="EM73"/>
      <c r="EN73"/>
      <c r="EO73"/>
      <c r="EP73"/>
      <c r="EQ73"/>
      <c r="ER73"/>
      <c r="ES73"/>
      <c r="ET73"/>
      <c r="EU73"/>
      <c r="EV73"/>
      <c r="EW73"/>
      <c r="EX73"/>
      <c r="EY73"/>
      <c r="EZ73"/>
      <c r="FA73"/>
      <c r="FB73"/>
      <c r="FC73"/>
      <c r="FD73"/>
      <c r="FE73"/>
      <c r="FF73"/>
      <c r="FG73"/>
      <c r="FH73"/>
      <c r="FI73"/>
      <c r="FJ73"/>
      <c r="FK73"/>
      <c r="FL73"/>
      <c r="FM73"/>
      <c r="FN73"/>
      <c r="FO73"/>
      <c r="FP73"/>
      <c r="FQ73"/>
      <c r="FR73"/>
      <c r="FS73"/>
      <c r="FT73"/>
      <c r="FU73"/>
      <c r="FV73"/>
      <c r="FW73"/>
      <c r="FX73"/>
      <c r="FY73"/>
      <c r="FZ73"/>
      <c r="GA73"/>
      <c r="GB73"/>
      <c r="GC73"/>
      <c r="GD73"/>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c r="IW73"/>
      <c r="IX73"/>
      <c r="IY73"/>
      <c r="IZ73"/>
    </row>
    <row r="74" spans="1:260" s="2" customFormat="1" ht="15" x14ac:dyDescent="0.25">
      <c r="A74" s="60" t="s">
        <v>66</v>
      </c>
      <c r="B74" s="8">
        <f t="shared" ref="B74:B84" si="106">IF(data2=1,IF((B73-sumproplat2)&gt;1,B73-sumproplat2,0),IF(B73-(sumproplat2-C73-E73)&gt;0,B73-(F73-C73-E73),0))</f>
        <v>25145.83333333327</v>
      </c>
      <c r="C74" s="7">
        <f t="shared" si="84"/>
        <v>269.47951388888822</v>
      </c>
      <c r="D74" s="71">
        <f t="shared" ref="D74:D84" si="107">IF(SUBSTITUTE(SUBSTITUTE(LEFT($A74,2),".","")," ","")*1+SUBSTITUTE(SUBSTITUTE(LEFT(B$71,2)," ",""),".","")*12-12&lt;=$L$16,B74*($L$20/12),B74*($L$20/12))</f>
        <v>146.68402777777743</v>
      </c>
      <c r="E74" s="28">
        <f t="shared" si="85"/>
        <v>0</v>
      </c>
      <c r="F74" s="28">
        <f t="shared" ref="F74:F84" si="108">IF(data2=1,IF(C74&gt;0.001,C74+E74+sumproplat2,0),IF(B74&gt;sumproplat2*2,sumproplat2+E74,B74+C74+E74))</f>
        <v>623.64618055555491</v>
      </c>
      <c r="G74" s="71">
        <f t="shared" si="86"/>
        <v>500.85069444444412</v>
      </c>
      <c r="H74" s="8">
        <f t="shared" ref="H74:H84" si="109">IF(data2=1,IF((H73-sumproplat2)&gt;1,H73-sumproplat2,0),IF(H73-(sumproplat2-I73-K73)&gt;0,H73-(L73-I73-K73),0))</f>
        <v>20895.833333333256</v>
      </c>
      <c r="I74" s="7">
        <f t="shared" si="87"/>
        <v>223.9336805555547</v>
      </c>
      <c r="J74" s="71">
        <f t="shared" ref="J74:J84" si="110">IF(SUBSTITUTE(SUBSTITUTE(LEFT($A74,2),".","")," ","")*1+SUBSTITUTE(SUBSTITUTE(LEFT(H$71,2)," ",""),".","")*12-12&lt;=$L$16,H74*($L$20/12),H74*($L$20/12))</f>
        <v>121.89236111111066</v>
      </c>
      <c r="K74" s="28">
        <f t="shared" si="88"/>
        <v>0</v>
      </c>
      <c r="L74" s="28">
        <f t="shared" si="89"/>
        <v>578.10034722222144</v>
      </c>
      <c r="M74" s="71">
        <f t="shared" si="90"/>
        <v>476.05902777777737</v>
      </c>
      <c r="N74" s="8">
        <f t="shared" ref="N74:N84" si="111">IF(data2=1,IF((N73-sumproplat2)&gt;1,N73-sumproplat2,0),IF(N73-(sumproplat2-O73-Q73)&gt;0,N73-(R73-O73-Q73),0))</f>
        <v>16645.833333333241</v>
      </c>
      <c r="O74" s="7">
        <f t="shared" si="91"/>
        <v>178.38784722222121</v>
      </c>
      <c r="P74" s="71">
        <f t="shared" ref="P74:P84" si="112">IF(SUBSTITUTE(SUBSTITUTE(LEFT($A74,2),".","")," ","")*1+SUBSTITUTE(SUBSTITUTE(LEFT(N$71,2)," ",""),".","")*12-12&lt;=$L$16,N74*($L$20/12),N74*($L$20/12))</f>
        <v>97.100694444443917</v>
      </c>
      <c r="Q74" s="28">
        <f t="shared" si="92"/>
        <v>0</v>
      </c>
      <c r="R74" s="28">
        <f t="shared" si="93"/>
        <v>532.55451388888787</v>
      </c>
      <c r="S74" s="71">
        <f t="shared" si="94"/>
        <v>451.26736111111063</v>
      </c>
      <c r="T74" s="8">
        <f t="shared" ref="T74:T84" si="113">IF(data2=1,IF((T73-sumproplat2)&gt;1,T73-sumproplat2,0),IF(T73-(sumproplat2-U73-W73)&gt;0,T73-(X73-U73-W73),0))</f>
        <v>12395.833333333248</v>
      </c>
      <c r="U74" s="7">
        <f t="shared" si="95"/>
        <v>132.84201388888798</v>
      </c>
      <c r="V74" s="71">
        <f t="shared" ref="V74:V84" si="114">IF(SUBSTITUTE(SUBSTITUTE(LEFT($A74,2),".","")," ","")*1+SUBSTITUTE(SUBSTITUTE(LEFT(T$71,2)," ",""),".","")*12-12&lt;=$L$16,T74*($L$20/12),T74*($L$20/12))</f>
        <v>72.309027777777288</v>
      </c>
      <c r="W74" s="28">
        <f t="shared" si="96"/>
        <v>0</v>
      </c>
      <c r="X74" s="28">
        <f t="shared" si="97"/>
        <v>487.00868055555463</v>
      </c>
      <c r="Y74" s="71">
        <f t="shared" si="98"/>
        <v>426.475694444444</v>
      </c>
      <c r="Z74" s="8">
        <f t="shared" ref="Z74:Z84" si="115">IF(data2=1,IF((Z73-sumproplat2)&gt;1,Z73-sumproplat2,0),IF(Z73-(sumproplat2-AA73-AC73)&gt;0,Z73-(AD73-AA73-AC73),0))</f>
        <v>8145.8333333332548</v>
      </c>
      <c r="AA74" s="7">
        <f t="shared" si="99"/>
        <v>87.296180555554713</v>
      </c>
      <c r="AB74" s="71">
        <f t="shared" ref="AB74:AB84" si="116">IF(SUBSTITUTE(SUBSTITUTE(LEFT($A74,2),".","")," ","")*1+SUBSTITUTE(SUBSTITUTE(LEFT(Z$71,2)," ",""),".","")*12-12&lt;=$L$16,Z74*($L$20/12),Z74*($L$20/12))</f>
        <v>47.517361111110652</v>
      </c>
      <c r="AC74" s="28">
        <f t="shared" si="100"/>
        <v>0</v>
      </c>
      <c r="AD74" s="28">
        <f t="shared" ref="AD74:AD84" si="117">IF(data2=1,IF(AA74&gt;0.001,AA74+AC74+sumproplat2,0),IF(Z74&gt;sumproplat2*2,sumproplat2+AC74,Z74+AA74+AC74))</f>
        <v>441.4628472222214</v>
      </c>
      <c r="AE74" s="71">
        <f t="shared" si="101"/>
        <v>401.68402777777732</v>
      </c>
      <c r="AF74" s="8">
        <f t="shared" ref="AF74:AF84" si="118">IF(data2=1,IF((AF73-sumproplat2)&gt;1,AF73-sumproplat2,0),IF(AF73-(sumproplat2-AG73-AI73)&gt;0,AF73-(AJ73-AG73-AI73),0))</f>
        <v>3895.8333333332516</v>
      </c>
      <c r="AG74" s="7">
        <f t="shared" si="102"/>
        <v>41.750347222221343</v>
      </c>
      <c r="AH74" s="71">
        <f t="shared" ref="AH74:AH84" si="119">IF(SUBSTITUTE(SUBSTITUTE(LEFT($A74,2),".","")," ","")*1+SUBSTITUTE(SUBSTITUTE(LEFT(AF$71,2)," ",""),".","")*12-12&lt;=$L$16,AF74*($L$20/12),AF74*($L$20/12))</f>
        <v>22.72569444444397</v>
      </c>
      <c r="AI74" s="28">
        <f t="shared" si="103"/>
        <v>0</v>
      </c>
      <c r="AJ74" s="28">
        <f t="shared" si="104"/>
        <v>395.91701388888805</v>
      </c>
      <c r="AK74" s="74">
        <f t="shared" si="105"/>
        <v>376.89236111111063</v>
      </c>
      <c r="AL74" s="12"/>
      <c r="AM74" s="12"/>
      <c r="AN74" s="12"/>
      <c r="AO74" s="12"/>
      <c r="AP74" s="12"/>
      <c r="AQ74" s="12"/>
      <c r="AR74" s="12"/>
      <c r="AS74" s="12"/>
      <c r="AT74" s="12"/>
      <c r="AU74" s="12"/>
      <c r="AV74" s="12"/>
      <c r="AW74" s="12"/>
      <c r="AX74" s="12"/>
      <c r="AY74" s="12"/>
      <c r="AZ74" s="12"/>
      <c r="BA74" s="12"/>
      <c r="BB74" s="12"/>
      <c r="BC74" s="12"/>
      <c r="BD74"/>
      <c r="BE74"/>
      <c r="BF74"/>
      <c r="BG74"/>
      <c r="BH74"/>
      <c r="BI74"/>
      <c r="BJ74"/>
      <c r="BK74"/>
      <c r="BL74"/>
      <c r="BM74"/>
      <c r="BN74"/>
      <c r="BO74"/>
      <c r="BP74"/>
      <c r="BQ74"/>
      <c r="BR74"/>
      <c r="BS74"/>
      <c r="BT74"/>
      <c r="BU74"/>
      <c r="BV74"/>
      <c r="BW74"/>
      <c r="BX74"/>
      <c r="BY74"/>
      <c r="BZ74"/>
      <c r="CA74"/>
      <c r="CB74"/>
      <c r="CC74"/>
      <c r="CD74"/>
      <c r="CE74"/>
      <c r="CF74"/>
      <c r="CG74"/>
      <c r="CH74"/>
      <c r="CI74"/>
      <c r="CJ74"/>
      <c r="CK74"/>
      <c r="CL74"/>
      <c r="CM74"/>
      <c r="CN74"/>
      <c r="CO74"/>
      <c r="CP74"/>
      <c r="CQ74"/>
      <c r="CR74"/>
      <c r="CS74"/>
      <c r="CT74"/>
      <c r="CU74"/>
      <c r="CV74"/>
      <c r="CW74"/>
      <c r="CX74"/>
      <c r="CY74"/>
      <c r="CZ74"/>
      <c r="DA74"/>
      <c r="DB74"/>
      <c r="DC74"/>
      <c r="DD74"/>
      <c r="DE74"/>
      <c r="DF74"/>
      <c r="DG74"/>
      <c r="DH74"/>
      <c r="DI74"/>
      <c r="DJ74"/>
      <c r="DK74"/>
      <c r="DL74"/>
      <c r="DM74"/>
      <c r="DN74"/>
      <c r="DO74"/>
      <c r="DP74"/>
      <c r="DQ74"/>
      <c r="DR74"/>
      <c r="DS74"/>
      <c r="DT74"/>
      <c r="DU74"/>
      <c r="DV74"/>
      <c r="DW74"/>
      <c r="DX74"/>
      <c r="DY74"/>
      <c r="DZ74"/>
      <c r="EA74"/>
      <c r="EB74"/>
      <c r="EC74"/>
      <c r="ED74"/>
      <c r="EE74"/>
      <c r="EF74"/>
      <c r="EG74"/>
      <c r="EH74"/>
      <c r="EI74"/>
      <c r="EJ74"/>
      <c r="EK74"/>
      <c r="EL74"/>
      <c r="EM74"/>
      <c r="EN74"/>
      <c r="EO74"/>
      <c r="EP74"/>
      <c r="EQ74"/>
      <c r="ER74"/>
      <c r="ES74"/>
      <c r="ET74"/>
      <c r="EU74"/>
      <c r="EV74"/>
      <c r="EW74"/>
      <c r="EX74"/>
      <c r="EY74"/>
      <c r="EZ74"/>
      <c r="FA74"/>
      <c r="FB74"/>
      <c r="FC74"/>
      <c r="FD74"/>
      <c r="FE74"/>
      <c r="FF74"/>
      <c r="FG74"/>
      <c r="FH74"/>
      <c r="FI74"/>
      <c r="FJ74"/>
      <c r="FK74"/>
      <c r="FL74"/>
      <c r="FM74"/>
      <c r="FN74"/>
      <c r="FO74"/>
      <c r="FP74"/>
      <c r="FQ74"/>
      <c r="FR74"/>
      <c r="FS74"/>
      <c r="FT74"/>
      <c r="FU74"/>
      <c r="FV74"/>
      <c r="FW74"/>
      <c r="FX74"/>
      <c r="FY74"/>
      <c r="FZ74"/>
      <c r="GA74"/>
      <c r="GB74"/>
      <c r="GC74"/>
      <c r="GD74"/>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c r="IW74"/>
      <c r="IX74"/>
      <c r="IY74"/>
      <c r="IZ74"/>
    </row>
    <row r="75" spans="1:260" s="2" customFormat="1" ht="15" x14ac:dyDescent="0.25">
      <c r="A75" s="60" t="s">
        <v>67</v>
      </c>
      <c r="B75" s="8">
        <f t="shared" si="106"/>
        <v>24791.666666666602</v>
      </c>
      <c r="C75" s="7">
        <f t="shared" si="84"/>
        <v>265.68402777777709</v>
      </c>
      <c r="D75" s="71">
        <f t="shared" si="107"/>
        <v>144.61805555555517</v>
      </c>
      <c r="E75" s="28">
        <f t="shared" si="85"/>
        <v>0</v>
      </c>
      <c r="F75" s="28">
        <f t="shared" si="108"/>
        <v>619.85069444444377</v>
      </c>
      <c r="G75" s="71">
        <f t="shared" si="86"/>
        <v>498.78472222222183</v>
      </c>
      <c r="H75" s="8">
        <f t="shared" si="109"/>
        <v>20541.666666666588</v>
      </c>
      <c r="I75" s="7">
        <f t="shared" si="87"/>
        <v>220.1381944444436</v>
      </c>
      <c r="J75" s="71">
        <f t="shared" si="110"/>
        <v>119.82638888888843</v>
      </c>
      <c r="K75" s="28">
        <f t="shared" si="88"/>
        <v>0</v>
      </c>
      <c r="L75" s="28">
        <f t="shared" si="89"/>
        <v>574.30486111111031</v>
      </c>
      <c r="M75" s="71">
        <f t="shared" si="90"/>
        <v>473.99305555555509</v>
      </c>
      <c r="N75" s="8">
        <f t="shared" si="111"/>
        <v>16291.666666666575</v>
      </c>
      <c r="O75" s="7">
        <f t="shared" si="91"/>
        <v>174.59236111111011</v>
      </c>
      <c r="P75" s="71">
        <f t="shared" si="112"/>
        <v>95.034722222221689</v>
      </c>
      <c r="Q75" s="28">
        <f t="shared" si="92"/>
        <v>0</v>
      </c>
      <c r="R75" s="28">
        <f t="shared" si="93"/>
        <v>528.75902777777674</v>
      </c>
      <c r="S75" s="71">
        <f t="shared" si="94"/>
        <v>449.20138888888835</v>
      </c>
      <c r="T75" s="8">
        <f t="shared" si="113"/>
        <v>12041.666666666582</v>
      </c>
      <c r="U75" s="7">
        <f t="shared" si="95"/>
        <v>129.04652777777687</v>
      </c>
      <c r="V75" s="71">
        <f t="shared" si="114"/>
        <v>70.243055555555074</v>
      </c>
      <c r="W75" s="28">
        <f t="shared" si="96"/>
        <v>0</v>
      </c>
      <c r="X75" s="28">
        <f t="shared" si="97"/>
        <v>483.21319444444356</v>
      </c>
      <c r="Y75" s="71">
        <f t="shared" si="98"/>
        <v>424.40972222222177</v>
      </c>
      <c r="Z75" s="8">
        <f t="shared" si="115"/>
        <v>7791.6666666665878</v>
      </c>
      <c r="AA75" s="7">
        <f t="shared" si="99"/>
        <v>83.500694444443596</v>
      </c>
      <c r="AB75" s="71">
        <f t="shared" si="116"/>
        <v>45.451388888888431</v>
      </c>
      <c r="AC75" s="28">
        <f t="shared" si="100"/>
        <v>0</v>
      </c>
      <c r="AD75" s="28">
        <f t="shared" si="117"/>
        <v>437.66736111111027</v>
      </c>
      <c r="AE75" s="71">
        <f t="shared" si="101"/>
        <v>399.61805555555509</v>
      </c>
      <c r="AF75" s="8">
        <f t="shared" si="118"/>
        <v>3541.6666666665851</v>
      </c>
      <c r="AG75" s="7">
        <f t="shared" si="102"/>
        <v>37.954861111110233</v>
      </c>
      <c r="AH75" s="71">
        <f t="shared" si="119"/>
        <v>20.659722222221749</v>
      </c>
      <c r="AI75" s="28">
        <f t="shared" si="103"/>
        <v>0</v>
      </c>
      <c r="AJ75" s="28">
        <f t="shared" si="104"/>
        <v>392.12152777777692</v>
      </c>
      <c r="AK75" s="74">
        <f t="shared" si="105"/>
        <v>374.82638888888846</v>
      </c>
      <c r="AL75" s="12"/>
      <c r="AM75" s="12"/>
      <c r="AN75" s="12"/>
      <c r="AO75" s="12"/>
      <c r="AP75" s="12"/>
      <c r="AQ75" s="12"/>
      <c r="AR75" s="12"/>
      <c r="AS75" s="12"/>
      <c r="AT75" s="12"/>
      <c r="AU75" s="12"/>
      <c r="AV75" s="12"/>
      <c r="AW75" s="12"/>
      <c r="AX75" s="12"/>
      <c r="AY75" s="12"/>
      <c r="AZ75" s="12"/>
      <c r="BA75" s="12"/>
      <c r="BB75" s="12"/>
      <c r="BC75" s="12"/>
      <c r="BD75"/>
      <c r="BE75"/>
      <c r="BF75"/>
      <c r="BG75"/>
      <c r="BH75"/>
      <c r="BI75"/>
      <c r="BJ75"/>
      <c r="BK75"/>
      <c r="BL75"/>
      <c r="BM75"/>
      <c r="BN75"/>
      <c r="BO75"/>
      <c r="BP75"/>
      <c r="BQ75"/>
      <c r="BR75"/>
      <c r="BS75"/>
      <c r="BT75"/>
      <c r="BU75"/>
      <c r="BV75"/>
      <c r="BW75"/>
      <c r="BX75"/>
      <c r="BY75"/>
      <c r="BZ75"/>
      <c r="CA75"/>
      <c r="CB75"/>
      <c r="CC75"/>
      <c r="CD75"/>
      <c r="CE75"/>
      <c r="CF75"/>
      <c r="CG75"/>
      <c r="CH75"/>
      <c r="CI75"/>
      <c r="CJ75"/>
      <c r="CK75"/>
      <c r="CL75"/>
      <c r="CM75"/>
      <c r="CN75"/>
      <c r="CO75"/>
      <c r="CP75"/>
      <c r="CQ75"/>
      <c r="CR75"/>
      <c r="CS75"/>
      <c r="CT75"/>
      <c r="CU75"/>
      <c r="CV75"/>
      <c r="CW75"/>
      <c r="CX75"/>
      <c r="CY75"/>
      <c r="CZ75"/>
      <c r="DA75"/>
      <c r="DB75"/>
      <c r="DC75"/>
      <c r="DD75"/>
      <c r="DE75"/>
      <c r="DF75"/>
      <c r="DG75"/>
      <c r="DH75"/>
      <c r="DI75"/>
      <c r="DJ75"/>
      <c r="DK75"/>
      <c r="DL75"/>
      <c r="DM75"/>
      <c r="DN75"/>
      <c r="DO75"/>
      <c r="DP75"/>
      <c r="DQ75"/>
      <c r="DR75"/>
      <c r="DS75"/>
      <c r="DT75"/>
      <c r="DU75"/>
      <c r="DV75"/>
      <c r="DW75"/>
      <c r="DX75"/>
      <c r="DY75"/>
      <c r="DZ75"/>
      <c r="EA75"/>
      <c r="EB75"/>
      <c r="EC75"/>
      <c r="ED75"/>
      <c r="EE75"/>
      <c r="EF75"/>
      <c r="EG75"/>
      <c r="EH75"/>
      <c r="EI75"/>
      <c r="EJ75"/>
      <c r="EK75"/>
      <c r="EL75"/>
      <c r="EM75"/>
      <c r="EN75"/>
      <c r="EO75"/>
      <c r="EP75"/>
      <c r="EQ75"/>
      <c r="ER75"/>
      <c r="ES75"/>
      <c r="ET75"/>
      <c r="EU75"/>
      <c r="EV75"/>
      <c r="EW75"/>
      <c r="EX75"/>
      <c r="EY75"/>
      <c r="EZ75"/>
      <c r="FA75"/>
      <c r="FB75"/>
      <c r="FC75"/>
      <c r="FD75"/>
      <c r="FE75"/>
      <c r="FF75"/>
      <c r="FG75"/>
      <c r="FH75"/>
      <c r="FI75"/>
      <c r="FJ75"/>
      <c r="FK75"/>
      <c r="FL75"/>
      <c r="FM75"/>
      <c r="FN75"/>
      <c r="FO75"/>
      <c r="FP75"/>
      <c r="FQ75"/>
      <c r="FR75"/>
      <c r="FS75"/>
      <c r="FT75"/>
      <c r="FU75"/>
      <c r="FV75"/>
      <c r="FW75"/>
      <c r="FX75"/>
      <c r="FY75"/>
      <c r="FZ75"/>
      <c r="GA75"/>
      <c r="GB75"/>
      <c r="GC75"/>
      <c r="GD75"/>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c r="IW75"/>
      <c r="IX75"/>
      <c r="IY75"/>
      <c r="IZ75"/>
    </row>
    <row r="76" spans="1:260" s="2" customFormat="1" ht="15" x14ac:dyDescent="0.25">
      <c r="A76" s="60" t="s">
        <v>68</v>
      </c>
      <c r="B76" s="8">
        <f t="shared" si="106"/>
        <v>24437.499999999935</v>
      </c>
      <c r="C76" s="7">
        <f t="shared" si="84"/>
        <v>261.88854166666596</v>
      </c>
      <c r="D76" s="71">
        <f t="shared" si="107"/>
        <v>142.55208333333294</v>
      </c>
      <c r="E76" s="28">
        <f t="shared" si="85"/>
        <v>0</v>
      </c>
      <c r="F76" s="28">
        <f t="shared" si="108"/>
        <v>616.05520833333264</v>
      </c>
      <c r="G76" s="71">
        <f t="shared" si="86"/>
        <v>496.71874999999966</v>
      </c>
      <c r="H76" s="8">
        <f t="shared" si="109"/>
        <v>20187.49999999992</v>
      </c>
      <c r="I76" s="7">
        <f t="shared" si="87"/>
        <v>216.34270833333247</v>
      </c>
      <c r="J76" s="71">
        <f t="shared" si="110"/>
        <v>117.7604166666662</v>
      </c>
      <c r="K76" s="28">
        <f t="shared" si="88"/>
        <v>0</v>
      </c>
      <c r="L76" s="28">
        <f t="shared" si="89"/>
        <v>570.50937499999918</v>
      </c>
      <c r="M76" s="71">
        <f t="shared" si="90"/>
        <v>471.92708333333292</v>
      </c>
      <c r="N76" s="8">
        <f t="shared" si="111"/>
        <v>15937.499999999909</v>
      </c>
      <c r="O76" s="7">
        <f t="shared" si="91"/>
        <v>170.79687499999901</v>
      </c>
      <c r="P76" s="71">
        <f t="shared" si="112"/>
        <v>92.968749999999474</v>
      </c>
      <c r="Q76" s="28">
        <f t="shared" si="92"/>
        <v>0</v>
      </c>
      <c r="R76" s="28">
        <f t="shared" si="93"/>
        <v>524.96354166666572</v>
      </c>
      <c r="S76" s="71">
        <f t="shared" si="94"/>
        <v>447.13541666666617</v>
      </c>
      <c r="T76" s="8">
        <f t="shared" si="113"/>
        <v>11687.499999999916</v>
      </c>
      <c r="U76" s="7">
        <f t="shared" si="95"/>
        <v>125.25104166666576</v>
      </c>
      <c r="V76" s="71">
        <f t="shared" si="114"/>
        <v>68.177083333332845</v>
      </c>
      <c r="W76" s="28">
        <f t="shared" si="96"/>
        <v>0</v>
      </c>
      <c r="X76" s="28">
        <f t="shared" si="97"/>
        <v>479.41770833333243</v>
      </c>
      <c r="Y76" s="71">
        <f t="shared" si="98"/>
        <v>422.34374999999955</v>
      </c>
      <c r="Z76" s="8">
        <f t="shared" si="115"/>
        <v>7437.4999999999209</v>
      </c>
      <c r="AA76" s="7">
        <f t="shared" si="99"/>
        <v>79.705208333332479</v>
      </c>
      <c r="AB76" s="71">
        <f t="shared" si="116"/>
        <v>43.38541666666621</v>
      </c>
      <c r="AC76" s="28">
        <f t="shared" si="100"/>
        <v>0</v>
      </c>
      <c r="AD76" s="28">
        <f t="shared" si="117"/>
        <v>433.87187499999914</v>
      </c>
      <c r="AE76" s="71">
        <f t="shared" si="101"/>
        <v>397.55208333333292</v>
      </c>
      <c r="AF76" s="8">
        <f t="shared" si="118"/>
        <v>3187.4999999999186</v>
      </c>
      <c r="AG76" s="7">
        <f t="shared" si="102"/>
        <v>34.159374999999123</v>
      </c>
      <c r="AH76" s="71">
        <f t="shared" si="119"/>
        <v>18.593749999999527</v>
      </c>
      <c r="AI76" s="28">
        <f t="shared" si="103"/>
        <v>0</v>
      </c>
      <c r="AJ76" s="28">
        <f t="shared" si="104"/>
        <v>388.32604166666579</v>
      </c>
      <c r="AK76" s="74">
        <f t="shared" si="105"/>
        <v>372.76041666666623</v>
      </c>
      <c r="AL76" s="12"/>
      <c r="AM76" s="12"/>
      <c r="AN76" s="12"/>
      <c r="AO76" s="12"/>
      <c r="AP76" s="12"/>
      <c r="AQ76" s="12"/>
      <c r="AR76" s="12"/>
      <c r="AS76" s="12"/>
      <c r="AT76" s="12"/>
      <c r="AU76" s="12"/>
      <c r="AV76" s="12"/>
      <c r="AW76" s="12"/>
      <c r="AX76" s="12"/>
      <c r="AY76" s="12"/>
      <c r="AZ76" s="12"/>
      <c r="BA76" s="12"/>
      <c r="BB76" s="12"/>
      <c r="BC76" s="12"/>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row>
    <row r="77" spans="1:260" s="2" customFormat="1" ht="15" x14ac:dyDescent="0.25">
      <c r="A77" s="60" t="s">
        <v>69</v>
      </c>
      <c r="B77" s="8">
        <f t="shared" si="106"/>
        <v>24083.333333333267</v>
      </c>
      <c r="C77" s="7">
        <f t="shared" si="84"/>
        <v>258.09305555555483</v>
      </c>
      <c r="D77" s="71">
        <f t="shared" si="107"/>
        <v>140.48611111111072</v>
      </c>
      <c r="E77" s="28">
        <f t="shared" si="85"/>
        <v>0</v>
      </c>
      <c r="F77" s="28">
        <f t="shared" si="108"/>
        <v>612.25972222222151</v>
      </c>
      <c r="G77" s="71">
        <f t="shared" si="86"/>
        <v>494.65277777777737</v>
      </c>
      <c r="H77" s="8">
        <f t="shared" si="109"/>
        <v>19833.333333333252</v>
      </c>
      <c r="I77" s="7">
        <f t="shared" si="87"/>
        <v>212.54722222222134</v>
      </c>
      <c r="J77" s="71">
        <f t="shared" si="110"/>
        <v>115.69444444444397</v>
      </c>
      <c r="K77" s="28">
        <f t="shared" si="88"/>
        <v>0</v>
      </c>
      <c r="L77" s="28">
        <f t="shared" si="89"/>
        <v>566.71388888888805</v>
      </c>
      <c r="M77" s="71">
        <f t="shared" si="90"/>
        <v>469.86111111111063</v>
      </c>
      <c r="N77" s="8">
        <f t="shared" si="111"/>
        <v>15583.333333333243</v>
      </c>
      <c r="O77" s="7">
        <f t="shared" si="91"/>
        <v>167.0013888888879</v>
      </c>
      <c r="P77" s="71">
        <f t="shared" si="112"/>
        <v>90.90277777777726</v>
      </c>
      <c r="Q77" s="28">
        <f t="shared" si="92"/>
        <v>0</v>
      </c>
      <c r="R77" s="28">
        <f t="shared" si="93"/>
        <v>521.16805555555459</v>
      </c>
      <c r="S77" s="71">
        <f t="shared" si="94"/>
        <v>445.06944444444395</v>
      </c>
      <c r="T77" s="8">
        <f t="shared" si="113"/>
        <v>11333.33333333325</v>
      </c>
      <c r="U77" s="7">
        <f t="shared" si="95"/>
        <v>121.45555555555465</v>
      </c>
      <c r="V77" s="71">
        <f t="shared" si="114"/>
        <v>66.111111111110631</v>
      </c>
      <c r="W77" s="28">
        <f t="shared" si="96"/>
        <v>0</v>
      </c>
      <c r="X77" s="28">
        <f t="shared" si="97"/>
        <v>475.62222222222135</v>
      </c>
      <c r="Y77" s="71">
        <f t="shared" si="98"/>
        <v>420.27777777777732</v>
      </c>
      <c r="Z77" s="8">
        <f t="shared" si="115"/>
        <v>7083.3333333332539</v>
      </c>
      <c r="AA77" s="7">
        <f t="shared" si="99"/>
        <v>75.909722222221362</v>
      </c>
      <c r="AB77" s="71">
        <f t="shared" si="116"/>
        <v>41.319444444443981</v>
      </c>
      <c r="AC77" s="28">
        <f t="shared" si="100"/>
        <v>0</v>
      </c>
      <c r="AD77" s="28">
        <f t="shared" si="117"/>
        <v>430.07638888888806</v>
      </c>
      <c r="AE77" s="71">
        <f t="shared" si="101"/>
        <v>395.48611111111069</v>
      </c>
      <c r="AF77" s="8">
        <f t="shared" si="118"/>
        <v>2833.3333333332521</v>
      </c>
      <c r="AG77" s="7">
        <f t="shared" si="102"/>
        <v>30.363888888888017</v>
      </c>
      <c r="AH77" s="71">
        <f t="shared" si="119"/>
        <v>16.527777777777306</v>
      </c>
      <c r="AI77" s="28">
        <f t="shared" si="103"/>
        <v>0</v>
      </c>
      <c r="AJ77" s="28">
        <f t="shared" si="104"/>
        <v>384.53055555555471</v>
      </c>
      <c r="AK77" s="74">
        <f t="shared" si="105"/>
        <v>370.694444444444</v>
      </c>
      <c r="AL77" s="12"/>
      <c r="AM77" s="12"/>
      <c r="AN77" s="12"/>
      <c r="AO77" s="12"/>
      <c r="AP77" s="12"/>
      <c r="AQ77" s="12"/>
      <c r="AR77" s="12"/>
      <c r="AS77" s="12"/>
      <c r="AT77" s="12"/>
      <c r="AU77" s="12"/>
      <c r="AV77" s="12"/>
      <c r="AW77" s="12"/>
      <c r="AX77" s="12"/>
      <c r="AY77" s="12"/>
      <c r="AZ77" s="12"/>
      <c r="BA77" s="12"/>
      <c r="BB77" s="12"/>
      <c r="BC77" s="12"/>
      <c r="BD77"/>
      <c r="BE77"/>
      <c r="BF77"/>
      <c r="BG77"/>
      <c r="BH77"/>
      <c r="BI77"/>
      <c r="BJ77"/>
      <c r="BK77"/>
      <c r="BL77"/>
      <c r="BM77"/>
      <c r="BN77"/>
      <c r="BO77"/>
      <c r="BP77"/>
      <c r="BQ77"/>
      <c r="BR77"/>
      <c r="BS77"/>
      <c r="BT77"/>
      <c r="BU77"/>
      <c r="BV77"/>
      <c r="BW77"/>
      <c r="BX77"/>
      <c r="BY77"/>
      <c r="BZ77"/>
      <c r="CA77"/>
      <c r="CB77"/>
      <c r="CC77"/>
      <c r="CD77"/>
      <c r="CE77"/>
      <c r="CF77"/>
      <c r="CG77"/>
      <c r="CH77"/>
      <c r="CI77"/>
      <c r="CJ77"/>
      <c r="CK77"/>
      <c r="CL77"/>
      <c r="CM77"/>
      <c r="CN77"/>
      <c r="CO77"/>
      <c r="CP77"/>
      <c r="CQ77"/>
      <c r="CR77"/>
      <c r="CS77"/>
      <c r="CT77"/>
      <c r="CU77"/>
      <c r="CV77"/>
      <c r="CW77"/>
      <c r="CX77"/>
      <c r="CY77"/>
      <c r="CZ77"/>
      <c r="DA77"/>
      <c r="DB77"/>
      <c r="DC77"/>
      <c r="DD77"/>
      <c r="DE77"/>
      <c r="DF77"/>
      <c r="DG77"/>
      <c r="DH77"/>
      <c r="DI77"/>
      <c r="DJ77"/>
      <c r="DK77"/>
      <c r="DL77"/>
      <c r="DM77"/>
      <c r="DN77"/>
      <c r="DO77"/>
      <c r="DP77"/>
      <c r="DQ77"/>
      <c r="DR77"/>
      <c r="DS77"/>
      <c r="DT77"/>
      <c r="DU77"/>
      <c r="DV77"/>
      <c r="DW77"/>
      <c r="DX77"/>
      <c r="DY77"/>
      <c r="DZ77"/>
      <c r="EA77"/>
      <c r="EB77"/>
      <c r="EC77"/>
      <c r="ED77"/>
      <c r="EE77"/>
      <c r="EF77"/>
      <c r="EG77"/>
      <c r="EH77"/>
      <c r="EI77"/>
      <c r="EJ77"/>
      <c r="EK77"/>
      <c r="EL77"/>
      <c r="EM77"/>
      <c r="EN77"/>
      <c r="EO77"/>
      <c r="EP77"/>
      <c r="EQ77"/>
      <c r="ER77"/>
      <c r="ES77"/>
      <c r="ET77"/>
      <c r="EU77"/>
      <c r="EV77"/>
      <c r="EW77"/>
      <c r="EX77"/>
      <c r="EY77"/>
      <c r="EZ77"/>
      <c r="FA77"/>
      <c r="FB77"/>
      <c r="FC77"/>
      <c r="FD77"/>
      <c r="FE77"/>
      <c r="FF77"/>
      <c r="FG77"/>
      <c r="FH77"/>
      <c r="FI77"/>
      <c r="FJ77"/>
      <c r="FK77"/>
      <c r="FL77"/>
      <c r="FM77"/>
      <c r="FN77"/>
      <c r="FO77"/>
      <c r="FP77"/>
      <c r="FQ77"/>
      <c r="FR77"/>
      <c r="FS77"/>
      <c r="FT77"/>
      <c r="FU77"/>
      <c r="FV77"/>
      <c r="FW77"/>
      <c r="FX77"/>
      <c r="FY77"/>
      <c r="FZ77"/>
      <c r="GA77"/>
      <c r="GB77"/>
      <c r="GC77"/>
      <c r="GD77"/>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c r="IW77"/>
      <c r="IX77"/>
      <c r="IY77"/>
      <c r="IZ77"/>
    </row>
    <row r="78" spans="1:260" s="2" customFormat="1" ht="15" x14ac:dyDescent="0.25">
      <c r="A78" s="60" t="s">
        <v>70</v>
      </c>
      <c r="B78" s="8">
        <f t="shared" si="106"/>
        <v>23729.166666666599</v>
      </c>
      <c r="C78" s="7">
        <f t="shared" si="84"/>
        <v>254.2975694444437</v>
      </c>
      <c r="D78" s="71">
        <f t="shared" si="107"/>
        <v>138.42013888888849</v>
      </c>
      <c r="E78" s="28">
        <f t="shared" si="85"/>
        <v>0</v>
      </c>
      <c r="F78" s="28">
        <f t="shared" si="108"/>
        <v>608.46423611111038</v>
      </c>
      <c r="G78" s="71">
        <f t="shared" si="86"/>
        <v>492.5868055555552</v>
      </c>
      <c r="H78" s="8">
        <f t="shared" si="109"/>
        <v>19479.166666666584</v>
      </c>
      <c r="I78" s="7">
        <f t="shared" si="87"/>
        <v>208.7517361111102</v>
      </c>
      <c r="J78" s="71">
        <f t="shared" si="110"/>
        <v>113.62847222222175</v>
      </c>
      <c r="K78" s="28">
        <f t="shared" si="88"/>
        <v>0</v>
      </c>
      <c r="L78" s="28">
        <f t="shared" si="89"/>
        <v>562.91840277777692</v>
      </c>
      <c r="M78" s="71">
        <f t="shared" si="90"/>
        <v>467.79513888888846</v>
      </c>
      <c r="N78" s="8">
        <f t="shared" si="111"/>
        <v>15229.166666666577</v>
      </c>
      <c r="O78" s="7">
        <f t="shared" si="91"/>
        <v>163.2059027777768</v>
      </c>
      <c r="P78" s="71">
        <f t="shared" si="112"/>
        <v>88.836805555555031</v>
      </c>
      <c r="Q78" s="28">
        <f t="shared" si="92"/>
        <v>0</v>
      </c>
      <c r="R78" s="28">
        <f t="shared" si="93"/>
        <v>517.37256944444346</v>
      </c>
      <c r="S78" s="71">
        <f t="shared" si="94"/>
        <v>443.00347222222172</v>
      </c>
      <c r="T78" s="8">
        <f t="shared" si="113"/>
        <v>10979.166666666584</v>
      </c>
      <c r="U78" s="7">
        <f t="shared" si="95"/>
        <v>117.66006944444355</v>
      </c>
      <c r="V78" s="71">
        <f t="shared" si="114"/>
        <v>64.045138888888417</v>
      </c>
      <c r="W78" s="28">
        <f t="shared" si="96"/>
        <v>0</v>
      </c>
      <c r="X78" s="28">
        <f t="shared" si="97"/>
        <v>471.82673611111022</v>
      </c>
      <c r="Y78" s="71">
        <f t="shared" si="98"/>
        <v>418.21180555555509</v>
      </c>
      <c r="Z78" s="8">
        <f t="shared" si="115"/>
        <v>6729.1666666665869</v>
      </c>
      <c r="AA78" s="7">
        <f t="shared" si="99"/>
        <v>72.114236111110259</v>
      </c>
      <c r="AB78" s="71">
        <f t="shared" si="116"/>
        <v>39.25347222222176</v>
      </c>
      <c r="AC78" s="28">
        <f t="shared" si="100"/>
        <v>0</v>
      </c>
      <c r="AD78" s="28">
        <f t="shared" si="117"/>
        <v>426.28090277777693</v>
      </c>
      <c r="AE78" s="71">
        <f t="shared" si="101"/>
        <v>393.42013888888846</v>
      </c>
      <c r="AF78" s="8">
        <f t="shared" si="118"/>
        <v>2479.1666666665856</v>
      </c>
      <c r="AG78" s="7">
        <f t="shared" si="102"/>
        <v>26.568402777776907</v>
      </c>
      <c r="AH78" s="71">
        <f t="shared" si="119"/>
        <v>14.461805555555083</v>
      </c>
      <c r="AI78" s="28">
        <f t="shared" si="103"/>
        <v>0</v>
      </c>
      <c r="AJ78" s="28">
        <f t="shared" si="104"/>
        <v>380.73506944444358</v>
      </c>
      <c r="AK78" s="74">
        <f t="shared" si="105"/>
        <v>368.62847222222177</v>
      </c>
      <c r="AL78" s="12"/>
      <c r="AM78" s="12"/>
      <c r="AN78" s="12"/>
      <c r="AO78" s="12"/>
      <c r="AP78" s="12"/>
      <c r="AQ78" s="12"/>
      <c r="AR78" s="12"/>
      <c r="AS78" s="12"/>
      <c r="AT78" s="12"/>
      <c r="AU78" s="12"/>
      <c r="AV78" s="12"/>
      <c r="AW78" s="12"/>
      <c r="AX78" s="12"/>
      <c r="AY78" s="12"/>
      <c r="AZ78" s="12"/>
      <c r="BA78" s="12"/>
      <c r="BB78" s="12"/>
      <c r="BC78" s="12"/>
      <c r="BD78"/>
      <c r="BE78"/>
      <c r="BF78"/>
      <c r="BG78"/>
      <c r="BH78"/>
      <c r="BI78"/>
      <c r="BJ78"/>
      <c r="BK78"/>
      <c r="BL78"/>
      <c r="BM78"/>
      <c r="BN78"/>
      <c r="BO78"/>
      <c r="BP78"/>
      <c r="BQ78"/>
      <c r="BR78"/>
      <c r="BS78"/>
      <c r="BT78"/>
      <c r="BU78"/>
      <c r="BV78"/>
      <c r="BW78"/>
      <c r="BX78"/>
      <c r="BY78"/>
      <c r="BZ78"/>
      <c r="CA78"/>
      <c r="CB78"/>
      <c r="CC78"/>
      <c r="CD78"/>
      <c r="CE78"/>
      <c r="CF78"/>
      <c r="CG78"/>
      <c r="CH78"/>
      <c r="CI78"/>
      <c r="CJ78"/>
      <c r="CK78"/>
      <c r="CL78"/>
      <c r="CM78"/>
      <c r="CN78"/>
      <c r="CO78"/>
      <c r="CP78"/>
      <c r="CQ78"/>
      <c r="CR78"/>
      <c r="CS78"/>
      <c r="CT78"/>
      <c r="CU78"/>
      <c r="CV78"/>
      <c r="CW78"/>
      <c r="CX78"/>
      <c r="CY78"/>
      <c r="CZ78"/>
      <c r="DA78"/>
      <c r="DB78"/>
      <c r="DC78"/>
      <c r="DD78"/>
      <c r="DE78"/>
      <c r="DF78"/>
      <c r="DG78"/>
      <c r="DH78"/>
      <c r="DI78"/>
      <c r="DJ78"/>
      <c r="DK78"/>
      <c r="DL78"/>
      <c r="DM78"/>
      <c r="DN78"/>
      <c r="DO78"/>
      <c r="DP78"/>
      <c r="DQ78"/>
      <c r="DR78"/>
      <c r="DS78"/>
      <c r="DT78"/>
      <c r="DU78"/>
      <c r="DV78"/>
      <c r="DW78"/>
      <c r="DX78"/>
      <c r="DY78"/>
      <c r="DZ78"/>
      <c r="EA78"/>
      <c r="EB78"/>
      <c r="EC78"/>
      <c r="ED78"/>
      <c r="EE78"/>
      <c r="EF78"/>
      <c r="EG78"/>
      <c r="EH78"/>
      <c r="EI78"/>
      <c r="EJ78"/>
      <c r="EK78"/>
      <c r="EL78"/>
      <c r="EM78"/>
      <c r="EN78"/>
      <c r="EO78"/>
      <c r="EP78"/>
      <c r="EQ78"/>
      <c r="ER78"/>
      <c r="ES78"/>
      <c r="ET78"/>
      <c r="EU78"/>
      <c r="EV78"/>
      <c r="EW78"/>
      <c r="EX78"/>
      <c r="EY78"/>
      <c r="EZ78"/>
      <c r="FA78"/>
      <c r="FB78"/>
      <c r="FC78"/>
      <c r="FD78"/>
      <c r="FE78"/>
      <c r="FF78"/>
      <c r="FG78"/>
      <c r="FH78"/>
      <c r="FI78"/>
      <c r="FJ78"/>
      <c r="FK78"/>
      <c r="FL78"/>
      <c r="FM78"/>
      <c r="FN78"/>
      <c r="FO78"/>
      <c r="FP78"/>
      <c r="FQ78"/>
      <c r="FR78"/>
      <c r="FS78"/>
      <c r="FT78"/>
      <c r="FU78"/>
      <c r="FV78"/>
      <c r="FW78"/>
      <c r="FX78"/>
      <c r="FY78"/>
      <c r="FZ78"/>
      <c r="GA78"/>
      <c r="GB78"/>
      <c r="GC78"/>
      <c r="GD78"/>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c r="IW78"/>
      <c r="IX78"/>
      <c r="IY78"/>
      <c r="IZ78"/>
    </row>
    <row r="79" spans="1:260" s="2" customFormat="1" ht="15" x14ac:dyDescent="0.25">
      <c r="A79" s="60" t="s">
        <v>71</v>
      </c>
      <c r="B79" s="8">
        <f t="shared" si="106"/>
        <v>23374.999999999931</v>
      </c>
      <c r="C79" s="7">
        <f t="shared" si="84"/>
        <v>250.50208333333256</v>
      </c>
      <c r="D79" s="71">
        <f t="shared" si="107"/>
        <v>136.35416666666626</v>
      </c>
      <c r="E79" s="28">
        <f t="shared" si="85"/>
        <v>0</v>
      </c>
      <c r="F79" s="28">
        <f t="shared" si="108"/>
        <v>604.66874999999925</v>
      </c>
      <c r="G79" s="71">
        <f t="shared" si="86"/>
        <v>490.52083333333292</v>
      </c>
      <c r="H79" s="8">
        <f t="shared" si="109"/>
        <v>19124.999999999916</v>
      </c>
      <c r="I79" s="7">
        <f t="shared" si="87"/>
        <v>204.9562499999991</v>
      </c>
      <c r="J79" s="71">
        <f t="shared" si="110"/>
        <v>111.56249999999952</v>
      </c>
      <c r="K79" s="28">
        <f t="shared" si="88"/>
        <v>0</v>
      </c>
      <c r="L79" s="28">
        <f t="shared" si="89"/>
        <v>559.12291666666579</v>
      </c>
      <c r="M79" s="71">
        <f t="shared" si="90"/>
        <v>465.72916666666617</v>
      </c>
      <c r="N79" s="8">
        <f t="shared" si="111"/>
        <v>14874.999999999911</v>
      </c>
      <c r="O79" s="7">
        <f t="shared" si="91"/>
        <v>159.4104166666657</v>
      </c>
      <c r="P79" s="71">
        <f t="shared" si="112"/>
        <v>86.770833333332817</v>
      </c>
      <c r="Q79" s="28">
        <f t="shared" si="92"/>
        <v>0</v>
      </c>
      <c r="R79" s="28">
        <f t="shared" si="93"/>
        <v>513.57708333333244</v>
      </c>
      <c r="S79" s="71">
        <f t="shared" si="94"/>
        <v>440.93749999999949</v>
      </c>
      <c r="T79" s="8">
        <f t="shared" si="113"/>
        <v>10624.999999999918</v>
      </c>
      <c r="U79" s="7">
        <f t="shared" si="95"/>
        <v>113.86458333333245</v>
      </c>
      <c r="V79" s="71">
        <f t="shared" si="114"/>
        <v>61.979166666666195</v>
      </c>
      <c r="W79" s="28">
        <f t="shared" si="96"/>
        <v>0</v>
      </c>
      <c r="X79" s="28">
        <f t="shared" si="97"/>
        <v>468.03124999999915</v>
      </c>
      <c r="Y79" s="71">
        <f t="shared" si="98"/>
        <v>416.14583333333286</v>
      </c>
      <c r="Z79" s="8">
        <f t="shared" si="115"/>
        <v>6374.99999999992</v>
      </c>
      <c r="AA79" s="7">
        <f t="shared" si="99"/>
        <v>68.318749999999142</v>
      </c>
      <c r="AB79" s="71">
        <f t="shared" si="116"/>
        <v>37.187499999999538</v>
      </c>
      <c r="AC79" s="28">
        <f t="shared" si="100"/>
        <v>0</v>
      </c>
      <c r="AD79" s="28">
        <f t="shared" si="117"/>
        <v>422.48541666666586</v>
      </c>
      <c r="AE79" s="71">
        <f t="shared" si="101"/>
        <v>391.35416666666623</v>
      </c>
      <c r="AF79" s="8">
        <f t="shared" si="118"/>
        <v>2124.9999999999191</v>
      </c>
      <c r="AG79" s="7">
        <f t="shared" si="102"/>
        <v>22.772916666665797</v>
      </c>
      <c r="AH79" s="71">
        <f t="shared" si="119"/>
        <v>12.395833333332861</v>
      </c>
      <c r="AI79" s="28">
        <f t="shared" si="103"/>
        <v>0</v>
      </c>
      <c r="AJ79" s="28">
        <f t="shared" si="104"/>
        <v>376.93958333333251</v>
      </c>
      <c r="AK79" s="74">
        <f t="shared" si="105"/>
        <v>366.56249999999955</v>
      </c>
      <c r="AL79" s="12"/>
      <c r="AM79" s="12"/>
      <c r="AN79" s="12"/>
      <c r="AO79" s="12"/>
      <c r="AP79" s="12"/>
      <c r="AQ79" s="12"/>
      <c r="AR79" s="12"/>
      <c r="AS79" s="12"/>
      <c r="AT79" s="12"/>
      <c r="AU79" s="12"/>
      <c r="AV79" s="12"/>
      <c r="AW79" s="12"/>
      <c r="AX79" s="12"/>
      <c r="AY79" s="12"/>
      <c r="AZ79" s="12"/>
      <c r="BA79" s="12"/>
      <c r="BB79" s="12"/>
      <c r="BC79" s="12"/>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row>
    <row r="80" spans="1:260" s="2" customFormat="1" ht="15" x14ac:dyDescent="0.25">
      <c r="A80" s="60" t="s">
        <v>72</v>
      </c>
      <c r="B80" s="8">
        <f t="shared" si="106"/>
        <v>23020.833333333263</v>
      </c>
      <c r="C80" s="7">
        <f t="shared" si="84"/>
        <v>246.70659722222146</v>
      </c>
      <c r="D80" s="71">
        <f t="shared" si="107"/>
        <v>134.28819444444403</v>
      </c>
      <c r="E80" s="28">
        <f t="shared" si="85"/>
        <v>0</v>
      </c>
      <c r="F80" s="28">
        <f t="shared" si="108"/>
        <v>600.87326388888812</v>
      </c>
      <c r="G80" s="71">
        <f t="shared" si="86"/>
        <v>488.45486111111074</v>
      </c>
      <c r="H80" s="8">
        <f t="shared" si="109"/>
        <v>18770.833333333248</v>
      </c>
      <c r="I80" s="7">
        <f t="shared" si="87"/>
        <v>201.16076388888797</v>
      </c>
      <c r="J80" s="71">
        <f t="shared" si="110"/>
        <v>109.49652777777729</v>
      </c>
      <c r="K80" s="28">
        <f t="shared" si="88"/>
        <v>0</v>
      </c>
      <c r="L80" s="28">
        <f t="shared" si="89"/>
        <v>555.32743055555466</v>
      </c>
      <c r="M80" s="71">
        <f t="shared" si="90"/>
        <v>463.663194444444</v>
      </c>
      <c r="N80" s="8">
        <f t="shared" si="111"/>
        <v>14520.833333333245</v>
      </c>
      <c r="O80" s="7">
        <f t="shared" si="91"/>
        <v>155.61493055555459</v>
      </c>
      <c r="P80" s="71">
        <f t="shared" si="112"/>
        <v>84.704861111110603</v>
      </c>
      <c r="Q80" s="28">
        <f t="shared" si="92"/>
        <v>0</v>
      </c>
      <c r="R80" s="28">
        <f t="shared" si="93"/>
        <v>509.78159722222131</v>
      </c>
      <c r="S80" s="71">
        <f t="shared" si="94"/>
        <v>438.87152777777726</v>
      </c>
      <c r="T80" s="8">
        <f t="shared" si="113"/>
        <v>10270.833333333252</v>
      </c>
      <c r="U80" s="7">
        <f t="shared" si="95"/>
        <v>110.06909722222134</v>
      </c>
      <c r="V80" s="71">
        <f t="shared" si="114"/>
        <v>59.913194444443974</v>
      </c>
      <c r="W80" s="28">
        <f t="shared" si="96"/>
        <v>0</v>
      </c>
      <c r="X80" s="28">
        <f t="shared" si="97"/>
        <v>464.23576388888802</v>
      </c>
      <c r="Y80" s="71">
        <f t="shared" si="98"/>
        <v>414.07986111111063</v>
      </c>
      <c r="Z80" s="8">
        <f t="shared" si="115"/>
        <v>6020.833333333253</v>
      </c>
      <c r="AA80" s="7">
        <f t="shared" si="99"/>
        <v>64.523263888888025</v>
      </c>
      <c r="AB80" s="71">
        <f t="shared" si="116"/>
        <v>35.12152777777731</v>
      </c>
      <c r="AC80" s="28">
        <f t="shared" si="100"/>
        <v>0</v>
      </c>
      <c r="AD80" s="28">
        <f t="shared" si="117"/>
        <v>418.68993055555472</v>
      </c>
      <c r="AE80" s="71">
        <f t="shared" si="101"/>
        <v>389.288194444444</v>
      </c>
      <c r="AF80" s="8">
        <f t="shared" si="118"/>
        <v>1770.8333333332523</v>
      </c>
      <c r="AG80" s="7">
        <f t="shared" si="102"/>
        <v>18.977430555554687</v>
      </c>
      <c r="AH80" s="71">
        <f t="shared" si="119"/>
        <v>10.329861111110638</v>
      </c>
      <c r="AI80" s="28">
        <f t="shared" si="103"/>
        <v>0</v>
      </c>
      <c r="AJ80" s="28">
        <f t="shared" si="104"/>
        <v>373.14409722222138</v>
      </c>
      <c r="AK80" s="74">
        <f t="shared" si="105"/>
        <v>364.49652777777732</v>
      </c>
      <c r="AL80" s="12"/>
      <c r="AM80" s="12"/>
      <c r="AN80" s="12"/>
      <c r="AO80" s="12"/>
      <c r="AP80" s="12"/>
      <c r="AQ80" s="12"/>
      <c r="AR80" s="12"/>
      <c r="AS80" s="12"/>
      <c r="AT80" s="12"/>
      <c r="AU80" s="12"/>
      <c r="AV80" s="12"/>
      <c r="AW80" s="12"/>
      <c r="AX80" s="12"/>
      <c r="AY80" s="12"/>
      <c r="AZ80" s="12"/>
      <c r="BA80" s="12"/>
      <c r="BB80" s="12"/>
      <c r="BC80" s="12"/>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c r="DB80"/>
      <c r="DC80"/>
      <c r="DD80"/>
      <c r="DE80"/>
      <c r="DF80"/>
      <c r="DG80"/>
      <c r="DH80"/>
      <c r="DI80"/>
      <c r="DJ80"/>
      <c r="DK80"/>
      <c r="DL80"/>
      <c r="DM80"/>
      <c r="DN80"/>
      <c r="DO80"/>
      <c r="DP80"/>
      <c r="DQ80"/>
      <c r="DR80"/>
      <c r="DS80"/>
      <c r="DT80"/>
      <c r="DU80"/>
      <c r="DV80"/>
      <c r="DW80"/>
      <c r="DX80"/>
      <c r="DY80"/>
      <c r="DZ80"/>
      <c r="EA80"/>
      <c r="EB80"/>
      <c r="EC80"/>
      <c r="ED80"/>
      <c r="EE80"/>
      <c r="EF80"/>
      <c r="EG80"/>
      <c r="EH80"/>
      <c r="EI80"/>
      <c r="EJ80"/>
      <c r="EK80"/>
      <c r="EL80"/>
      <c r="EM80"/>
      <c r="EN80"/>
      <c r="EO80"/>
      <c r="EP80"/>
      <c r="EQ80"/>
      <c r="ER80"/>
      <c r="ES80"/>
      <c r="ET80"/>
      <c r="EU80"/>
      <c r="EV80"/>
      <c r="EW80"/>
      <c r="EX80"/>
      <c r="EY80"/>
      <c r="EZ80"/>
      <c r="FA80"/>
      <c r="FB80"/>
      <c r="FC80"/>
      <c r="FD80"/>
      <c r="FE80"/>
      <c r="FF80"/>
      <c r="FG80"/>
      <c r="FH80"/>
      <c r="FI80"/>
      <c r="FJ80"/>
      <c r="FK80"/>
      <c r="FL80"/>
      <c r="FM80"/>
      <c r="FN80"/>
      <c r="FO80"/>
      <c r="FP80"/>
      <c r="FQ80"/>
      <c r="FR80"/>
      <c r="FS80"/>
      <c r="FT80"/>
      <c r="FU80"/>
      <c r="FV80"/>
      <c r="FW80"/>
      <c r="FX80"/>
      <c r="FY80"/>
      <c r="FZ80"/>
      <c r="GA80"/>
      <c r="GB80"/>
      <c r="GC80"/>
      <c r="GD8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c r="IW80"/>
      <c r="IX80"/>
      <c r="IY80"/>
      <c r="IZ80"/>
    </row>
    <row r="81" spans="1:260" s="2" customFormat="1" ht="15" x14ac:dyDescent="0.25">
      <c r="A81" s="60" t="s">
        <v>73</v>
      </c>
      <c r="B81" s="8">
        <f t="shared" si="106"/>
        <v>22666.666666666595</v>
      </c>
      <c r="C81" s="7">
        <f t="shared" si="84"/>
        <v>242.91111111111033</v>
      </c>
      <c r="D81" s="71">
        <f t="shared" si="107"/>
        <v>132.2222222222218</v>
      </c>
      <c r="E81" s="28">
        <f t="shared" si="85"/>
        <v>0</v>
      </c>
      <c r="F81" s="28">
        <f t="shared" si="108"/>
        <v>597.07777777777699</v>
      </c>
      <c r="G81" s="71">
        <f t="shared" si="86"/>
        <v>486.38888888888846</v>
      </c>
      <c r="H81" s="8">
        <f t="shared" si="109"/>
        <v>18416.666666666581</v>
      </c>
      <c r="I81" s="7">
        <f t="shared" si="87"/>
        <v>197.36527777777684</v>
      </c>
      <c r="J81" s="71">
        <f t="shared" si="110"/>
        <v>107.43055555555506</v>
      </c>
      <c r="K81" s="28">
        <f t="shared" si="88"/>
        <v>0</v>
      </c>
      <c r="L81" s="28">
        <f t="shared" si="89"/>
        <v>551.53194444444352</v>
      </c>
      <c r="M81" s="71">
        <f t="shared" si="90"/>
        <v>461.59722222222172</v>
      </c>
      <c r="N81" s="8">
        <f t="shared" si="111"/>
        <v>14166.666666666579</v>
      </c>
      <c r="O81" s="7">
        <f t="shared" si="91"/>
        <v>151.81944444444349</v>
      </c>
      <c r="P81" s="71">
        <f t="shared" si="112"/>
        <v>82.638888888888374</v>
      </c>
      <c r="Q81" s="28">
        <f t="shared" si="92"/>
        <v>0</v>
      </c>
      <c r="R81" s="28">
        <f t="shared" si="93"/>
        <v>505.98611111111018</v>
      </c>
      <c r="S81" s="71">
        <f t="shared" si="94"/>
        <v>436.80555555555509</v>
      </c>
      <c r="T81" s="8">
        <f t="shared" si="113"/>
        <v>9916.666666666586</v>
      </c>
      <c r="U81" s="7">
        <f t="shared" si="95"/>
        <v>106.27361111111024</v>
      </c>
      <c r="V81" s="71">
        <f t="shared" si="114"/>
        <v>57.847222222221752</v>
      </c>
      <c r="W81" s="28">
        <f t="shared" si="96"/>
        <v>0</v>
      </c>
      <c r="X81" s="28">
        <f t="shared" si="97"/>
        <v>460.44027777777694</v>
      </c>
      <c r="Y81" s="71">
        <f t="shared" si="98"/>
        <v>412.01388888888846</v>
      </c>
      <c r="Z81" s="8">
        <f t="shared" si="115"/>
        <v>5666.666666666586</v>
      </c>
      <c r="AA81" s="7">
        <f t="shared" si="99"/>
        <v>60.727777777776907</v>
      </c>
      <c r="AB81" s="71">
        <f t="shared" si="116"/>
        <v>33.055555555555088</v>
      </c>
      <c r="AC81" s="28">
        <f t="shared" si="100"/>
        <v>0</v>
      </c>
      <c r="AD81" s="28">
        <f t="shared" si="117"/>
        <v>414.89444444444359</v>
      </c>
      <c r="AE81" s="71">
        <f t="shared" si="101"/>
        <v>387.22222222222177</v>
      </c>
      <c r="AF81" s="8">
        <f t="shared" si="118"/>
        <v>1416.6666666665856</v>
      </c>
      <c r="AG81" s="7">
        <f t="shared" si="102"/>
        <v>15.181944444443575</v>
      </c>
      <c r="AH81" s="71">
        <f t="shared" si="119"/>
        <v>8.2638888888884168</v>
      </c>
      <c r="AI81" s="28">
        <f t="shared" si="103"/>
        <v>0</v>
      </c>
      <c r="AJ81" s="28">
        <f t="shared" si="104"/>
        <v>369.34861111111024</v>
      </c>
      <c r="AK81" s="74">
        <f t="shared" si="105"/>
        <v>362.43055555555509</v>
      </c>
      <c r="AL81" s="12"/>
      <c r="AM81" s="12"/>
      <c r="AN81" s="12"/>
      <c r="AO81" s="12"/>
      <c r="AP81" s="12"/>
      <c r="AQ81" s="12"/>
      <c r="AR81" s="12"/>
      <c r="AS81" s="12"/>
      <c r="AT81" s="12"/>
      <c r="AU81" s="12"/>
      <c r="AV81" s="12"/>
      <c r="AW81" s="12"/>
      <c r="AX81" s="12"/>
      <c r="AY81" s="12"/>
      <c r="AZ81" s="12"/>
      <c r="BA81" s="12"/>
      <c r="BB81" s="12"/>
      <c r="BC81" s="12"/>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c r="DB81"/>
      <c r="DC81"/>
      <c r="DD81"/>
      <c r="DE81"/>
      <c r="DF81"/>
      <c r="DG81"/>
      <c r="DH81"/>
      <c r="DI81"/>
      <c r="DJ81"/>
      <c r="DK81"/>
      <c r="DL81"/>
      <c r="DM81"/>
      <c r="DN81"/>
      <c r="DO81"/>
      <c r="DP81"/>
      <c r="DQ81"/>
      <c r="DR81"/>
      <c r="DS81"/>
      <c r="DT81"/>
      <c r="DU81"/>
      <c r="DV81"/>
      <c r="DW81"/>
      <c r="DX81"/>
      <c r="DY81"/>
      <c r="DZ81"/>
      <c r="EA81"/>
      <c r="EB81"/>
      <c r="EC81"/>
      <c r="ED81"/>
      <c r="EE81"/>
      <c r="EF81"/>
      <c r="EG81"/>
      <c r="EH81"/>
      <c r="EI81"/>
      <c r="EJ81"/>
      <c r="EK81"/>
      <c r="EL81"/>
      <c r="EM81"/>
      <c r="EN81"/>
      <c r="EO81"/>
      <c r="EP81"/>
      <c r="EQ81"/>
      <c r="ER81"/>
      <c r="ES81"/>
      <c r="ET81"/>
      <c r="EU81"/>
      <c r="EV81"/>
      <c r="EW81"/>
      <c r="EX81"/>
      <c r="EY81"/>
      <c r="EZ81"/>
      <c r="FA81"/>
      <c r="FB81"/>
      <c r="FC81"/>
      <c r="FD81"/>
      <c r="FE81"/>
      <c r="FF81"/>
      <c r="FG81"/>
      <c r="FH81"/>
      <c r="FI81"/>
      <c r="FJ81"/>
      <c r="FK81"/>
      <c r="FL81"/>
      <c r="FM81"/>
      <c r="FN81"/>
      <c r="FO81"/>
      <c r="FP81"/>
      <c r="FQ81"/>
      <c r="FR81"/>
      <c r="FS81"/>
      <c r="FT81"/>
      <c r="FU81"/>
      <c r="FV81"/>
      <c r="FW81"/>
      <c r="FX81"/>
      <c r="FY81"/>
      <c r="FZ81"/>
      <c r="GA81"/>
      <c r="GB81"/>
      <c r="GC81"/>
      <c r="GD81"/>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c r="IW81"/>
      <c r="IX81"/>
      <c r="IY81"/>
      <c r="IZ81"/>
    </row>
    <row r="82" spans="1:260" s="2" customFormat="1" ht="15" x14ac:dyDescent="0.25">
      <c r="A82" s="60" t="s">
        <v>74</v>
      </c>
      <c r="B82" s="8">
        <f t="shared" si="106"/>
        <v>22312.499999999927</v>
      </c>
      <c r="C82" s="7">
        <f t="shared" si="84"/>
        <v>239.1156249999992</v>
      </c>
      <c r="D82" s="71">
        <f t="shared" si="107"/>
        <v>130.15624999999957</v>
      </c>
      <c r="E82" s="28">
        <f t="shared" si="85"/>
        <v>0</v>
      </c>
      <c r="F82" s="28">
        <f t="shared" si="108"/>
        <v>593.28229166666586</v>
      </c>
      <c r="G82" s="71">
        <f t="shared" si="86"/>
        <v>484.32291666666629</v>
      </c>
      <c r="H82" s="8">
        <f t="shared" si="109"/>
        <v>18062.499999999913</v>
      </c>
      <c r="I82" s="7">
        <f t="shared" si="87"/>
        <v>193.56979166666571</v>
      </c>
      <c r="J82" s="71">
        <f t="shared" si="110"/>
        <v>105.36458333333283</v>
      </c>
      <c r="K82" s="28">
        <f t="shared" si="88"/>
        <v>0</v>
      </c>
      <c r="L82" s="28">
        <f t="shared" si="89"/>
        <v>547.73645833333239</v>
      </c>
      <c r="M82" s="71">
        <f t="shared" si="90"/>
        <v>459.53124999999955</v>
      </c>
      <c r="N82" s="8">
        <f t="shared" si="111"/>
        <v>13812.499999999913</v>
      </c>
      <c r="O82" s="7">
        <f t="shared" si="91"/>
        <v>148.02395833333239</v>
      </c>
      <c r="P82" s="71">
        <f t="shared" si="112"/>
        <v>80.57291666666616</v>
      </c>
      <c r="Q82" s="28">
        <f t="shared" si="92"/>
        <v>0</v>
      </c>
      <c r="R82" s="28">
        <f t="shared" si="93"/>
        <v>502.19062499999905</v>
      </c>
      <c r="S82" s="71">
        <f t="shared" si="94"/>
        <v>434.73958333333286</v>
      </c>
      <c r="T82" s="8">
        <f t="shared" si="113"/>
        <v>9562.49999999992</v>
      </c>
      <c r="U82" s="7">
        <f t="shared" si="95"/>
        <v>102.47812499999914</v>
      </c>
      <c r="V82" s="71">
        <f t="shared" si="114"/>
        <v>55.781249999999538</v>
      </c>
      <c r="W82" s="28">
        <f t="shared" si="96"/>
        <v>0</v>
      </c>
      <c r="X82" s="28">
        <f t="shared" si="97"/>
        <v>456.64479166666581</v>
      </c>
      <c r="Y82" s="71">
        <f t="shared" si="98"/>
        <v>409.94791666666623</v>
      </c>
      <c r="Z82" s="8">
        <f t="shared" si="115"/>
        <v>5312.4999999999191</v>
      </c>
      <c r="AA82" s="7">
        <f t="shared" si="99"/>
        <v>56.932291666665797</v>
      </c>
      <c r="AB82" s="71">
        <f t="shared" si="116"/>
        <v>30.989583333332863</v>
      </c>
      <c r="AC82" s="28">
        <f t="shared" si="100"/>
        <v>0</v>
      </c>
      <c r="AD82" s="28">
        <f t="shared" si="117"/>
        <v>411.09895833333246</v>
      </c>
      <c r="AE82" s="71">
        <f t="shared" si="101"/>
        <v>385.15624999999955</v>
      </c>
      <c r="AF82" s="8">
        <f t="shared" si="118"/>
        <v>1062.4999999999188</v>
      </c>
      <c r="AG82" s="7">
        <f t="shared" si="102"/>
        <v>11.386458333332463</v>
      </c>
      <c r="AH82" s="71">
        <f t="shared" si="119"/>
        <v>6.1979166666661936</v>
      </c>
      <c r="AI82" s="28">
        <f t="shared" si="103"/>
        <v>0</v>
      </c>
      <c r="AJ82" s="28">
        <f t="shared" si="104"/>
        <v>365.55312499999917</v>
      </c>
      <c r="AK82" s="74">
        <f t="shared" si="105"/>
        <v>360.36458333333286</v>
      </c>
      <c r="AL82" s="12"/>
      <c r="AM82" s="12"/>
      <c r="AN82" s="12"/>
      <c r="AO82" s="12"/>
      <c r="AP82" s="12"/>
      <c r="AQ82" s="12"/>
      <c r="AR82" s="12"/>
      <c r="AS82" s="12"/>
      <c r="AT82" s="12"/>
      <c r="AU82" s="12"/>
      <c r="AV82" s="12"/>
      <c r="AW82" s="12"/>
      <c r="AX82" s="12"/>
      <c r="AY82" s="12"/>
      <c r="AZ82" s="12"/>
      <c r="BA82" s="12"/>
      <c r="BB82" s="12"/>
      <c r="BC82" s="1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row>
    <row r="83" spans="1:260" s="2" customFormat="1" ht="15" x14ac:dyDescent="0.25">
      <c r="A83" s="60" t="s">
        <v>75</v>
      </c>
      <c r="B83" s="8">
        <f t="shared" si="106"/>
        <v>21958.333333333259</v>
      </c>
      <c r="C83" s="7">
        <f t="shared" si="84"/>
        <v>235.3201388888881</v>
      </c>
      <c r="D83" s="71">
        <f t="shared" si="107"/>
        <v>128.09027777777735</v>
      </c>
      <c r="E83" s="28">
        <f t="shared" si="85"/>
        <v>0</v>
      </c>
      <c r="F83" s="28">
        <f t="shared" si="108"/>
        <v>589.48680555555484</v>
      </c>
      <c r="G83" s="71">
        <f t="shared" si="86"/>
        <v>482.256944444444</v>
      </c>
      <c r="H83" s="8">
        <f t="shared" si="109"/>
        <v>17708.333333333245</v>
      </c>
      <c r="I83" s="7">
        <f t="shared" si="87"/>
        <v>189.77430555555461</v>
      </c>
      <c r="J83" s="71">
        <f t="shared" si="110"/>
        <v>103.2986111111106</v>
      </c>
      <c r="K83" s="28">
        <f t="shared" si="88"/>
        <v>0</v>
      </c>
      <c r="L83" s="28">
        <f t="shared" si="89"/>
        <v>543.94097222222126</v>
      </c>
      <c r="M83" s="71">
        <f t="shared" si="90"/>
        <v>457.46527777777726</v>
      </c>
      <c r="N83" s="8">
        <f t="shared" si="111"/>
        <v>13458.333333333247</v>
      </c>
      <c r="O83" s="7">
        <f t="shared" si="91"/>
        <v>144.22847222222128</v>
      </c>
      <c r="P83" s="71">
        <f t="shared" si="112"/>
        <v>78.506944444443945</v>
      </c>
      <c r="Q83" s="28">
        <f t="shared" si="92"/>
        <v>0</v>
      </c>
      <c r="R83" s="28">
        <f t="shared" si="93"/>
        <v>498.39513888888797</v>
      </c>
      <c r="S83" s="71">
        <f t="shared" si="94"/>
        <v>432.67361111111063</v>
      </c>
      <c r="T83" s="8">
        <f t="shared" si="113"/>
        <v>9208.3333333332539</v>
      </c>
      <c r="U83" s="7">
        <f t="shared" si="95"/>
        <v>98.682638888888036</v>
      </c>
      <c r="V83" s="71">
        <f t="shared" si="114"/>
        <v>53.715277777777317</v>
      </c>
      <c r="W83" s="28">
        <f t="shared" si="96"/>
        <v>0</v>
      </c>
      <c r="X83" s="28">
        <f t="shared" si="97"/>
        <v>452.84930555555474</v>
      </c>
      <c r="Y83" s="71">
        <f t="shared" si="98"/>
        <v>407.881944444444</v>
      </c>
      <c r="Z83" s="8">
        <f t="shared" si="115"/>
        <v>4958.3333333332521</v>
      </c>
      <c r="AA83" s="7">
        <f t="shared" si="99"/>
        <v>53.13680555555468</v>
      </c>
      <c r="AB83" s="71">
        <f t="shared" si="116"/>
        <v>28.923611111110638</v>
      </c>
      <c r="AC83" s="28">
        <f t="shared" si="100"/>
        <v>0</v>
      </c>
      <c r="AD83" s="28">
        <f t="shared" si="117"/>
        <v>407.30347222222139</v>
      </c>
      <c r="AE83" s="71">
        <f t="shared" si="101"/>
        <v>383.09027777777732</v>
      </c>
      <c r="AF83" s="8">
        <f t="shared" si="118"/>
        <v>708.33333333325209</v>
      </c>
      <c r="AG83" s="7">
        <f t="shared" si="102"/>
        <v>7.5909722222213514</v>
      </c>
      <c r="AH83" s="71">
        <f t="shared" si="119"/>
        <v>4.1319444444439704</v>
      </c>
      <c r="AI83" s="28">
        <f t="shared" si="103"/>
        <v>0</v>
      </c>
      <c r="AJ83" s="28">
        <f t="shared" si="104"/>
        <v>361.75763888888804</v>
      </c>
      <c r="AK83" s="74">
        <f t="shared" si="105"/>
        <v>358.29861111111063</v>
      </c>
      <c r="AL83" s="12"/>
      <c r="AM83" s="12"/>
      <c r="AN83" s="12"/>
      <c r="AO83" s="12"/>
      <c r="AP83" s="12"/>
      <c r="AQ83" s="12"/>
      <c r="AR83" s="12"/>
      <c r="AS83" s="12"/>
      <c r="AT83" s="12"/>
      <c r="AU83" s="12"/>
      <c r="AV83" s="12"/>
      <c r="AW83" s="12"/>
      <c r="AX83" s="12"/>
      <c r="AY83" s="12"/>
      <c r="AZ83" s="12"/>
      <c r="BA83" s="12"/>
      <c r="BB83" s="12"/>
      <c r="BC83" s="12"/>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row>
    <row r="84" spans="1:260" s="2" customFormat="1" ht="15" x14ac:dyDescent="0.25">
      <c r="A84" s="60" t="s">
        <v>76</v>
      </c>
      <c r="B84" s="8">
        <f t="shared" si="106"/>
        <v>21604.166666666591</v>
      </c>
      <c r="C84" s="7">
        <f t="shared" si="84"/>
        <v>231.52465277777696</v>
      </c>
      <c r="D84" s="71">
        <f t="shared" si="107"/>
        <v>126.02430555555512</v>
      </c>
      <c r="E84" s="28">
        <f t="shared" si="85"/>
        <v>0</v>
      </c>
      <c r="F84" s="28">
        <f t="shared" si="108"/>
        <v>585.69131944444371</v>
      </c>
      <c r="G84" s="71">
        <f t="shared" si="86"/>
        <v>480.19097222222183</v>
      </c>
      <c r="H84" s="8">
        <f t="shared" si="109"/>
        <v>17354.166666666577</v>
      </c>
      <c r="I84" s="7">
        <f t="shared" si="87"/>
        <v>185.97881944444347</v>
      </c>
      <c r="J84" s="71">
        <f t="shared" si="110"/>
        <v>101.23263888888837</v>
      </c>
      <c r="K84" s="28">
        <f t="shared" si="88"/>
        <v>0</v>
      </c>
      <c r="L84" s="28">
        <f t="shared" si="89"/>
        <v>540.14548611111013</v>
      </c>
      <c r="M84" s="71">
        <f t="shared" si="90"/>
        <v>455.39930555555509</v>
      </c>
      <c r="N84" s="8">
        <f t="shared" si="111"/>
        <v>13104.166666666581</v>
      </c>
      <c r="O84" s="7">
        <f t="shared" si="91"/>
        <v>140.43298611111018</v>
      </c>
      <c r="P84" s="71">
        <f t="shared" si="112"/>
        <v>76.440972222221717</v>
      </c>
      <c r="Q84" s="28">
        <f t="shared" si="92"/>
        <v>0</v>
      </c>
      <c r="R84" s="28">
        <f t="shared" si="93"/>
        <v>494.5996527777769</v>
      </c>
      <c r="S84" s="71">
        <f t="shared" si="94"/>
        <v>430.6076388888884</v>
      </c>
      <c r="T84" s="8">
        <f t="shared" si="113"/>
        <v>8854.1666666665878</v>
      </c>
      <c r="U84" s="7">
        <f t="shared" si="95"/>
        <v>94.887152777776933</v>
      </c>
      <c r="V84" s="71">
        <f t="shared" si="114"/>
        <v>51.649305555555095</v>
      </c>
      <c r="W84" s="28">
        <f t="shared" si="96"/>
        <v>0</v>
      </c>
      <c r="X84" s="28">
        <f t="shared" si="97"/>
        <v>449.0538194444436</v>
      </c>
      <c r="Y84" s="71">
        <f t="shared" si="98"/>
        <v>405.81597222222177</v>
      </c>
      <c r="Z84" s="8">
        <f t="shared" si="115"/>
        <v>4604.1666666665851</v>
      </c>
      <c r="AA84" s="7">
        <f t="shared" si="99"/>
        <v>49.34131944444357</v>
      </c>
      <c r="AB84" s="71">
        <f t="shared" si="116"/>
        <v>26.857638888888413</v>
      </c>
      <c r="AC84" s="28">
        <f t="shared" si="100"/>
        <v>0</v>
      </c>
      <c r="AD84" s="28">
        <f t="shared" si="117"/>
        <v>403.50798611111026</v>
      </c>
      <c r="AE84" s="71">
        <f t="shared" si="101"/>
        <v>381.02430555555509</v>
      </c>
      <c r="AF84" s="8">
        <f t="shared" si="118"/>
        <v>354.1666666665854</v>
      </c>
      <c r="AG84" s="7">
        <f t="shared" si="102"/>
        <v>3.79548611111024</v>
      </c>
      <c r="AH84" s="71">
        <f t="shared" si="119"/>
        <v>2.0659722222217485</v>
      </c>
      <c r="AI84" s="28">
        <f t="shared" si="103"/>
        <v>3430</v>
      </c>
      <c r="AJ84" s="28">
        <f t="shared" si="104"/>
        <v>3787.9621527777767</v>
      </c>
      <c r="AK84" s="74">
        <f t="shared" si="105"/>
        <v>3786.2326388888882</v>
      </c>
      <c r="AL84" s="12"/>
      <c r="AM84" s="12"/>
      <c r="AN84" s="12"/>
      <c r="AO84" s="12"/>
      <c r="AP84" s="12"/>
      <c r="AQ84" s="12"/>
      <c r="AR84" s="12"/>
      <c r="AS84" s="12"/>
      <c r="AT84" s="12"/>
      <c r="AU84" s="12"/>
      <c r="AV84" s="12"/>
      <c r="AW84" s="12"/>
      <c r="AX84" s="12"/>
      <c r="AY84" s="12"/>
      <c r="AZ84" s="12"/>
      <c r="BA84" s="12"/>
      <c r="BB84" s="12"/>
      <c r="BC84" s="12"/>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row>
    <row r="85" spans="1:260" s="2" customFormat="1" ht="15.75" thickBot="1" x14ac:dyDescent="0.3">
      <c r="A85" s="29" t="s">
        <v>19</v>
      </c>
      <c r="B85" s="10"/>
      <c r="C85" s="11">
        <f>SUM(C73:C84)</f>
        <v>3028.7979166666573</v>
      </c>
      <c r="D85" s="72">
        <f>SUM(D73:D84)</f>
        <v>1648.6458333333285</v>
      </c>
      <c r="E85" s="30">
        <f>SUM(E73:E84)</f>
        <v>280</v>
      </c>
      <c r="F85" s="30">
        <f>SUM(F73:F84)</f>
        <v>7558.7979166666573</v>
      </c>
      <c r="G85" s="73">
        <f>SUM(G73:G84)</f>
        <v>6178.6458333333285</v>
      </c>
      <c r="H85" s="10"/>
      <c r="I85" s="11">
        <f>SUM(I73:I84)</f>
        <v>2482.2479166666558</v>
      </c>
      <c r="J85" s="72">
        <f>SUM(J73:J84)</f>
        <v>1351.1458333333276</v>
      </c>
      <c r="K85" s="30">
        <f>SUM(K73:K84)</f>
        <v>280</v>
      </c>
      <c r="L85" s="30">
        <f>SUM(L73:L84)</f>
        <v>7012.2479166666562</v>
      </c>
      <c r="M85" s="73">
        <f>SUM(M73:M84)</f>
        <v>5881.1458333333285</v>
      </c>
      <c r="N85" s="10"/>
      <c r="O85" s="11">
        <f>SUM(O73:O84)</f>
        <v>1935.6979166666549</v>
      </c>
      <c r="P85" s="72">
        <f>SUM(P73:P84)</f>
        <v>1053.6458333333271</v>
      </c>
      <c r="Q85" s="30">
        <f>SUM(Q73:Q84)</f>
        <v>280</v>
      </c>
      <c r="R85" s="30">
        <f>SUM(R73:R84)</f>
        <v>6465.6979166666561</v>
      </c>
      <c r="S85" s="73">
        <f>SUM(S73:S84)</f>
        <v>5583.6458333333276</v>
      </c>
      <c r="T85" s="10"/>
      <c r="U85" s="11">
        <f>SUM(U73:U84)</f>
        <v>1389.1479166666561</v>
      </c>
      <c r="V85" s="72">
        <f>SUM(V73:V84)</f>
        <v>756.14583333332769</v>
      </c>
      <c r="W85" s="30">
        <f>SUM(W73:W84)</f>
        <v>280</v>
      </c>
      <c r="X85" s="30">
        <f>SUM(X73:X84)</f>
        <v>5919.1479166666559</v>
      </c>
      <c r="Y85" s="73">
        <f>SUM(Y73:Y84)</f>
        <v>5286.1458333333285</v>
      </c>
      <c r="Z85" s="10"/>
      <c r="AA85" s="11">
        <f>SUM(AA73:AA84)</f>
        <v>842.59791666665637</v>
      </c>
      <c r="AB85" s="72">
        <f>SUM(AB73:AB84)</f>
        <v>458.64583333332774</v>
      </c>
      <c r="AC85" s="30">
        <f>SUM(AC73:AC84)</f>
        <v>280</v>
      </c>
      <c r="AD85" s="30">
        <f>SUM(AD73:AD84)</f>
        <v>5372.5979166666557</v>
      </c>
      <c r="AE85" s="73">
        <f>SUM(AE73:AE84)</f>
        <v>4988.6458333333276</v>
      </c>
      <c r="AF85" s="10"/>
      <c r="AG85" s="11">
        <f>SUM(AG73:AG84)</f>
        <v>296.04791666665619</v>
      </c>
      <c r="AH85" s="72">
        <f>SUM(AH73:AH84)</f>
        <v>161.14583333332766</v>
      </c>
      <c r="AI85" s="30">
        <f>SUM(AI73:AI84)</f>
        <v>3710</v>
      </c>
      <c r="AJ85" s="30">
        <f>SUM(AJ73:AJ84)</f>
        <v>8256.0479166666555</v>
      </c>
      <c r="AK85" s="76">
        <f>SUM(AK73:AK84)</f>
        <v>8121.1458333333285</v>
      </c>
      <c r="AL85" s="12"/>
      <c r="AM85" s="12"/>
      <c r="AN85" s="12"/>
      <c r="AO85" s="12"/>
      <c r="AP85" s="12"/>
      <c r="AQ85" s="12"/>
      <c r="AR85" s="12"/>
      <c r="AS85" s="12"/>
      <c r="AT85" s="12"/>
      <c r="AU85" s="12"/>
      <c r="AV85" s="12"/>
      <c r="AW85" s="12"/>
      <c r="AX85" s="12"/>
      <c r="AY85" s="12"/>
      <c r="AZ85" s="12"/>
      <c r="BA85" s="12"/>
      <c r="BB85" s="12"/>
      <c r="BC85" s="12"/>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row>
    <row r="86" spans="1:260" s="1" customFormat="1" ht="34.5" customHeight="1" x14ac:dyDescent="0.25">
      <c r="A86" s="41"/>
      <c r="B86" s="41"/>
      <c r="C86" s="41"/>
      <c r="D86" s="41"/>
      <c r="E86" s="41"/>
      <c r="F86" s="41"/>
      <c r="G86" s="41"/>
      <c r="H86" s="41"/>
      <c r="I86" s="41"/>
      <c r="J86" s="41"/>
      <c r="K86" s="41"/>
      <c r="L86" s="41"/>
      <c r="M86" s="228" t="s">
        <v>102</v>
      </c>
      <c r="N86" s="228"/>
      <c r="O86" s="41"/>
      <c r="P86" s="41"/>
      <c r="Q86" s="41"/>
      <c r="R86" s="41"/>
      <c r="S86" s="41"/>
      <c r="T86" s="41"/>
      <c r="U86" s="41"/>
      <c r="V86" s="41"/>
      <c r="W86" s="41"/>
      <c r="X86" s="41"/>
      <c r="Y86" s="41"/>
      <c r="Z86" s="41"/>
      <c r="AA86" s="41"/>
      <c r="AB86" s="41"/>
      <c r="AC86" s="41"/>
      <c r="AD86" s="41"/>
      <c r="AE86" s="41"/>
      <c r="AF86" s="41"/>
      <c r="AG86" s="41"/>
      <c r="AH86" s="41"/>
      <c r="AI86" s="41"/>
      <c r="AJ86" s="41"/>
      <c r="AK86" s="41"/>
      <c r="AL86" s="41"/>
      <c r="AM86" s="41"/>
      <c r="AN86" s="41"/>
      <c r="AO86" s="41"/>
      <c r="AP86" s="12"/>
      <c r="AQ86" s="12"/>
      <c r="AR86" s="12"/>
      <c r="AS86" s="12"/>
      <c r="AT86" s="12"/>
      <c r="AU86" s="12"/>
      <c r="AV86" s="12"/>
      <c r="AW86" s="12"/>
      <c r="AX86" s="12"/>
      <c r="AY86" s="12"/>
      <c r="AZ86" s="12"/>
      <c r="BA86" s="12"/>
      <c r="BB86" s="12"/>
      <c r="BC86" s="12"/>
      <c r="BD86" s="59"/>
      <c r="BE86" s="59"/>
      <c r="BF86" s="59"/>
      <c r="BG86" s="59"/>
      <c r="BH86" s="59"/>
      <c r="BI86" s="59"/>
      <c r="BJ86" s="59"/>
      <c r="BK86" s="59"/>
      <c r="BL86" s="59"/>
      <c r="BM86" s="59"/>
      <c r="BN86" s="59"/>
      <c r="BO86" s="59"/>
      <c r="BP86" s="59"/>
      <c r="BQ86" s="59"/>
      <c r="BR86" s="59"/>
      <c r="BS86" s="59"/>
      <c r="BT86" s="59"/>
      <c r="BU86" s="59"/>
      <c r="BV86" s="59"/>
      <c r="BW86" s="59"/>
      <c r="BX86" s="59"/>
      <c r="BY86" s="59"/>
      <c r="BZ86" s="59"/>
      <c r="CA86" s="59"/>
      <c r="CB86" s="59"/>
      <c r="CC86" s="59"/>
      <c r="CD86" s="59"/>
      <c r="CE86" s="59"/>
      <c r="CF86" s="59"/>
      <c r="CG86" s="59"/>
      <c r="CH86" s="59"/>
      <c r="CI86" s="59"/>
      <c r="CJ86" s="59"/>
      <c r="CK86" s="59"/>
      <c r="CL86" s="59"/>
      <c r="CM86" s="59"/>
      <c r="CN86" s="59"/>
      <c r="CO86" s="59"/>
      <c r="CP86" s="59"/>
      <c r="CQ86" s="59"/>
      <c r="CR86" s="59"/>
      <c r="CS86" s="59"/>
      <c r="CT86" s="59"/>
      <c r="CU86" s="59"/>
      <c r="CV86" s="59"/>
      <c r="CW86" s="59"/>
      <c r="CX86" s="59"/>
      <c r="CY86" s="59"/>
      <c r="CZ86" s="59"/>
      <c r="DA86" s="59"/>
      <c r="DB86" s="59"/>
      <c r="DC86" s="59"/>
      <c r="DD86" s="59"/>
      <c r="DE86" s="59"/>
      <c r="DF86" s="59"/>
      <c r="DG86" s="59"/>
      <c r="DH86" s="59"/>
      <c r="DI86" s="59"/>
      <c r="DJ86" s="59"/>
      <c r="DK86" s="59"/>
      <c r="DL86" s="59"/>
      <c r="DM86" s="59"/>
      <c r="DN86" s="59"/>
      <c r="DO86" s="59"/>
      <c r="DP86" s="59"/>
      <c r="DQ86" s="59"/>
      <c r="DR86" s="59"/>
      <c r="DS86" s="59"/>
      <c r="DT86" s="59"/>
      <c r="DU86" s="59"/>
      <c r="DV86" s="59"/>
      <c r="DW86" s="59"/>
      <c r="DX86" s="59"/>
      <c r="DY86" s="59"/>
      <c r="DZ86" s="59"/>
      <c r="EA86" s="59"/>
      <c r="EB86" s="59"/>
      <c r="EC86" s="59"/>
      <c r="ED86" s="59"/>
      <c r="EE86" s="59"/>
      <c r="EF86" s="59"/>
      <c r="EG86" s="59"/>
      <c r="EH86" s="59"/>
      <c r="EI86" s="59"/>
      <c r="EJ86" s="59"/>
      <c r="EK86" s="59"/>
      <c r="EL86" s="59"/>
      <c r="EM86" s="59"/>
      <c r="EN86" s="59"/>
      <c r="EO86" s="59"/>
      <c r="EP86" s="59"/>
      <c r="EQ86" s="59"/>
      <c r="ER86" s="59"/>
      <c r="ES86" s="59"/>
      <c r="ET86" s="59"/>
      <c r="EU86" s="59"/>
      <c r="EV86" s="59"/>
      <c r="EW86" s="59"/>
      <c r="EX86" s="59"/>
      <c r="EY86" s="59"/>
      <c r="EZ86" s="59"/>
      <c r="FA86" s="59"/>
      <c r="FB86" s="59"/>
      <c r="FC86" s="59"/>
      <c r="FD86" s="59"/>
      <c r="FE86" s="59"/>
      <c r="FF86" s="59"/>
      <c r="FG86" s="59"/>
      <c r="FH86" s="59"/>
      <c r="FI86" s="59"/>
      <c r="FJ86" s="59"/>
      <c r="FK86" s="59"/>
      <c r="FL86" s="59"/>
      <c r="FM86" s="59"/>
      <c r="FN86" s="59"/>
      <c r="FO86" s="59"/>
      <c r="FP86" s="59"/>
      <c r="FQ86" s="59"/>
      <c r="FR86" s="59"/>
      <c r="FS86" s="59"/>
      <c r="FT86" s="59"/>
      <c r="FU86" s="59"/>
      <c r="FV86" s="59"/>
      <c r="FW86" s="59"/>
      <c r="FX86" s="59"/>
      <c r="FY86" s="59"/>
      <c r="FZ86" s="59"/>
      <c r="GA86" s="59"/>
      <c r="GB86" s="59"/>
      <c r="GC86" s="59"/>
      <c r="GD86" s="59"/>
      <c r="GE86" s="59"/>
      <c r="GF86" s="59"/>
      <c r="GG86" s="59"/>
      <c r="GH86" s="59"/>
      <c r="GI86" s="59"/>
      <c r="GJ86" s="59"/>
      <c r="GK86" s="59"/>
      <c r="GL86" s="59"/>
      <c r="GM86" s="59"/>
      <c r="GN86" s="59"/>
      <c r="GO86" s="59"/>
      <c r="GP86" s="59"/>
      <c r="GQ86" s="59"/>
      <c r="GR86" s="59"/>
      <c r="GS86" s="59"/>
      <c r="GT86" s="59"/>
      <c r="GU86" s="59"/>
      <c r="GV86" s="59"/>
      <c r="GW86" s="59"/>
      <c r="GX86" s="59"/>
      <c r="GY86" s="59"/>
      <c r="GZ86" s="59"/>
      <c r="HA86" s="59"/>
      <c r="HB86" s="59"/>
      <c r="HC86" s="59"/>
      <c r="HD86" s="59"/>
      <c r="HE86" s="59"/>
      <c r="HF86" s="59"/>
      <c r="HG86" s="59"/>
      <c r="HH86" s="59"/>
      <c r="HI86" s="59"/>
      <c r="HJ86" s="59"/>
      <c r="HK86" s="59"/>
      <c r="HL86" s="59"/>
      <c r="HM86" s="59"/>
      <c r="HN86" s="59"/>
      <c r="HO86" s="59"/>
      <c r="HP86" s="59"/>
      <c r="HQ86" s="59"/>
      <c r="HR86" s="59"/>
      <c r="HS86" s="59"/>
      <c r="HT86" s="59"/>
      <c r="HU86" s="59"/>
      <c r="HV86" s="59"/>
      <c r="HW86" s="59"/>
      <c r="HX86" s="59"/>
      <c r="HY86" s="59"/>
      <c r="HZ86" s="59"/>
      <c r="IA86" s="59"/>
      <c r="IB86" s="59"/>
      <c r="IC86" s="59"/>
      <c r="ID86" s="59"/>
      <c r="IE86" s="59"/>
      <c r="IF86" s="59"/>
      <c r="IG86" s="59"/>
      <c r="IH86" s="59"/>
      <c r="II86" s="59"/>
      <c r="IJ86" s="59"/>
      <c r="IK86" s="59"/>
      <c r="IL86" s="59"/>
      <c r="IM86" s="59"/>
      <c r="IN86" s="59"/>
      <c r="IO86" s="59"/>
      <c r="IP86" s="59"/>
      <c r="IQ86" s="59"/>
      <c r="IR86" s="59"/>
      <c r="IS86" s="59"/>
      <c r="IT86" s="59"/>
      <c r="IU86" s="59"/>
      <c r="IV86" s="59"/>
      <c r="IW86" s="59"/>
      <c r="IX86" s="59"/>
      <c r="IY86" s="59"/>
      <c r="IZ86" s="59"/>
    </row>
    <row r="87" spans="1:260" s="2" customFormat="1" ht="48" customHeight="1" x14ac:dyDescent="0.25">
      <c r="A87" s="41"/>
      <c r="B87" s="41"/>
      <c r="C87" s="41"/>
      <c r="D87" s="41"/>
      <c r="E87" s="41"/>
      <c r="F87" s="41"/>
      <c r="G87" s="41"/>
      <c r="H87" s="41"/>
      <c r="I87" s="41"/>
      <c r="J87" s="41"/>
      <c r="K87" s="41"/>
      <c r="L87" s="41"/>
      <c r="M87" s="77" t="s">
        <v>103</v>
      </c>
      <c r="N87" s="78" t="s">
        <v>104</v>
      </c>
      <c r="O87" s="41"/>
      <c r="P87" s="41"/>
      <c r="Q87" s="41"/>
      <c r="R87" s="41"/>
      <c r="S87" s="41"/>
      <c r="T87" s="41"/>
      <c r="U87" s="41"/>
      <c r="V87" s="41"/>
      <c r="W87" s="41"/>
      <c r="X87" s="41"/>
      <c r="Y87" s="41"/>
      <c r="Z87" s="41"/>
      <c r="AA87" s="41"/>
      <c r="AB87" s="41"/>
      <c r="AC87" s="41"/>
      <c r="AD87" s="41"/>
      <c r="AE87" s="41"/>
      <c r="AF87" s="41"/>
      <c r="AG87" s="41"/>
      <c r="AH87" s="41"/>
      <c r="AI87" s="41"/>
      <c r="AJ87" s="41"/>
      <c r="AK87" s="41"/>
      <c r="AL87" s="41"/>
      <c r="AM87" s="41"/>
      <c r="AN87" s="41"/>
      <c r="AO87" s="41"/>
      <c r="AP87" s="12"/>
      <c r="AQ87" s="12"/>
      <c r="AR87" s="12"/>
      <c r="AS87" s="12"/>
      <c r="AT87" s="12"/>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row>
    <row r="88" spans="1:260" s="2" customFormat="1" ht="42.75" customHeight="1" x14ac:dyDescent="0.25">
      <c r="A88" s="128" t="s">
        <v>110</v>
      </c>
      <c r="B88" s="128"/>
      <c r="C88" s="128"/>
      <c r="D88" s="128"/>
      <c r="E88" s="128"/>
      <c r="F88" s="128"/>
      <c r="G88" s="128"/>
      <c r="H88" s="128"/>
      <c r="I88" s="128"/>
      <c r="J88" s="128"/>
      <c r="K88" s="128"/>
      <c r="L88" s="128"/>
      <c r="M88" s="40">
        <f>M89+M90</f>
        <v>147098.1666666664</v>
      </c>
      <c r="N88" s="40">
        <f>N89+N90</f>
        <v>89412.916666666511</v>
      </c>
      <c r="O88" s="41"/>
      <c r="P88" s="41"/>
      <c r="Q88" s="41"/>
      <c r="R88" s="41"/>
      <c r="S88" s="41"/>
      <c r="T88" s="41"/>
      <c r="U88" s="41"/>
      <c r="V88" s="41"/>
      <c r="W88" s="41"/>
      <c r="X88" s="41"/>
      <c r="Y88" s="41"/>
      <c r="Z88" s="41"/>
      <c r="AA88" s="41"/>
      <c r="AB88" s="41"/>
      <c r="AC88" s="41"/>
      <c r="AD88" s="41"/>
      <c r="AE88" s="41"/>
      <c r="AF88" s="41"/>
      <c r="AG88" s="41"/>
      <c r="AH88" s="41"/>
      <c r="AI88" s="41"/>
      <c r="AJ88" s="41"/>
      <c r="AK88" s="12"/>
      <c r="AL88" s="12"/>
      <c r="AM88" s="12"/>
      <c r="AN88" s="12"/>
      <c r="AO88" s="12"/>
      <c r="AP88" s="12"/>
      <c r="AQ88" s="12"/>
      <c r="AR88" s="12"/>
      <c r="AS88" s="12"/>
      <c r="AT88" s="12"/>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row>
    <row r="89" spans="1:260" s="2" customFormat="1" ht="30.75" customHeight="1" x14ac:dyDescent="0.25">
      <c r="A89" s="128" t="s">
        <v>111</v>
      </c>
      <c r="B89" s="128"/>
      <c r="C89" s="128"/>
      <c r="D89" s="128"/>
      <c r="E89" s="128"/>
      <c r="F89" s="128"/>
      <c r="G89" s="128"/>
      <c r="H89" s="128"/>
      <c r="I89" s="128"/>
      <c r="J89" s="128"/>
      <c r="K89" s="128"/>
      <c r="L89" s="128"/>
      <c r="M89" s="40">
        <f>C55+I55+O55+U55+AA55+AG55+AM55+C70+I70+O70+U70+AA70+AG70+AM70+C85+I85+O85+U85+AA85+AG85+AM85+$L$25*sumkred2+$L$26+$L$27*sumkred2</f>
        <v>117858.16666666638</v>
      </c>
      <c r="N89" s="40">
        <f>D55+J55+P55+V55+AB55+AH55+AN55+D70+J70+P70+V70+AB70+AH70+AN70+D85+J85+P85+V85+AB85+AH85+AN85+$L$25*sumkred2+$L$26+$L$27*sumkred2</f>
        <v>60172.916666666511</v>
      </c>
      <c r="O89" s="41"/>
      <c r="P89" s="41"/>
      <c r="Q89" s="41"/>
      <c r="R89" s="41"/>
      <c r="S89" s="41"/>
      <c r="T89" s="41"/>
      <c r="U89" s="41"/>
      <c r="V89" s="41"/>
      <c r="W89" s="41"/>
      <c r="X89" s="41"/>
      <c r="Y89" s="41"/>
      <c r="Z89" s="41"/>
      <c r="AA89" s="41"/>
      <c r="AB89" s="41"/>
      <c r="AC89" s="41"/>
      <c r="AD89" s="41"/>
      <c r="AE89" s="41"/>
      <c r="AF89" s="41"/>
      <c r="AG89" s="41"/>
      <c r="AH89" s="41"/>
      <c r="AI89" s="41"/>
      <c r="AJ89" s="41"/>
      <c r="AK89" s="41"/>
      <c r="AL89" s="41"/>
      <c r="AM89" s="41"/>
      <c r="AN89" s="41"/>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row>
    <row r="90" spans="1:260" s="2" customFormat="1" ht="30.75" customHeight="1" x14ac:dyDescent="0.25">
      <c r="A90" s="128" t="s">
        <v>112</v>
      </c>
      <c r="B90" s="128"/>
      <c r="C90" s="128"/>
      <c r="D90" s="128"/>
      <c r="E90" s="128"/>
      <c r="F90" s="128"/>
      <c r="G90" s="128"/>
      <c r="H90" s="128"/>
      <c r="I90" s="128"/>
      <c r="J90" s="128"/>
      <c r="K90" s="128"/>
      <c r="L90" s="128"/>
      <c r="M90" s="40">
        <f>E55+K55+Q55+W55+AC55+AI55+AO55+E70+K70+Q70+W70+AC70+AI70+AO70+E85+K85+Q85+W85+AC85+AI85+AO85-($L$25*sumkred2+$L$26+$L$27*sumkred2)</f>
        <v>29240</v>
      </c>
      <c r="N90" s="40">
        <f>E55+K55+Q55+W55+AC55+AI55+AO55+E70+K70+Q70+W70+AC70+AI70+AO70+E85+K85+Q85+W85+AC85+AI85+AO85-($L$25*sumkred2+$L$26+$L$27*sumkred2)</f>
        <v>29240</v>
      </c>
      <c r="O90" s="41"/>
      <c r="P90" s="41"/>
      <c r="Q90" s="41"/>
      <c r="R90" s="41"/>
      <c r="S90" s="41"/>
      <c r="T90" s="41"/>
      <c r="U90" s="41"/>
      <c r="V90" s="41"/>
      <c r="W90" s="41"/>
      <c r="X90" s="41"/>
      <c r="Y90" s="41"/>
      <c r="Z90" s="41"/>
      <c r="AA90" s="41"/>
      <c r="AB90" s="41"/>
      <c r="AC90" s="41"/>
      <c r="AD90" s="41"/>
      <c r="AE90" s="41"/>
      <c r="AF90" s="41"/>
      <c r="AG90" s="41"/>
      <c r="AH90" s="41"/>
      <c r="AI90" s="41"/>
      <c r="AJ90" s="41"/>
      <c r="AK90" s="41"/>
      <c r="AL90" s="41"/>
      <c r="AM90" s="41"/>
      <c r="AN90" s="41"/>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row>
    <row r="91" spans="1:260" s="2" customFormat="1" ht="29.25" customHeight="1" x14ac:dyDescent="0.25">
      <c r="A91" s="128" t="s">
        <v>5</v>
      </c>
      <c r="B91" s="128"/>
      <c r="C91" s="128"/>
      <c r="D91" s="128"/>
      <c r="E91" s="128"/>
      <c r="F91" s="128"/>
      <c r="G91" s="128"/>
      <c r="H91" s="128"/>
      <c r="I91" s="128"/>
      <c r="J91" s="128"/>
      <c r="K91" s="128"/>
      <c r="L91" s="128"/>
      <c r="M91" s="40">
        <f>F55+L55+R55+X55+AD55+AJ55+AP55+F70+L70+R70+X70+AD70+AJ70+AP70+F85+L85+R85+X85+AD85+AJ85</f>
        <v>232098.1666666664</v>
      </c>
      <c r="N91" s="40">
        <f>G55+M55+S55+Y55+AE55+AK55+AQ55+G70+M70+S70+Y70+AE70+AK70+AQ70+G85+M85+S85+Y85+AE85+AK85</f>
        <v>174412.91666666645</v>
      </c>
      <c r="O91" s="41"/>
      <c r="P91" s="41"/>
      <c r="Q91" s="41"/>
      <c r="R91" s="41"/>
      <c r="S91" s="41"/>
      <c r="T91" s="41"/>
      <c r="U91" s="41"/>
      <c r="V91" s="41"/>
      <c r="W91" s="41"/>
      <c r="X91" s="41"/>
      <c r="Y91" s="41"/>
      <c r="Z91" s="41"/>
      <c r="AA91" s="41"/>
      <c r="AB91" s="41"/>
      <c r="AC91" s="41"/>
      <c r="AD91" s="41"/>
      <c r="AE91" s="41"/>
      <c r="AF91" s="41"/>
      <c r="AG91" s="41"/>
      <c r="AH91" s="41"/>
      <c r="AI91" s="41"/>
      <c r="AJ91" s="41"/>
      <c r="AK91" s="41"/>
      <c r="AL91" s="41"/>
      <c r="AM91" s="41"/>
      <c r="AN91" s="4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row>
    <row r="92" spans="1:260" s="2" customFormat="1" ht="25.5" customHeight="1" x14ac:dyDescent="0.25">
      <c r="A92" s="229" t="s">
        <v>77</v>
      </c>
      <c r="B92" s="229"/>
      <c r="C92" s="229"/>
      <c r="D92" s="229"/>
      <c r="E92" s="229"/>
      <c r="F92" s="229"/>
      <c r="G92" s="229"/>
      <c r="H92" s="229"/>
      <c r="I92" s="229"/>
      <c r="J92" s="229"/>
      <c r="K92" s="229"/>
      <c r="L92" s="229"/>
      <c r="M92" s="52">
        <f ca="1">XIRR(C102:C342,B102:B342)</f>
        <v>0.24279875159263617</v>
      </c>
      <c r="N92" s="52">
        <f ca="1">XIRR(D102:D342,B102:B342)</f>
        <v>0.1305293142795563</v>
      </c>
      <c r="O92" s="41"/>
      <c r="P92" s="41"/>
      <c r="Q92" s="41"/>
      <c r="R92" s="41"/>
      <c r="S92" s="41"/>
      <c r="T92" s="41"/>
      <c r="U92" s="41"/>
      <c r="V92" s="41"/>
      <c r="W92" s="41"/>
      <c r="X92" s="41"/>
      <c r="Y92" s="41"/>
      <c r="Z92" s="41"/>
      <c r="AA92" s="41"/>
      <c r="AB92" s="41"/>
      <c r="AC92" s="41"/>
      <c r="AD92" s="41"/>
      <c r="AE92" s="41"/>
      <c r="AF92" s="41"/>
      <c r="AG92" s="41"/>
      <c r="AH92" s="41"/>
      <c r="AI92" s="41"/>
      <c r="AJ92" s="41"/>
      <c r="AK92" s="41"/>
      <c r="AL92" s="41"/>
      <c r="AM92" s="41"/>
      <c r="AN92" s="41"/>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row>
    <row r="93" spans="1:260" s="2" customFormat="1" ht="45.75" customHeight="1" x14ac:dyDescent="0.25">
      <c r="A93" s="128" t="s">
        <v>78</v>
      </c>
      <c r="B93" s="128"/>
      <c r="C93" s="128"/>
      <c r="D93" s="128"/>
      <c r="E93" s="128"/>
      <c r="F93" s="128"/>
      <c r="G93" s="128"/>
      <c r="H93" s="128"/>
      <c r="I93" s="128"/>
      <c r="J93" s="128"/>
      <c r="K93" s="128"/>
      <c r="L93" s="128"/>
      <c r="M93" s="128"/>
      <c r="N93" s="230"/>
      <c r="O93" s="230"/>
      <c r="P93" s="230"/>
      <c r="Q93" s="230"/>
      <c r="R93" s="41"/>
      <c r="S93" s="41"/>
      <c r="T93" s="41"/>
      <c r="U93" s="41"/>
      <c r="V93" s="41"/>
      <c r="W93" s="41"/>
      <c r="X93" s="41"/>
      <c r="Y93" s="41"/>
      <c r="Z93" s="41"/>
      <c r="AA93" s="41"/>
      <c r="AB93" s="41"/>
      <c r="AC93" s="41"/>
      <c r="AD93" s="41"/>
      <c r="AE93" s="41"/>
      <c r="AF93" s="41"/>
      <c r="AG93" s="41"/>
      <c r="AH93" s="41"/>
      <c r="AI93" s="41"/>
      <c r="AJ93" s="41"/>
      <c r="AK93" s="41"/>
      <c r="AL93" s="41"/>
      <c r="AM93" s="41"/>
      <c r="AN93" s="41"/>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row>
    <row r="94" spans="1:260" s="2" customFormat="1" ht="54" customHeight="1" x14ac:dyDescent="0.25">
      <c r="A94" s="128" t="s">
        <v>79</v>
      </c>
      <c r="B94" s="128"/>
      <c r="C94" s="128"/>
      <c r="D94" s="128"/>
      <c r="E94" s="128"/>
      <c r="F94" s="128"/>
      <c r="G94" s="128"/>
      <c r="H94" s="128"/>
      <c r="I94" s="128"/>
      <c r="J94" s="128"/>
      <c r="K94" s="128"/>
      <c r="L94" s="128"/>
      <c r="M94" s="128"/>
      <c r="N94" s="128"/>
      <c r="O94" s="128"/>
      <c r="P94" s="128"/>
      <c r="Q94" s="128"/>
      <c r="R94" s="41"/>
      <c r="S94" s="41"/>
      <c r="T94" s="41"/>
      <c r="U94" s="41"/>
      <c r="V94" s="41"/>
      <c r="W94" s="41"/>
      <c r="X94" s="41"/>
      <c r="Y94" s="41"/>
      <c r="Z94" s="41"/>
      <c r="AA94" s="41"/>
      <c r="AB94" s="41"/>
      <c r="AC94" s="41"/>
      <c r="AD94" s="41"/>
      <c r="AE94" s="41"/>
      <c r="AF94" s="41"/>
      <c r="AG94" s="41"/>
      <c r="AH94" s="41"/>
      <c r="AI94" s="41"/>
      <c r="AJ94" s="41"/>
      <c r="AK94" s="41"/>
      <c r="AL94" s="41"/>
      <c r="AM94" s="41"/>
      <c r="AN94" s="41"/>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row>
    <row r="95" spans="1:260" s="2" customFormat="1" ht="39.75" customHeight="1" x14ac:dyDescent="0.25">
      <c r="A95" s="128" t="s">
        <v>80</v>
      </c>
      <c r="B95" s="128"/>
      <c r="C95" s="128"/>
      <c r="D95" s="128"/>
      <c r="E95" s="128"/>
      <c r="F95" s="128"/>
      <c r="G95" s="128"/>
      <c r="H95" s="128"/>
      <c r="I95" s="128"/>
      <c r="J95" s="128"/>
      <c r="K95" s="128"/>
      <c r="L95" s="128"/>
      <c r="M95" s="128"/>
      <c r="N95" s="128"/>
      <c r="O95" s="128"/>
      <c r="P95" s="128"/>
      <c r="Q95" s="128"/>
      <c r="R95" s="41"/>
      <c r="S95" s="41"/>
      <c r="T95" s="41"/>
      <c r="U95" s="41"/>
      <c r="V95" s="41"/>
      <c r="W95" s="41"/>
      <c r="X95" s="41"/>
      <c r="Y95" s="41"/>
      <c r="Z95" s="41"/>
      <c r="AA95" s="41"/>
      <c r="AB95" s="41"/>
      <c r="AC95" s="41"/>
      <c r="AD95" s="41"/>
      <c r="AE95" s="41"/>
      <c r="AF95" s="41"/>
      <c r="AG95" s="41"/>
      <c r="AH95" s="41"/>
      <c r="AI95" s="41"/>
      <c r="AJ95" s="41"/>
      <c r="AK95" s="41"/>
      <c r="AL95" s="41"/>
      <c r="AM95" s="41"/>
      <c r="AN95" s="41"/>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row>
    <row r="96" spans="1:260" s="2" customFormat="1" ht="15" customHeight="1" x14ac:dyDescent="0.25">
      <c r="A96" s="41"/>
      <c r="B96" s="41"/>
      <c r="C96" s="41"/>
      <c r="D96" s="41"/>
      <c r="E96" s="41"/>
      <c r="F96" s="41"/>
      <c r="G96" s="41"/>
      <c r="H96" s="41"/>
      <c r="I96" s="41"/>
      <c r="J96" s="41"/>
      <c r="K96" s="41"/>
      <c r="L96" s="41"/>
      <c r="M96" s="41"/>
      <c r="N96" s="41"/>
      <c r="O96" s="41"/>
      <c r="P96" s="41"/>
      <c r="Q96" s="41"/>
      <c r="R96" s="41"/>
      <c r="S96" s="41"/>
      <c r="T96" s="41"/>
      <c r="U96" s="41"/>
      <c r="V96" s="41"/>
      <c r="W96" s="41"/>
      <c r="X96" s="41"/>
      <c r="Y96" s="41"/>
      <c r="Z96" s="41"/>
      <c r="AA96" s="41"/>
      <c r="AB96" s="41"/>
      <c r="AC96" s="41"/>
      <c r="AD96" s="41"/>
      <c r="AE96" s="41"/>
      <c r="AF96" s="41"/>
      <c r="AG96" s="41"/>
      <c r="AH96" s="41"/>
      <c r="AI96" s="41"/>
      <c r="AJ96" s="41"/>
      <c r="AK96" s="41"/>
      <c r="AL96" s="41"/>
      <c r="AM96" s="41"/>
      <c r="AN96" s="41"/>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row>
    <row r="97" spans="1:258" s="2" customFormat="1" ht="33.75" customHeight="1" x14ac:dyDescent="0.25">
      <c r="A97" s="129" t="s">
        <v>9</v>
      </c>
      <c r="B97" s="129"/>
      <c r="C97" s="231">
        <f ca="1">TODAY()</f>
        <v>44468</v>
      </c>
      <c r="D97" s="231"/>
      <c r="E97" s="231"/>
      <c r="F97" s="231"/>
      <c r="G97" s="231"/>
      <c r="H97" s="231"/>
      <c r="I97" s="41"/>
      <c r="J97" s="41"/>
      <c r="K97" s="41"/>
      <c r="L97" s="41"/>
      <c r="M97" s="41"/>
      <c r="N97" s="41"/>
      <c r="O97" s="41"/>
      <c r="P97" s="41"/>
      <c r="Q97" s="41"/>
      <c r="R97" s="41"/>
      <c r="S97" s="41"/>
      <c r="T97" s="41"/>
      <c r="U97" s="41"/>
      <c r="V97" s="41"/>
      <c r="W97" s="41"/>
      <c r="X97" s="41"/>
      <c r="Y97" s="41"/>
      <c r="Z97" s="41"/>
      <c r="AA97" s="41"/>
      <c r="AB97" s="41"/>
      <c r="AC97" s="41"/>
      <c r="AD97" s="41"/>
      <c r="AE97" s="41"/>
      <c r="AF97" s="41"/>
      <c r="AG97" s="41"/>
      <c r="AH97" s="41"/>
      <c r="AI97" s="41"/>
      <c r="AJ97" s="41"/>
      <c r="AK97" s="41"/>
      <c r="AL97" s="41"/>
      <c r="AM97" s="41"/>
      <c r="AN97" s="41"/>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row>
    <row r="98" spans="1:258" ht="15" x14ac:dyDescent="0.25">
      <c r="A98" s="41"/>
      <c r="B98" s="41"/>
      <c r="C98" s="41"/>
      <c r="D98" s="41"/>
      <c r="E98" s="41"/>
      <c r="F98" s="41"/>
      <c r="G98" s="41"/>
      <c r="H98" s="41"/>
      <c r="I98" s="41"/>
      <c r="J98" s="41"/>
      <c r="K98" s="41"/>
      <c r="L98" s="41"/>
      <c r="M98" s="41"/>
      <c r="N98" s="41"/>
      <c r="O98" s="41"/>
      <c r="P98" s="41"/>
      <c r="Q98" s="41"/>
      <c r="R98" s="41"/>
      <c r="S98" s="41"/>
      <c r="T98" s="41"/>
      <c r="U98" s="41"/>
      <c r="V98" s="41"/>
      <c r="W98" s="41"/>
      <c r="X98" s="41"/>
      <c r="Y98" s="41"/>
      <c r="Z98" s="41"/>
      <c r="AA98" s="41"/>
      <c r="AB98" s="41"/>
      <c r="AC98" s="41"/>
      <c r="AD98" s="41"/>
      <c r="AE98" s="41"/>
      <c r="AF98" s="41"/>
      <c r="AG98" s="41"/>
      <c r="AH98" s="41"/>
      <c r="AI98" s="41"/>
      <c r="AJ98" s="41"/>
      <c r="AK98" s="41"/>
      <c r="AL98" s="41"/>
      <c r="AM98" s="41"/>
      <c r="AN98" s="41"/>
    </row>
    <row r="99" spans="1:258" s="2" customFormat="1" ht="30" customHeight="1" x14ac:dyDescent="0.25">
      <c r="A99" s="131" t="s">
        <v>10</v>
      </c>
      <c r="B99" s="131"/>
      <c r="C99" s="132"/>
      <c r="D99" s="132"/>
      <c r="E99" s="132"/>
      <c r="F99" s="132"/>
      <c r="G99" s="132"/>
      <c r="H99" s="132"/>
      <c r="I99" s="41"/>
      <c r="J99" s="41"/>
      <c r="K99" s="41"/>
      <c r="L99" s="41"/>
      <c r="M99" s="41"/>
      <c r="N99" s="41"/>
      <c r="O99" s="41"/>
      <c r="P99" s="41"/>
      <c r="Q99" s="41"/>
      <c r="R99" s="41"/>
      <c r="S99" s="41"/>
      <c r="T99" s="41"/>
      <c r="U99" s="41"/>
      <c r="V99" s="41"/>
      <c r="W99" s="41"/>
      <c r="X99" s="41"/>
      <c r="Y99" s="41"/>
      <c r="Z99" s="41"/>
      <c r="AA99" s="41"/>
      <c r="AB99" s="41"/>
      <c r="AC99" s="41"/>
      <c r="AD99" s="41"/>
      <c r="AE99" s="41"/>
      <c r="AF99" s="41"/>
      <c r="AG99" s="41"/>
      <c r="AH99" s="41"/>
      <c r="AI99" s="41"/>
      <c r="AJ99" s="41"/>
      <c r="AK99" s="41"/>
      <c r="AL99" s="41"/>
      <c r="AM99" s="41"/>
      <c r="AN99" s="41"/>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row>
    <row r="100" spans="1:258" s="2" customFormat="1" ht="15.75" customHeight="1" x14ac:dyDescent="0.25">
      <c r="A100" s="131"/>
      <c r="B100" s="131"/>
      <c r="C100" s="129" t="s">
        <v>46</v>
      </c>
      <c r="D100" s="129"/>
      <c r="E100" s="129"/>
      <c r="F100" s="129"/>
      <c r="G100" s="129"/>
      <c r="H100" s="129"/>
      <c r="I100" s="41"/>
      <c r="J100" s="41"/>
      <c r="K100" s="41"/>
      <c r="L100" s="41"/>
      <c r="M100" s="41"/>
      <c r="N100" s="41"/>
      <c r="O100" s="41"/>
      <c r="P100" s="41"/>
      <c r="Q100" s="41"/>
      <c r="R100" s="41"/>
      <c r="S100" s="41"/>
      <c r="T100" s="41"/>
      <c r="U100" s="41"/>
      <c r="V100" s="41"/>
      <c r="W100" s="41"/>
      <c r="X100" s="41"/>
      <c r="Y100" s="41"/>
      <c r="Z100" s="41"/>
      <c r="AA100" s="41"/>
      <c r="AB100" s="41"/>
      <c r="AC100" s="41"/>
      <c r="AD100" s="41"/>
      <c r="AE100" s="41"/>
      <c r="AF100" s="41"/>
      <c r="AG100" s="41"/>
      <c r="AH100" s="41"/>
      <c r="AI100" s="41"/>
      <c r="AJ100" s="41"/>
      <c r="AK100" s="41"/>
      <c r="AL100" s="41"/>
      <c r="AM100" s="41"/>
      <c r="AN100" s="41"/>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row>
    <row r="102" spans="1:258" s="2" customFormat="1" ht="15" hidden="1" x14ac:dyDescent="0.25">
      <c r="B102" s="36">
        <f ca="1">TODAY()</f>
        <v>44468</v>
      </c>
      <c r="C102" s="23">
        <f>-sumkred2+E43</f>
        <v>-64085</v>
      </c>
      <c r="D102" s="23">
        <f>-sumkred2+E43</f>
        <v>-64085</v>
      </c>
      <c r="I102"/>
      <c r="J102"/>
      <c r="K102"/>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row>
    <row r="103" spans="1:258" s="2" customFormat="1" ht="15" hidden="1" x14ac:dyDescent="0.25">
      <c r="A103" s="4">
        <v>1</v>
      </c>
      <c r="B103" s="37">
        <f ca="1">EDATE(B102,1)</f>
        <v>44498</v>
      </c>
      <c r="C103" s="38">
        <f>F43-E43</f>
        <v>1442.1666666666679</v>
      </c>
      <c r="D103" s="38">
        <f>G43-E43</f>
        <v>850</v>
      </c>
      <c r="E103" s="23"/>
      <c r="H103"/>
      <c r="I103"/>
      <c r="J103"/>
      <c r="K103"/>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row>
    <row r="104" spans="1:258" s="2" customFormat="1" ht="15" hidden="1" x14ac:dyDescent="0.25">
      <c r="A104" s="4">
        <v>2</v>
      </c>
      <c r="B104" s="37">
        <f ca="1">EDATE(B103,1)</f>
        <v>44529</v>
      </c>
      <c r="C104" s="38">
        <f t="shared" ref="C104:C114" si="120">F44</f>
        <v>1437.6333333333334</v>
      </c>
      <c r="D104" s="38">
        <f t="shared" ref="D104:D114" si="121">G44</f>
        <v>847.93402777777783</v>
      </c>
      <c r="E104" s="23"/>
      <c r="H104"/>
      <c r="I104"/>
      <c r="J104"/>
      <c r="K104"/>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row>
    <row r="105" spans="1:258" s="2" customFormat="1" ht="15" hidden="1" x14ac:dyDescent="0.25">
      <c r="A105" s="4">
        <v>3</v>
      </c>
      <c r="B105" s="37">
        <f t="shared" ref="B105:B168" ca="1" si="122">EDATE(B104,1)</f>
        <v>44559</v>
      </c>
      <c r="C105" s="38">
        <f t="shared" si="120"/>
        <v>1433.1</v>
      </c>
      <c r="D105" s="38">
        <f t="shared" si="121"/>
        <v>845.86805555555554</v>
      </c>
      <c r="E105" s="23"/>
      <c r="H105"/>
      <c r="I105"/>
      <c r="J105"/>
      <c r="K105"/>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row>
    <row r="106" spans="1:258" s="2" customFormat="1" ht="15" hidden="1" x14ac:dyDescent="0.25">
      <c r="A106" s="4">
        <v>4</v>
      </c>
      <c r="B106" s="37">
        <f t="shared" ca="1" si="122"/>
        <v>44590</v>
      </c>
      <c r="C106" s="38">
        <f t="shared" si="120"/>
        <v>1428.5666666666666</v>
      </c>
      <c r="D106" s="38">
        <f t="shared" si="121"/>
        <v>843.80208333333326</v>
      </c>
      <c r="E106" s="23"/>
      <c r="H106"/>
      <c r="I106"/>
      <c r="J106"/>
      <c r="K106"/>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row>
    <row r="107" spans="1:258" s="2" customFormat="1" ht="15" hidden="1" x14ac:dyDescent="0.25">
      <c r="A107" s="4">
        <v>5</v>
      </c>
      <c r="B107" s="37">
        <f t="shared" ca="1" si="122"/>
        <v>44620</v>
      </c>
      <c r="C107" s="38">
        <f t="shared" si="120"/>
        <v>1424.0333333333333</v>
      </c>
      <c r="D107" s="38">
        <f t="shared" si="121"/>
        <v>841.73611111111109</v>
      </c>
      <c r="E107" s="23"/>
      <c r="H107"/>
      <c r="I107"/>
      <c r="J107"/>
      <c r="K107"/>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row>
    <row r="108" spans="1:258" s="2" customFormat="1" ht="15" hidden="1" x14ac:dyDescent="0.25">
      <c r="A108" s="4">
        <v>6</v>
      </c>
      <c r="B108" s="37">
        <f t="shared" ca="1" si="122"/>
        <v>44648</v>
      </c>
      <c r="C108" s="38">
        <f t="shared" si="120"/>
        <v>1419.4999999999998</v>
      </c>
      <c r="D108" s="38">
        <f t="shared" si="121"/>
        <v>839.6701388888888</v>
      </c>
      <c r="E108" s="23"/>
      <c r="H108"/>
      <c r="I108"/>
      <c r="J108"/>
      <c r="K108"/>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row>
    <row r="109" spans="1:258" s="2" customFormat="1" ht="15" hidden="1" x14ac:dyDescent="0.25">
      <c r="A109" s="4">
        <v>7</v>
      </c>
      <c r="B109" s="37">
        <f t="shared" ca="1" si="122"/>
        <v>44679</v>
      </c>
      <c r="C109" s="38">
        <f t="shared" si="120"/>
        <v>1414.9666666666665</v>
      </c>
      <c r="D109" s="38">
        <f t="shared" si="121"/>
        <v>837.60416666666652</v>
      </c>
      <c r="E109" s="23"/>
      <c r="H109"/>
      <c r="I109"/>
      <c r="J109"/>
      <c r="K109"/>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row>
    <row r="110" spans="1:258" s="2" customFormat="1" ht="15" hidden="1" x14ac:dyDescent="0.25">
      <c r="A110" s="4">
        <v>8</v>
      </c>
      <c r="B110" s="37">
        <f t="shared" ca="1" si="122"/>
        <v>44709</v>
      </c>
      <c r="C110" s="38">
        <f t="shared" si="120"/>
        <v>1410.4333333333329</v>
      </c>
      <c r="D110" s="38">
        <f t="shared" si="121"/>
        <v>835.53819444444434</v>
      </c>
      <c r="E110" s="23"/>
      <c r="H110"/>
      <c r="I110"/>
      <c r="J110"/>
      <c r="K110"/>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row>
    <row r="111" spans="1:258" s="2" customFormat="1" ht="15" hidden="1" x14ac:dyDescent="0.25">
      <c r="A111" s="4">
        <v>9</v>
      </c>
      <c r="B111" s="37">
        <f t="shared" ca="1" si="122"/>
        <v>44740</v>
      </c>
      <c r="C111" s="38">
        <f t="shared" si="120"/>
        <v>1405.8999999999996</v>
      </c>
      <c r="D111" s="38">
        <f t="shared" si="121"/>
        <v>833.47222222222206</v>
      </c>
      <c r="E111" s="23"/>
      <c r="H111"/>
      <c r="I111"/>
      <c r="J111"/>
      <c r="K111"/>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row>
    <row r="112" spans="1:258" s="2" customFormat="1" ht="15" hidden="1" x14ac:dyDescent="0.25">
      <c r="A112" s="4">
        <v>10</v>
      </c>
      <c r="B112" s="37">
        <f t="shared" ca="1" si="122"/>
        <v>44770</v>
      </c>
      <c r="C112" s="38">
        <f t="shared" si="120"/>
        <v>1401.3666666666663</v>
      </c>
      <c r="D112" s="38">
        <f t="shared" si="121"/>
        <v>831.40624999999977</v>
      </c>
      <c r="E112" s="23"/>
      <c r="H112"/>
      <c r="I112"/>
      <c r="J112"/>
      <c r="K1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row>
    <row r="113" spans="1:257" s="2" customFormat="1" ht="15" hidden="1" x14ac:dyDescent="0.25">
      <c r="A113" s="4">
        <v>11</v>
      </c>
      <c r="B113" s="37">
        <f t="shared" ca="1" si="122"/>
        <v>44801</v>
      </c>
      <c r="C113" s="38">
        <f t="shared" si="120"/>
        <v>1396.8333333333328</v>
      </c>
      <c r="D113" s="38">
        <f t="shared" si="121"/>
        <v>829.3402777777776</v>
      </c>
      <c r="E113" s="23"/>
      <c r="F113"/>
      <c r="G113"/>
      <c r="H113"/>
      <c r="I113"/>
      <c r="J113"/>
      <c r="K113"/>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row>
    <row r="114" spans="1:257" s="2" customFormat="1" ht="15" hidden="1" x14ac:dyDescent="0.25">
      <c r="A114" s="4">
        <v>12</v>
      </c>
      <c r="B114" s="37">
        <f t="shared" ca="1" si="122"/>
        <v>44832</v>
      </c>
      <c r="C114" s="38">
        <f t="shared" si="120"/>
        <v>1392.2999999999995</v>
      </c>
      <c r="D114" s="38">
        <f t="shared" si="121"/>
        <v>827.2743055555552</v>
      </c>
      <c r="E114" s="23"/>
      <c r="F114"/>
      <c r="G114"/>
      <c r="H114"/>
      <c r="I114"/>
      <c r="J114"/>
      <c r="K114"/>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row>
    <row r="115" spans="1:257" s="2" customFormat="1" ht="15" hidden="1" x14ac:dyDescent="0.25">
      <c r="A115" s="2">
        <v>13</v>
      </c>
      <c r="B115" s="36">
        <f t="shared" ca="1" si="122"/>
        <v>44862</v>
      </c>
      <c r="C115" s="23">
        <f t="shared" ref="C115:C126" si="123">L43</f>
        <v>1667.766666666666</v>
      </c>
      <c r="D115" s="23">
        <f t="shared" ref="D115:D126" si="124">M43</f>
        <v>1105.208333333333</v>
      </c>
      <c r="E115" s="23"/>
      <c r="F115"/>
      <c r="G115"/>
      <c r="H115"/>
      <c r="I115"/>
      <c r="J115"/>
      <c r="K115"/>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row>
    <row r="116" spans="1:257" s="2" customFormat="1" ht="15" hidden="1" x14ac:dyDescent="0.25">
      <c r="A116" s="2">
        <v>14</v>
      </c>
      <c r="B116" s="36">
        <f t="shared" ca="1" si="122"/>
        <v>44893</v>
      </c>
      <c r="C116" s="23">
        <f t="shared" si="123"/>
        <v>1383.2333333333327</v>
      </c>
      <c r="D116" s="23">
        <f t="shared" si="124"/>
        <v>823.14236111111086</v>
      </c>
      <c r="E116" s="23"/>
      <c r="F116"/>
      <c r="G116"/>
      <c r="H116"/>
      <c r="I116"/>
      <c r="J116"/>
      <c r="K116"/>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row>
    <row r="117" spans="1:257" s="2" customFormat="1" ht="15" hidden="1" x14ac:dyDescent="0.25">
      <c r="A117" s="2">
        <v>15</v>
      </c>
      <c r="B117" s="36">
        <f t="shared" ca="1" si="122"/>
        <v>44923</v>
      </c>
      <c r="C117" s="23">
        <f t="shared" si="123"/>
        <v>1378.6999999999994</v>
      </c>
      <c r="D117" s="23">
        <f t="shared" si="124"/>
        <v>821.07638888888846</v>
      </c>
      <c r="E117" s="23"/>
      <c r="F117"/>
      <c r="G117"/>
      <c r="H117"/>
      <c r="I117"/>
      <c r="J117"/>
      <c r="K117"/>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row>
    <row r="118" spans="1:257" s="2" customFormat="1" ht="15" hidden="1" x14ac:dyDescent="0.25">
      <c r="A118" s="2">
        <v>16</v>
      </c>
      <c r="B118" s="36">
        <f t="shared" ca="1" si="122"/>
        <v>44954</v>
      </c>
      <c r="C118" s="23">
        <f t="shared" si="123"/>
        <v>1374.1666666666658</v>
      </c>
      <c r="D118" s="23">
        <f t="shared" si="124"/>
        <v>819.01041666666629</v>
      </c>
      <c r="E118" s="23"/>
      <c r="F118"/>
      <c r="G118"/>
      <c r="H118"/>
      <c r="I118"/>
      <c r="J118"/>
      <c r="K118"/>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row>
    <row r="119" spans="1:257" s="2" customFormat="1" ht="15" hidden="1" x14ac:dyDescent="0.25">
      <c r="A119" s="2">
        <v>17</v>
      </c>
      <c r="B119" s="36">
        <f t="shared" ca="1" si="122"/>
        <v>44985</v>
      </c>
      <c r="C119" s="23">
        <f t="shared" si="123"/>
        <v>1369.6333333333323</v>
      </c>
      <c r="D119" s="23">
        <f t="shared" si="124"/>
        <v>816.94444444444412</v>
      </c>
      <c r="E119" s="23"/>
      <c r="F119"/>
      <c r="G119"/>
      <c r="H119"/>
      <c r="I119"/>
      <c r="J119"/>
      <c r="K119"/>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row>
    <row r="120" spans="1:257" s="2" customFormat="1" ht="15" hidden="1" x14ac:dyDescent="0.25">
      <c r="A120" s="2">
        <v>18</v>
      </c>
      <c r="B120" s="36">
        <f t="shared" ca="1" si="122"/>
        <v>45013</v>
      </c>
      <c r="C120" s="23">
        <f t="shared" si="123"/>
        <v>1365.099999999999</v>
      </c>
      <c r="D120" s="23">
        <f t="shared" si="124"/>
        <v>814.87847222222172</v>
      </c>
      <c r="E120" s="23"/>
      <c r="F120"/>
      <c r="G120"/>
      <c r="H120"/>
      <c r="I120"/>
      <c r="J120"/>
      <c r="K120"/>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row>
    <row r="121" spans="1:257" s="2" customFormat="1" ht="15" hidden="1" x14ac:dyDescent="0.25">
      <c r="A121" s="2">
        <v>19</v>
      </c>
      <c r="B121" s="36">
        <f t="shared" ca="1" si="122"/>
        <v>45044</v>
      </c>
      <c r="C121" s="23">
        <f t="shared" si="123"/>
        <v>1360.5666666666657</v>
      </c>
      <c r="D121" s="23">
        <f t="shared" si="124"/>
        <v>812.81249999999955</v>
      </c>
      <c r="E121" s="23"/>
      <c r="F121"/>
      <c r="G121"/>
      <c r="H121"/>
      <c r="I121"/>
      <c r="J121"/>
      <c r="K121"/>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row>
    <row r="122" spans="1:257" s="2" customFormat="1" ht="15" hidden="1" x14ac:dyDescent="0.25">
      <c r="A122" s="2">
        <v>20</v>
      </c>
      <c r="B122" s="36">
        <f t="shared" ca="1" si="122"/>
        <v>45074</v>
      </c>
      <c r="C122" s="23">
        <f t="shared" si="123"/>
        <v>1356.0333333333322</v>
      </c>
      <c r="D122" s="23">
        <f t="shared" si="124"/>
        <v>810.74652777777726</v>
      </c>
      <c r="E122" s="23"/>
      <c r="F122"/>
      <c r="G122"/>
      <c r="H122"/>
      <c r="I122"/>
      <c r="J122"/>
      <c r="K12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row>
    <row r="123" spans="1:257" s="2" customFormat="1" ht="15" hidden="1" x14ac:dyDescent="0.25">
      <c r="A123" s="2">
        <v>21</v>
      </c>
      <c r="B123" s="36">
        <f t="shared" ca="1" si="122"/>
        <v>45105</v>
      </c>
      <c r="C123" s="23">
        <f t="shared" si="123"/>
        <v>1351.4999999999989</v>
      </c>
      <c r="D123" s="23">
        <f t="shared" si="124"/>
        <v>808.68055555555497</v>
      </c>
      <c r="E123" s="23"/>
      <c r="F123"/>
      <c r="G123"/>
      <c r="H123"/>
      <c r="I123"/>
      <c r="J123"/>
      <c r="K123"/>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row>
    <row r="124" spans="1:257" s="2" customFormat="1" ht="15" hidden="1" x14ac:dyDescent="0.25">
      <c r="A124" s="2">
        <v>22</v>
      </c>
      <c r="B124" s="36">
        <f t="shared" ca="1" si="122"/>
        <v>45135</v>
      </c>
      <c r="C124" s="23">
        <f t="shared" si="123"/>
        <v>1346.9666666666653</v>
      </c>
      <c r="D124" s="23">
        <f t="shared" si="124"/>
        <v>806.6145833333328</v>
      </c>
      <c r="E124" s="23"/>
      <c r="F124"/>
      <c r="G124"/>
      <c r="H124"/>
      <c r="I124"/>
      <c r="J124"/>
      <c r="K124"/>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row>
    <row r="125" spans="1:257" s="2" customFormat="1" ht="15" hidden="1" x14ac:dyDescent="0.25">
      <c r="A125" s="2">
        <v>23</v>
      </c>
      <c r="B125" s="36">
        <f t="shared" ca="1" si="122"/>
        <v>45166</v>
      </c>
      <c r="C125" s="23">
        <f t="shared" si="123"/>
        <v>1342.433333333332</v>
      </c>
      <c r="D125" s="23">
        <f t="shared" si="124"/>
        <v>804.54861111111052</v>
      </c>
      <c r="E125" s="23"/>
      <c r="F125"/>
      <c r="G125"/>
      <c r="H125"/>
      <c r="I125"/>
      <c r="J125"/>
      <c r="K125"/>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row>
    <row r="126" spans="1:257" s="2" customFormat="1" ht="15" hidden="1" x14ac:dyDescent="0.25">
      <c r="A126" s="2">
        <v>24</v>
      </c>
      <c r="B126" s="36">
        <f t="shared" ca="1" si="122"/>
        <v>45197</v>
      </c>
      <c r="C126" s="23">
        <f t="shared" si="123"/>
        <v>1337.8999999999987</v>
      </c>
      <c r="D126" s="23">
        <f t="shared" si="124"/>
        <v>802.48263888888823</v>
      </c>
      <c r="E126" s="23"/>
      <c r="F126"/>
      <c r="G126"/>
      <c r="H126"/>
      <c r="I126"/>
      <c r="J126"/>
      <c r="K126"/>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row>
    <row r="127" spans="1:257" s="2" customFormat="1" ht="15" hidden="1" x14ac:dyDescent="0.25">
      <c r="A127" s="2">
        <v>25</v>
      </c>
      <c r="B127" s="36">
        <f t="shared" ca="1" si="122"/>
        <v>45227</v>
      </c>
      <c r="C127" s="23">
        <f t="shared" ref="C127:C138" si="125">R43</f>
        <v>1613.3666666666652</v>
      </c>
      <c r="D127" s="23">
        <f t="shared" ref="D127:D138" si="126">S43</f>
        <v>1080.4166666666661</v>
      </c>
      <c r="E127" s="23"/>
      <c r="F127"/>
      <c r="G127"/>
      <c r="H127"/>
      <c r="I127"/>
      <c r="J127"/>
      <c r="K127"/>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row>
    <row r="128" spans="1:257" s="2" customFormat="1" ht="15" hidden="1" x14ac:dyDescent="0.25">
      <c r="A128" s="2">
        <v>26</v>
      </c>
      <c r="B128" s="36">
        <f t="shared" ca="1" si="122"/>
        <v>45258</v>
      </c>
      <c r="C128" s="23">
        <f t="shared" si="125"/>
        <v>1328.8333333333319</v>
      </c>
      <c r="D128" s="23">
        <f t="shared" si="126"/>
        <v>798.35069444444377</v>
      </c>
      <c r="E128" s="23"/>
      <c r="F128"/>
      <c r="G128"/>
      <c r="H128"/>
      <c r="I128"/>
      <c r="J128"/>
      <c r="K128"/>
      <c r="L128"/>
      <c r="M128"/>
      <c r="N128"/>
      <c r="O128"/>
      <c r="P128"/>
      <c r="Q128"/>
      <c r="R128"/>
      <c r="S128"/>
      <c r="T128"/>
      <c r="U128"/>
      <c r="V128"/>
      <c r="W128"/>
      <c r="X128"/>
      <c r="Y128"/>
      <c r="Z128"/>
      <c r="AA128"/>
      <c r="AB128"/>
      <c r="AC128"/>
      <c r="AD128"/>
      <c r="AE128"/>
      <c r="AF128"/>
      <c r="AG128"/>
      <c r="AH128"/>
      <c r="AI128"/>
      <c r="AJ128"/>
      <c r="AK128"/>
      <c r="AL128"/>
      <c r="AM128"/>
      <c r="AN128"/>
      <c r="AO128"/>
      <c r="AP128"/>
      <c r="AQ128"/>
      <c r="AR128"/>
      <c r="AS128"/>
      <c r="AT128"/>
      <c r="AU128"/>
      <c r="AV128"/>
      <c r="AW128"/>
      <c r="AX128"/>
      <c r="AY128"/>
      <c r="AZ128"/>
      <c r="BA128"/>
      <c r="BB128"/>
      <c r="BC128"/>
      <c r="BD128"/>
      <c r="BE128"/>
      <c r="BF128"/>
      <c r="BG128"/>
      <c r="BH128"/>
      <c r="BI128"/>
      <c r="BJ128"/>
      <c r="BK128"/>
      <c r="BL128"/>
      <c r="BM128"/>
      <c r="BN128"/>
      <c r="BO128"/>
      <c r="BP128"/>
      <c r="BQ128"/>
      <c r="BR128"/>
      <c r="BS128"/>
      <c r="BT128"/>
      <c r="BU128"/>
      <c r="BV128"/>
      <c r="BW128"/>
      <c r="BX128"/>
      <c r="BY128"/>
      <c r="BZ128"/>
      <c r="CA128"/>
      <c r="CB128"/>
      <c r="CC128"/>
      <c r="CD128"/>
      <c r="CE128"/>
      <c r="CF128"/>
      <c r="CG128"/>
      <c r="CH128"/>
      <c r="CI128"/>
      <c r="CJ128"/>
      <c r="CK128"/>
      <c r="CL128"/>
      <c r="CM128"/>
      <c r="CN128"/>
      <c r="CO128"/>
      <c r="CP128"/>
      <c r="CQ128"/>
      <c r="CR128"/>
      <c r="CS128"/>
      <c r="CT128"/>
      <c r="CU128"/>
      <c r="CV128"/>
      <c r="CW128"/>
      <c r="CX128"/>
      <c r="CY128"/>
      <c r="CZ128"/>
      <c r="DA128"/>
      <c r="DB128"/>
      <c r="DC128"/>
      <c r="DD128"/>
      <c r="DE128"/>
      <c r="DF128"/>
      <c r="DG128"/>
      <c r="DH128"/>
      <c r="DI128"/>
      <c r="DJ128"/>
      <c r="DK128"/>
      <c r="DL128"/>
      <c r="DM128"/>
      <c r="DN128"/>
      <c r="DO128"/>
      <c r="DP128"/>
      <c r="DQ128"/>
      <c r="DR128"/>
      <c r="DS128"/>
      <c r="DT128"/>
      <c r="DU128"/>
      <c r="DV128"/>
      <c r="DW128"/>
      <c r="DX128"/>
      <c r="DY128"/>
      <c r="DZ128"/>
      <c r="EA128"/>
      <c r="EB128"/>
      <c r="EC128"/>
      <c r="ED128"/>
      <c r="EE128"/>
      <c r="EF128"/>
      <c r="EG128"/>
      <c r="EH128"/>
      <c r="EI128"/>
      <c r="EJ128"/>
      <c r="EK128"/>
      <c r="EL128"/>
      <c r="EM128"/>
      <c r="EN128"/>
      <c r="EO128"/>
      <c r="EP128"/>
      <c r="EQ128"/>
      <c r="ER128"/>
      <c r="ES128"/>
      <c r="ET128"/>
      <c r="EU128"/>
      <c r="EV128"/>
      <c r="EW128"/>
      <c r="EX128"/>
      <c r="EY128"/>
      <c r="EZ128"/>
      <c r="FA128"/>
      <c r="FB128"/>
      <c r="FC128"/>
      <c r="FD128"/>
      <c r="FE128"/>
      <c r="FF128"/>
      <c r="FG128"/>
      <c r="FH128"/>
      <c r="FI128"/>
      <c r="FJ128"/>
      <c r="FK128"/>
      <c r="FL128"/>
      <c r="FM128"/>
      <c r="FN128"/>
      <c r="FO128"/>
      <c r="FP128"/>
      <c r="FQ128"/>
      <c r="FR128"/>
      <c r="FS128"/>
      <c r="FT128"/>
      <c r="FU128"/>
      <c r="FV128"/>
      <c r="FW128"/>
      <c r="FX128"/>
      <c r="FY128"/>
      <c r="FZ128"/>
      <c r="GA128"/>
      <c r="GB128"/>
      <c r="GC128"/>
      <c r="GD128"/>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c r="IW128"/>
    </row>
    <row r="129" spans="1:257" s="2" customFormat="1" ht="15" hidden="1" x14ac:dyDescent="0.25">
      <c r="A129" s="2">
        <v>27</v>
      </c>
      <c r="B129" s="36">
        <f t="shared" ca="1" si="122"/>
        <v>45288</v>
      </c>
      <c r="C129" s="23">
        <f t="shared" si="125"/>
        <v>1324.2999999999984</v>
      </c>
      <c r="D129" s="23">
        <f t="shared" si="126"/>
        <v>796.28472222222149</v>
      </c>
      <c r="E129" s="23"/>
      <c r="F129"/>
      <c r="G129"/>
      <c r="H129"/>
      <c r="I129"/>
      <c r="J129"/>
      <c r="K129"/>
      <c r="L129"/>
      <c r="M129"/>
      <c r="N129"/>
      <c r="O129"/>
      <c r="P129"/>
      <c r="Q129"/>
      <c r="R129"/>
      <c r="S129"/>
      <c r="T129"/>
      <c r="U129"/>
      <c r="V129"/>
      <c r="W129"/>
      <c r="X129"/>
      <c r="Y129"/>
      <c r="Z129"/>
      <c r="AA129"/>
      <c r="AB129"/>
      <c r="AC129"/>
      <c r="AD129"/>
      <c r="AE129"/>
      <c r="AF129"/>
      <c r="AG129"/>
      <c r="AH129"/>
      <c r="AI129"/>
      <c r="AJ129"/>
      <c r="AK129"/>
      <c r="AL129"/>
      <c r="AM129"/>
      <c r="AN129"/>
      <c r="AO129"/>
      <c r="AP129"/>
      <c r="AQ129"/>
      <c r="AR129"/>
      <c r="AS129"/>
      <c r="AT129"/>
      <c r="AU129"/>
      <c r="AV129"/>
      <c r="AW129"/>
      <c r="AX129"/>
      <c r="AY129"/>
      <c r="AZ129"/>
      <c r="BA129"/>
      <c r="BB129"/>
      <c r="BC129"/>
      <c r="BD129"/>
      <c r="BE129"/>
      <c r="BF129"/>
      <c r="BG129"/>
      <c r="BH129"/>
      <c r="BI129"/>
      <c r="BJ129"/>
      <c r="BK129"/>
      <c r="BL129"/>
      <c r="BM129"/>
      <c r="BN129"/>
      <c r="BO129"/>
      <c r="BP129"/>
      <c r="BQ129"/>
      <c r="BR129"/>
      <c r="BS129"/>
      <c r="BT129"/>
      <c r="BU129"/>
      <c r="BV129"/>
      <c r="BW129"/>
      <c r="BX129"/>
      <c r="BY129"/>
      <c r="BZ129"/>
      <c r="CA129"/>
      <c r="CB129"/>
      <c r="CC129"/>
      <c r="CD129"/>
      <c r="CE129"/>
      <c r="CF129"/>
      <c r="CG129"/>
      <c r="CH129"/>
      <c r="CI129"/>
      <c r="CJ129"/>
      <c r="CK129"/>
      <c r="CL129"/>
      <c r="CM129"/>
      <c r="CN129"/>
      <c r="CO129"/>
      <c r="CP129"/>
      <c r="CQ129"/>
      <c r="CR129"/>
      <c r="CS129"/>
      <c r="CT129"/>
      <c r="CU129"/>
      <c r="CV129"/>
      <c r="CW129"/>
      <c r="CX129"/>
      <c r="CY129"/>
      <c r="CZ129"/>
      <c r="DA129"/>
      <c r="DB129"/>
      <c r="DC129"/>
      <c r="DD129"/>
      <c r="DE129"/>
      <c r="DF129"/>
      <c r="DG129"/>
      <c r="DH129"/>
      <c r="DI129"/>
      <c r="DJ129"/>
      <c r="DK129"/>
      <c r="DL129"/>
      <c r="DM129"/>
      <c r="DN129"/>
      <c r="DO129"/>
      <c r="DP129"/>
      <c r="DQ129"/>
      <c r="DR129"/>
      <c r="DS129"/>
      <c r="DT129"/>
      <c r="DU129"/>
      <c r="DV129"/>
      <c r="DW129"/>
      <c r="DX129"/>
      <c r="DY129"/>
      <c r="DZ129"/>
      <c r="EA129"/>
      <c r="EB129"/>
      <c r="EC129"/>
      <c r="ED129"/>
      <c r="EE129"/>
      <c r="EF129"/>
      <c r="EG129"/>
      <c r="EH129"/>
      <c r="EI129"/>
      <c r="EJ129"/>
      <c r="EK129"/>
      <c r="EL129"/>
      <c r="EM129"/>
      <c r="EN129"/>
      <c r="EO129"/>
      <c r="EP129"/>
      <c r="EQ129"/>
      <c r="ER129"/>
      <c r="ES129"/>
      <c r="ET129"/>
      <c r="EU129"/>
      <c r="EV129"/>
      <c r="EW129"/>
      <c r="EX129"/>
      <c r="EY129"/>
      <c r="EZ129"/>
      <c r="FA129"/>
      <c r="FB129"/>
      <c r="FC129"/>
      <c r="FD129"/>
      <c r="FE129"/>
      <c r="FF129"/>
      <c r="FG129"/>
      <c r="FH129"/>
      <c r="FI129"/>
      <c r="FJ129"/>
      <c r="FK129"/>
      <c r="FL129"/>
      <c r="FM129"/>
      <c r="FN129"/>
      <c r="FO129"/>
      <c r="FP129"/>
      <c r="FQ129"/>
      <c r="FR129"/>
      <c r="FS129"/>
      <c r="FT129"/>
      <c r="FU129"/>
      <c r="FV129"/>
      <c r="FW129"/>
      <c r="FX129"/>
      <c r="FY129"/>
      <c r="FZ129"/>
      <c r="GA129"/>
      <c r="GB129"/>
      <c r="GC129"/>
      <c r="GD129"/>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c r="IW129"/>
    </row>
    <row r="130" spans="1:257" s="2" customFormat="1" ht="15" hidden="1" x14ac:dyDescent="0.25">
      <c r="A130" s="2">
        <v>28</v>
      </c>
      <c r="B130" s="36">
        <f t="shared" ca="1" si="122"/>
        <v>45319</v>
      </c>
      <c r="C130" s="23">
        <f t="shared" si="125"/>
        <v>1319.7666666666651</v>
      </c>
      <c r="D130" s="23">
        <f t="shared" si="126"/>
        <v>794.21874999999932</v>
      </c>
      <c r="E130" s="23"/>
      <c r="F130"/>
      <c r="G130"/>
      <c r="H130"/>
      <c r="I130"/>
      <c r="J130"/>
      <c r="K130"/>
      <c r="L130"/>
      <c r="M130"/>
      <c r="N130"/>
      <c r="O130"/>
      <c r="P130"/>
      <c r="Q130"/>
      <c r="R130"/>
      <c r="S130"/>
      <c r="T130"/>
      <c r="U130"/>
      <c r="V130"/>
      <c r="W130"/>
      <c r="X130"/>
      <c r="Y130"/>
      <c r="Z130"/>
      <c r="AA130"/>
      <c r="AB130"/>
      <c r="AC130"/>
      <c r="AD130"/>
      <c r="AE130"/>
      <c r="AF130"/>
      <c r="AG130"/>
      <c r="AH130"/>
      <c r="AI130"/>
      <c r="AJ130"/>
      <c r="AK130"/>
      <c r="AL130"/>
      <c r="AM130"/>
      <c r="AN130"/>
      <c r="AO130"/>
      <c r="AP130"/>
      <c r="AQ130"/>
      <c r="AR130"/>
      <c r="AS130"/>
      <c r="AT130"/>
      <c r="AU130"/>
      <c r="AV130"/>
      <c r="AW130"/>
      <c r="AX130"/>
      <c r="AY130"/>
      <c r="AZ130"/>
      <c r="BA130"/>
      <c r="BB130"/>
      <c r="BC130"/>
      <c r="BD130"/>
      <c r="BE130"/>
      <c r="BF130"/>
      <c r="BG130"/>
      <c r="BH130"/>
      <c r="BI130"/>
      <c r="BJ130"/>
      <c r="BK130"/>
      <c r="BL130"/>
      <c r="BM130"/>
      <c r="BN130"/>
      <c r="BO130"/>
      <c r="BP130"/>
      <c r="BQ130"/>
      <c r="BR130"/>
      <c r="BS130"/>
      <c r="BT130"/>
      <c r="BU130"/>
      <c r="BV130"/>
      <c r="BW130"/>
      <c r="BX130"/>
      <c r="BY130"/>
      <c r="BZ130"/>
      <c r="CA130"/>
      <c r="CB130"/>
      <c r="CC130"/>
      <c r="CD130"/>
      <c r="CE130"/>
      <c r="CF130"/>
      <c r="CG130"/>
      <c r="CH130"/>
      <c r="CI130"/>
      <c r="CJ130"/>
      <c r="CK130"/>
      <c r="CL130"/>
      <c r="CM130"/>
      <c r="CN130"/>
      <c r="CO130"/>
      <c r="CP130"/>
      <c r="CQ130"/>
      <c r="CR130"/>
      <c r="CS130"/>
      <c r="CT130"/>
      <c r="CU130"/>
      <c r="CV130"/>
      <c r="CW130"/>
      <c r="CX130"/>
      <c r="CY130"/>
      <c r="CZ130"/>
      <c r="DA130"/>
      <c r="DB130"/>
      <c r="DC130"/>
      <c r="DD130"/>
      <c r="DE130"/>
      <c r="DF130"/>
      <c r="DG130"/>
      <c r="DH130"/>
      <c r="DI130"/>
      <c r="DJ130"/>
      <c r="DK130"/>
      <c r="DL130"/>
      <c r="DM130"/>
      <c r="DN130"/>
      <c r="DO130"/>
      <c r="DP130"/>
      <c r="DQ130"/>
      <c r="DR130"/>
      <c r="DS130"/>
      <c r="DT130"/>
      <c r="DU130"/>
      <c r="DV130"/>
      <c r="DW130"/>
      <c r="DX130"/>
      <c r="DY130"/>
      <c r="DZ130"/>
      <c r="EA130"/>
      <c r="EB130"/>
      <c r="EC130"/>
      <c r="ED130"/>
      <c r="EE130"/>
      <c r="EF130"/>
      <c r="EG130"/>
      <c r="EH130"/>
      <c r="EI130"/>
      <c r="EJ130"/>
      <c r="EK130"/>
      <c r="EL130"/>
      <c r="EM130"/>
      <c r="EN130"/>
      <c r="EO130"/>
      <c r="EP130"/>
      <c r="EQ130"/>
      <c r="ER130"/>
      <c r="ES130"/>
      <c r="ET130"/>
      <c r="EU130"/>
      <c r="EV130"/>
      <c r="EW130"/>
      <c r="EX130"/>
      <c r="EY130"/>
      <c r="EZ130"/>
      <c r="FA130"/>
      <c r="FB130"/>
      <c r="FC130"/>
      <c r="FD130"/>
      <c r="FE130"/>
      <c r="FF130"/>
      <c r="FG130"/>
      <c r="FH130"/>
      <c r="FI130"/>
      <c r="FJ130"/>
      <c r="FK130"/>
      <c r="FL130"/>
      <c r="FM130"/>
      <c r="FN130"/>
      <c r="FO130"/>
      <c r="FP130"/>
      <c r="FQ130"/>
      <c r="FR130"/>
      <c r="FS130"/>
      <c r="FT130"/>
      <c r="FU130"/>
      <c r="FV130"/>
      <c r="FW130"/>
      <c r="FX130"/>
      <c r="FY130"/>
      <c r="FZ130"/>
      <c r="GA130"/>
      <c r="GB130"/>
      <c r="GC130"/>
      <c r="GD13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c r="IW130"/>
    </row>
    <row r="131" spans="1:257" s="2" customFormat="1" ht="15" hidden="1" x14ac:dyDescent="0.25">
      <c r="A131" s="2">
        <v>29</v>
      </c>
      <c r="B131" s="36">
        <f t="shared" ca="1" si="122"/>
        <v>45350</v>
      </c>
      <c r="C131" s="23">
        <f t="shared" si="125"/>
        <v>1315.2333333333318</v>
      </c>
      <c r="D131" s="23">
        <f t="shared" si="126"/>
        <v>792.15277777777703</v>
      </c>
      <c r="E131" s="23"/>
      <c r="F131"/>
      <c r="G131"/>
      <c r="H131"/>
      <c r="I131"/>
      <c r="J131"/>
      <c r="K131"/>
      <c r="L131"/>
      <c r="M131"/>
      <c r="N131"/>
      <c r="O131"/>
      <c r="P131"/>
      <c r="Q131"/>
      <c r="R131"/>
      <c r="S131"/>
      <c r="T131"/>
      <c r="U131"/>
      <c r="V131"/>
      <c r="W131"/>
      <c r="X131"/>
      <c r="Y131"/>
      <c r="Z131"/>
      <c r="AA131"/>
      <c r="AB131"/>
      <c r="AC131"/>
      <c r="AD131"/>
      <c r="AE131"/>
      <c r="AF131"/>
      <c r="AG131"/>
      <c r="AH131"/>
      <c r="AI131"/>
      <c r="AJ131"/>
      <c r="AK131"/>
      <c r="AL131"/>
      <c r="AM131"/>
      <c r="AN131"/>
      <c r="AO131"/>
      <c r="AP131"/>
      <c r="AQ131"/>
      <c r="AR131"/>
      <c r="AS131"/>
      <c r="AT131"/>
      <c r="AU131"/>
      <c r="AV131"/>
      <c r="AW131"/>
      <c r="AX131"/>
      <c r="AY131"/>
      <c r="AZ131"/>
      <c r="BA131"/>
      <c r="BB131"/>
      <c r="BC131"/>
      <c r="BD131"/>
      <c r="BE131"/>
      <c r="BF131"/>
      <c r="BG131"/>
      <c r="BH131"/>
      <c r="BI131"/>
      <c r="BJ131"/>
      <c r="BK131"/>
      <c r="BL131"/>
      <c r="BM131"/>
      <c r="BN131"/>
      <c r="BO131"/>
      <c r="BP131"/>
      <c r="BQ131"/>
      <c r="BR131"/>
      <c r="BS131"/>
      <c r="BT131"/>
      <c r="BU131"/>
      <c r="BV131"/>
      <c r="BW131"/>
      <c r="BX131"/>
      <c r="BY131"/>
      <c r="BZ131"/>
      <c r="CA131"/>
      <c r="CB131"/>
      <c r="CC131"/>
      <c r="CD131"/>
      <c r="CE131"/>
      <c r="CF131"/>
      <c r="CG131"/>
      <c r="CH131"/>
      <c r="CI131"/>
      <c r="CJ131"/>
      <c r="CK131"/>
      <c r="CL131"/>
      <c r="CM131"/>
      <c r="CN131"/>
      <c r="CO131"/>
      <c r="CP131"/>
      <c r="CQ131"/>
      <c r="CR131"/>
      <c r="CS131"/>
      <c r="CT131"/>
      <c r="CU131"/>
      <c r="CV131"/>
      <c r="CW131"/>
      <c r="CX131"/>
      <c r="CY131"/>
      <c r="CZ131"/>
      <c r="DA131"/>
      <c r="DB131"/>
      <c r="DC131"/>
      <c r="DD131"/>
      <c r="DE131"/>
      <c r="DF131"/>
      <c r="DG131"/>
      <c r="DH131"/>
      <c r="DI131"/>
      <c r="DJ131"/>
      <c r="DK131"/>
      <c r="DL131"/>
      <c r="DM131"/>
      <c r="DN131"/>
      <c r="DO131"/>
      <c r="DP131"/>
      <c r="DQ131"/>
      <c r="DR131"/>
      <c r="DS131"/>
      <c r="DT131"/>
      <c r="DU131"/>
      <c r="DV131"/>
      <c r="DW131"/>
      <c r="DX131"/>
      <c r="DY131"/>
      <c r="DZ131"/>
      <c r="EA131"/>
      <c r="EB131"/>
      <c r="EC131"/>
      <c r="ED131"/>
      <c r="EE131"/>
      <c r="EF131"/>
      <c r="EG131"/>
      <c r="EH131"/>
      <c r="EI131"/>
      <c r="EJ131"/>
      <c r="EK131"/>
      <c r="EL131"/>
      <c r="EM131"/>
      <c r="EN131"/>
      <c r="EO131"/>
      <c r="EP131"/>
      <c r="EQ131"/>
      <c r="ER131"/>
      <c r="ES131"/>
      <c r="ET131"/>
      <c r="EU131"/>
      <c r="EV131"/>
      <c r="EW131"/>
      <c r="EX131"/>
      <c r="EY131"/>
      <c r="EZ131"/>
      <c r="FA131"/>
      <c r="FB131"/>
      <c r="FC131"/>
      <c r="FD131"/>
      <c r="FE131"/>
      <c r="FF131"/>
      <c r="FG131"/>
      <c r="FH131"/>
      <c r="FI131"/>
      <c r="FJ131"/>
      <c r="FK131"/>
      <c r="FL131"/>
      <c r="FM131"/>
      <c r="FN131"/>
      <c r="FO131"/>
      <c r="FP131"/>
      <c r="FQ131"/>
      <c r="FR131"/>
      <c r="FS131"/>
      <c r="FT131"/>
      <c r="FU131"/>
      <c r="FV131"/>
      <c r="FW131"/>
      <c r="FX131"/>
      <c r="FY131"/>
      <c r="FZ131"/>
      <c r="GA131"/>
      <c r="GB131"/>
      <c r="GC131"/>
      <c r="GD131"/>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c r="IW131"/>
    </row>
    <row r="132" spans="1:257" s="2" customFormat="1" ht="15" hidden="1" x14ac:dyDescent="0.25">
      <c r="A132" s="2">
        <v>30</v>
      </c>
      <c r="B132" s="36">
        <f t="shared" ca="1" si="122"/>
        <v>45379</v>
      </c>
      <c r="C132" s="23">
        <f t="shared" si="125"/>
        <v>1310.6999999999982</v>
      </c>
      <c r="D132" s="23">
        <f t="shared" si="126"/>
        <v>790.08680555555475</v>
      </c>
      <c r="E132" s="23"/>
      <c r="F132"/>
      <c r="G132"/>
      <c r="H132"/>
      <c r="I132"/>
      <c r="J132"/>
      <c r="K132"/>
      <c r="L132"/>
      <c r="M132"/>
      <c r="N132"/>
      <c r="O132"/>
      <c r="P132"/>
      <c r="Q132"/>
      <c r="R132"/>
      <c r="S132"/>
      <c r="T132"/>
      <c r="U132"/>
      <c r="V132"/>
      <c r="W132"/>
      <c r="X132"/>
      <c r="Y132"/>
      <c r="Z132"/>
      <c r="AA132"/>
      <c r="AB132"/>
      <c r="AC132"/>
      <c r="AD132"/>
      <c r="AE132"/>
      <c r="AF132"/>
      <c r="AG132"/>
      <c r="AH132"/>
      <c r="AI132"/>
      <c r="AJ132"/>
      <c r="AK132"/>
      <c r="AL132"/>
      <c r="AM132"/>
      <c r="AN132"/>
      <c r="AO132"/>
      <c r="AP132"/>
      <c r="AQ132"/>
      <c r="AR132"/>
      <c r="AS132"/>
      <c r="AT132"/>
      <c r="AU132"/>
      <c r="AV132"/>
      <c r="AW132"/>
      <c r="AX132"/>
      <c r="AY132"/>
      <c r="AZ132"/>
      <c r="BA132"/>
      <c r="BB132"/>
      <c r="BC132"/>
      <c r="BD132"/>
      <c r="BE132"/>
      <c r="BF132"/>
      <c r="BG132"/>
      <c r="BH132"/>
      <c r="BI132"/>
      <c r="BJ132"/>
      <c r="BK132"/>
      <c r="BL132"/>
      <c r="BM132"/>
      <c r="BN132"/>
      <c r="BO132"/>
      <c r="BP132"/>
      <c r="BQ132"/>
      <c r="BR132"/>
      <c r="BS132"/>
      <c r="BT132"/>
      <c r="BU132"/>
      <c r="BV132"/>
      <c r="BW132"/>
      <c r="BX132"/>
      <c r="BY132"/>
      <c r="BZ132"/>
      <c r="CA132"/>
      <c r="CB132"/>
      <c r="CC132"/>
      <c r="CD132"/>
      <c r="CE132"/>
      <c r="CF132"/>
      <c r="CG132"/>
      <c r="CH132"/>
      <c r="CI132"/>
      <c r="CJ132"/>
      <c r="CK132"/>
      <c r="CL132"/>
      <c r="CM132"/>
      <c r="CN132"/>
      <c r="CO132"/>
      <c r="CP132"/>
      <c r="CQ132"/>
      <c r="CR132"/>
      <c r="CS132"/>
      <c r="CT132"/>
      <c r="CU132"/>
      <c r="CV132"/>
      <c r="CW132"/>
      <c r="CX132"/>
      <c r="CY132"/>
      <c r="CZ132"/>
      <c r="DA132"/>
      <c r="DB132"/>
      <c r="DC132"/>
      <c r="DD132"/>
      <c r="DE132"/>
      <c r="DF132"/>
      <c r="DG132"/>
      <c r="DH132"/>
      <c r="DI132"/>
      <c r="DJ132"/>
      <c r="DK132"/>
      <c r="DL132"/>
      <c r="DM132"/>
      <c r="DN132"/>
      <c r="DO132"/>
      <c r="DP132"/>
      <c r="DQ132"/>
      <c r="DR132"/>
      <c r="DS132"/>
      <c r="DT132"/>
      <c r="DU132"/>
      <c r="DV132"/>
      <c r="DW132"/>
      <c r="DX132"/>
      <c r="DY132"/>
      <c r="DZ132"/>
      <c r="EA132"/>
      <c r="EB132"/>
      <c r="EC132"/>
      <c r="ED132"/>
      <c r="EE132"/>
      <c r="EF132"/>
      <c r="EG132"/>
      <c r="EH132"/>
      <c r="EI132"/>
      <c r="EJ132"/>
      <c r="EK132"/>
      <c r="EL132"/>
      <c r="EM132"/>
      <c r="EN132"/>
      <c r="EO132"/>
      <c r="EP132"/>
      <c r="EQ132"/>
      <c r="ER132"/>
      <c r="ES132"/>
      <c r="ET132"/>
      <c r="EU132"/>
      <c r="EV132"/>
      <c r="EW132"/>
      <c r="EX132"/>
      <c r="EY132"/>
      <c r="EZ132"/>
      <c r="FA132"/>
      <c r="FB132"/>
      <c r="FC132"/>
      <c r="FD132"/>
      <c r="FE132"/>
      <c r="FF132"/>
      <c r="FG132"/>
      <c r="FH132"/>
      <c r="FI132"/>
      <c r="FJ132"/>
      <c r="FK132"/>
      <c r="FL132"/>
      <c r="FM132"/>
      <c r="FN132"/>
      <c r="FO132"/>
      <c r="FP132"/>
      <c r="FQ132"/>
      <c r="FR132"/>
      <c r="FS132"/>
      <c r="FT132"/>
      <c r="FU132"/>
      <c r="FV132"/>
      <c r="FW132"/>
      <c r="FX132"/>
      <c r="FY132"/>
      <c r="FZ132"/>
      <c r="GA132"/>
      <c r="GB132"/>
      <c r="GC132"/>
      <c r="GD132"/>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c r="IW132"/>
    </row>
    <row r="133" spans="1:257" s="2" customFormat="1" ht="15" hidden="1" x14ac:dyDescent="0.25">
      <c r="A133" s="2">
        <v>31</v>
      </c>
      <c r="B133" s="36">
        <f t="shared" ca="1" si="122"/>
        <v>45410</v>
      </c>
      <c r="C133" s="23">
        <f t="shared" si="125"/>
        <v>1306.1666666666649</v>
      </c>
      <c r="D133" s="23">
        <f t="shared" si="126"/>
        <v>788.02083333333258</v>
      </c>
      <c r="E133" s="23"/>
      <c r="F133"/>
      <c r="G133"/>
      <c r="H133"/>
      <c r="I133"/>
      <c r="J133"/>
      <c r="K133"/>
      <c r="L133"/>
      <c r="M133"/>
      <c r="N133"/>
      <c r="O133"/>
      <c r="P133"/>
      <c r="Q133"/>
      <c r="R133"/>
      <c r="S133"/>
      <c r="T133"/>
      <c r="U133"/>
      <c r="V133"/>
      <c r="W133"/>
      <c r="X133"/>
      <c r="Y133"/>
      <c r="Z133"/>
      <c r="AA133"/>
      <c r="AB133"/>
      <c r="AC133"/>
      <c r="AD133"/>
      <c r="AE133"/>
      <c r="AF133"/>
      <c r="AG133"/>
      <c r="AH133"/>
      <c r="AI133"/>
      <c r="AJ133"/>
      <c r="AK133"/>
      <c r="AL133"/>
      <c r="AM133"/>
      <c r="AN133"/>
      <c r="AO133"/>
      <c r="AP133"/>
      <c r="AQ133"/>
      <c r="AR133"/>
      <c r="AS133"/>
      <c r="AT133"/>
      <c r="AU133"/>
      <c r="AV133"/>
      <c r="AW133"/>
      <c r="AX133"/>
      <c r="AY133"/>
      <c r="AZ133"/>
      <c r="BA133"/>
      <c r="BB133"/>
      <c r="BC133"/>
      <c r="BD133"/>
      <c r="BE133"/>
      <c r="BF133"/>
      <c r="BG133"/>
      <c r="BH133"/>
      <c r="BI133"/>
      <c r="BJ133"/>
      <c r="BK133"/>
      <c r="BL133"/>
      <c r="BM133"/>
      <c r="BN133"/>
      <c r="BO133"/>
      <c r="BP133"/>
      <c r="BQ133"/>
      <c r="BR133"/>
      <c r="BS133"/>
      <c r="BT133"/>
      <c r="BU133"/>
      <c r="BV133"/>
      <c r="BW133"/>
      <c r="BX133"/>
      <c r="BY133"/>
      <c r="BZ133"/>
      <c r="CA133"/>
      <c r="CB133"/>
      <c r="CC133"/>
      <c r="CD133"/>
      <c r="CE133"/>
      <c r="CF133"/>
      <c r="CG133"/>
      <c r="CH133"/>
      <c r="CI133"/>
      <c r="CJ133"/>
      <c r="CK133"/>
      <c r="CL133"/>
      <c r="CM133"/>
      <c r="CN133"/>
      <c r="CO133"/>
      <c r="CP133"/>
      <c r="CQ133"/>
      <c r="CR133"/>
      <c r="CS133"/>
      <c r="CT133"/>
      <c r="CU133"/>
      <c r="CV133"/>
      <c r="CW133"/>
      <c r="CX133"/>
      <c r="CY133"/>
      <c r="CZ133"/>
      <c r="DA133"/>
      <c r="DB133"/>
      <c r="DC133"/>
      <c r="DD133"/>
      <c r="DE133"/>
      <c r="DF133"/>
      <c r="DG133"/>
      <c r="DH133"/>
      <c r="DI133"/>
      <c r="DJ133"/>
      <c r="DK133"/>
      <c r="DL133"/>
      <c r="DM133"/>
      <c r="DN133"/>
      <c r="DO133"/>
      <c r="DP133"/>
      <c r="DQ133"/>
      <c r="DR133"/>
      <c r="DS133"/>
      <c r="DT133"/>
      <c r="DU133"/>
      <c r="DV133"/>
      <c r="DW133"/>
      <c r="DX133"/>
      <c r="DY133"/>
      <c r="DZ133"/>
      <c r="EA133"/>
      <c r="EB133"/>
      <c r="EC133"/>
      <c r="ED133"/>
      <c r="EE133"/>
      <c r="EF133"/>
      <c r="EG133"/>
      <c r="EH133"/>
      <c r="EI133"/>
      <c r="EJ133"/>
      <c r="EK133"/>
      <c r="EL133"/>
      <c r="EM133"/>
      <c r="EN133"/>
      <c r="EO133"/>
      <c r="EP133"/>
      <c r="EQ133"/>
      <c r="ER133"/>
      <c r="ES133"/>
      <c r="ET133"/>
      <c r="EU133"/>
      <c r="EV133"/>
      <c r="EW133"/>
      <c r="EX133"/>
      <c r="EY133"/>
      <c r="EZ133"/>
      <c r="FA133"/>
      <c r="FB133"/>
      <c r="FC133"/>
      <c r="FD133"/>
      <c r="FE133"/>
      <c r="FF133"/>
      <c r="FG133"/>
      <c r="FH133"/>
      <c r="FI133"/>
      <c r="FJ133"/>
      <c r="FK133"/>
      <c r="FL133"/>
      <c r="FM133"/>
      <c r="FN133"/>
      <c r="FO133"/>
      <c r="FP133"/>
      <c r="FQ133"/>
      <c r="FR133"/>
      <c r="FS133"/>
      <c r="FT133"/>
      <c r="FU133"/>
      <c r="FV133"/>
      <c r="FW133"/>
      <c r="FX133"/>
      <c r="FY133"/>
      <c r="FZ133"/>
      <c r="GA133"/>
      <c r="GB133"/>
      <c r="GC133"/>
      <c r="GD133"/>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c r="IW133"/>
    </row>
    <row r="134" spans="1:257" s="2" customFormat="1" ht="15" hidden="1" x14ac:dyDescent="0.25">
      <c r="A134" s="2">
        <v>32</v>
      </c>
      <c r="B134" s="36">
        <f t="shared" ca="1" si="122"/>
        <v>45440</v>
      </c>
      <c r="C134" s="23">
        <f t="shared" si="125"/>
        <v>1301.6333333333314</v>
      </c>
      <c r="D134" s="23">
        <f t="shared" si="126"/>
        <v>785.95486111111029</v>
      </c>
      <c r="E134" s="23"/>
      <c r="F134"/>
      <c r="G134"/>
      <c r="H134"/>
      <c r="I134"/>
      <c r="J134"/>
      <c r="K134"/>
      <c r="L134"/>
      <c r="M134"/>
      <c r="N134"/>
      <c r="O134"/>
      <c r="P134"/>
      <c r="Q134"/>
      <c r="R134"/>
      <c r="S134"/>
      <c r="T134"/>
      <c r="U134"/>
      <c r="V134"/>
      <c r="W134"/>
      <c r="X134"/>
      <c r="Y134"/>
      <c r="Z134"/>
      <c r="AA134"/>
      <c r="AB134"/>
      <c r="AC134"/>
      <c r="AD134"/>
      <c r="AE134"/>
      <c r="AF134"/>
      <c r="AG134"/>
      <c r="AH134"/>
      <c r="AI134"/>
      <c r="AJ134"/>
      <c r="AK134"/>
      <c r="AL134"/>
      <c r="AM134"/>
      <c r="AN134"/>
      <c r="AO134"/>
      <c r="AP134"/>
      <c r="AQ134"/>
      <c r="AR134"/>
      <c r="AS134"/>
      <c r="AT134"/>
      <c r="AU134"/>
      <c r="AV134"/>
      <c r="AW134"/>
      <c r="AX134"/>
      <c r="AY134"/>
      <c r="AZ134"/>
      <c r="BA134"/>
      <c r="BB134"/>
      <c r="BC134"/>
      <c r="BD134"/>
      <c r="BE134"/>
      <c r="BF134"/>
      <c r="BG134"/>
      <c r="BH134"/>
      <c r="BI134"/>
      <c r="BJ134"/>
      <c r="BK134"/>
      <c r="BL134"/>
      <c r="BM134"/>
      <c r="BN134"/>
      <c r="BO134"/>
      <c r="BP134"/>
      <c r="BQ134"/>
      <c r="BR134"/>
      <c r="BS134"/>
      <c r="BT134"/>
      <c r="BU134"/>
      <c r="BV134"/>
      <c r="BW134"/>
      <c r="BX134"/>
      <c r="BY134"/>
      <c r="BZ134"/>
      <c r="CA134"/>
      <c r="CB134"/>
      <c r="CC134"/>
      <c r="CD134"/>
      <c r="CE134"/>
      <c r="CF134"/>
      <c r="CG134"/>
      <c r="CH134"/>
      <c r="CI134"/>
      <c r="CJ134"/>
      <c r="CK134"/>
      <c r="CL134"/>
      <c r="CM134"/>
      <c r="CN134"/>
      <c r="CO134"/>
      <c r="CP134"/>
      <c r="CQ134"/>
      <c r="CR134"/>
      <c r="CS134"/>
      <c r="CT134"/>
      <c r="CU134"/>
      <c r="CV134"/>
      <c r="CW134"/>
      <c r="CX134"/>
      <c r="CY134"/>
      <c r="CZ134"/>
      <c r="DA134"/>
      <c r="DB134"/>
      <c r="DC134"/>
      <c r="DD134"/>
      <c r="DE134"/>
      <c r="DF134"/>
      <c r="DG134"/>
      <c r="DH134"/>
      <c r="DI134"/>
      <c r="DJ134"/>
      <c r="DK134"/>
      <c r="DL134"/>
      <c r="DM134"/>
      <c r="DN134"/>
      <c r="DO134"/>
      <c r="DP134"/>
      <c r="DQ134"/>
      <c r="DR134"/>
      <c r="DS134"/>
      <c r="DT134"/>
      <c r="DU134"/>
      <c r="DV134"/>
      <c r="DW134"/>
      <c r="DX134"/>
      <c r="DY134"/>
      <c r="DZ134"/>
      <c r="EA134"/>
      <c r="EB134"/>
      <c r="EC134"/>
      <c r="ED134"/>
      <c r="EE134"/>
      <c r="EF134"/>
      <c r="EG134"/>
      <c r="EH134"/>
      <c r="EI134"/>
      <c r="EJ134"/>
      <c r="EK134"/>
      <c r="EL134"/>
      <c r="EM134"/>
      <c r="EN134"/>
      <c r="EO134"/>
      <c r="EP134"/>
      <c r="EQ134"/>
      <c r="ER134"/>
      <c r="ES134"/>
      <c r="ET134"/>
      <c r="EU134"/>
      <c r="EV134"/>
      <c r="EW134"/>
      <c r="EX134"/>
      <c r="EY134"/>
      <c r="EZ134"/>
      <c r="FA134"/>
      <c r="FB134"/>
      <c r="FC134"/>
      <c r="FD134"/>
      <c r="FE134"/>
      <c r="FF134"/>
      <c r="FG134"/>
      <c r="FH134"/>
      <c r="FI134"/>
      <c r="FJ134"/>
      <c r="FK134"/>
      <c r="FL134"/>
      <c r="FM134"/>
      <c r="FN134"/>
      <c r="FO134"/>
      <c r="FP134"/>
      <c r="FQ134"/>
      <c r="FR134"/>
      <c r="FS134"/>
      <c r="FT134"/>
      <c r="FU134"/>
      <c r="FV134"/>
      <c r="FW134"/>
      <c r="FX134"/>
      <c r="FY134"/>
      <c r="FZ134"/>
      <c r="GA134"/>
      <c r="GB134"/>
      <c r="GC134"/>
      <c r="GD134"/>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c r="IW134"/>
    </row>
    <row r="135" spans="1:257" s="2" customFormat="1" ht="15" hidden="1" x14ac:dyDescent="0.25">
      <c r="A135" s="2">
        <v>33</v>
      </c>
      <c r="B135" s="36">
        <f t="shared" ca="1" si="122"/>
        <v>45471</v>
      </c>
      <c r="C135" s="23">
        <f t="shared" si="125"/>
        <v>1297.0999999999981</v>
      </c>
      <c r="D135" s="23">
        <f t="shared" si="126"/>
        <v>783.888888888888</v>
      </c>
      <c r="E135" s="23"/>
      <c r="F135"/>
      <c r="G135"/>
      <c r="H135"/>
      <c r="I135"/>
      <c r="J135"/>
      <c r="K135"/>
      <c r="L135"/>
      <c r="M135"/>
      <c r="N135"/>
      <c r="O135"/>
      <c r="P135"/>
      <c r="Q135"/>
      <c r="R135"/>
      <c r="S135"/>
      <c r="T135"/>
      <c r="U135"/>
      <c r="V135"/>
      <c r="W135"/>
      <c r="X135"/>
      <c r="Y135"/>
      <c r="Z135"/>
      <c r="AA135"/>
      <c r="AB135"/>
      <c r="AC135"/>
      <c r="AD135"/>
      <c r="AE135"/>
      <c r="AF135"/>
      <c r="AG135"/>
      <c r="AH135"/>
      <c r="AI135"/>
      <c r="AJ135"/>
      <c r="AK135"/>
      <c r="AL135"/>
      <c r="AM135"/>
      <c r="AN135"/>
      <c r="AO135"/>
      <c r="AP135"/>
      <c r="AQ135"/>
      <c r="AR135"/>
      <c r="AS135"/>
      <c r="AT135"/>
      <c r="AU135"/>
      <c r="AV135"/>
      <c r="AW135"/>
      <c r="AX135"/>
      <c r="AY135"/>
      <c r="AZ135"/>
      <c r="BA135"/>
      <c r="BB135"/>
      <c r="BC135"/>
      <c r="BD135"/>
      <c r="BE135"/>
      <c r="BF135"/>
      <c r="BG135"/>
      <c r="BH135"/>
      <c r="BI135"/>
      <c r="BJ135"/>
      <c r="BK135"/>
      <c r="BL135"/>
      <c r="BM135"/>
      <c r="BN135"/>
      <c r="BO135"/>
      <c r="BP135"/>
      <c r="BQ135"/>
      <c r="BR135"/>
      <c r="BS135"/>
      <c r="BT135"/>
      <c r="BU135"/>
      <c r="BV135"/>
      <c r="BW135"/>
      <c r="BX135"/>
      <c r="BY135"/>
      <c r="BZ135"/>
      <c r="CA135"/>
      <c r="CB135"/>
      <c r="CC135"/>
      <c r="CD135"/>
      <c r="CE135"/>
      <c r="CF135"/>
      <c r="CG135"/>
      <c r="CH135"/>
      <c r="CI135"/>
      <c r="CJ135"/>
      <c r="CK135"/>
      <c r="CL135"/>
      <c r="CM135"/>
      <c r="CN135"/>
      <c r="CO135"/>
      <c r="CP135"/>
      <c r="CQ135"/>
      <c r="CR135"/>
      <c r="CS135"/>
      <c r="CT135"/>
      <c r="CU135"/>
      <c r="CV135"/>
      <c r="CW135"/>
      <c r="CX135"/>
      <c r="CY135"/>
      <c r="CZ135"/>
      <c r="DA135"/>
      <c r="DB135"/>
      <c r="DC135"/>
      <c r="DD135"/>
      <c r="DE135"/>
      <c r="DF135"/>
      <c r="DG135"/>
      <c r="DH135"/>
      <c r="DI135"/>
      <c r="DJ135"/>
      <c r="DK135"/>
      <c r="DL135"/>
      <c r="DM135"/>
      <c r="DN135"/>
      <c r="DO135"/>
      <c r="DP135"/>
      <c r="DQ135"/>
      <c r="DR135"/>
      <c r="DS135"/>
      <c r="DT135"/>
      <c r="DU135"/>
      <c r="DV135"/>
      <c r="DW135"/>
      <c r="DX135"/>
      <c r="DY135"/>
      <c r="DZ135"/>
      <c r="EA135"/>
      <c r="EB135"/>
      <c r="EC135"/>
      <c r="ED135"/>
      <c r="EE135"/>
      <c r="EF135"/>
      <c r="EG135"/>
      <c r="EH135"/>
      <c r="EI135"/>
      <c r="EJ135"/>
      <c r="EK135"/>
      <c r="EL135"/>
      <c r="EM135"/>
      <c r="EN135"/>
      <c r="EO135"/>
      <c r="EP135"/>
      <c r="EQ135"/>
      <c r="ER135"/>
      <c r="ES135"/>
      <c r="ET135"/>
      <c r="EU135"/>
      <c r="EV135"/>
      <c r="EW135"/>
      <c r="EX135"/>
      <c r="EY135"/>
      <c r="EZ135"/>
      <c r="FA135"/>
      <c r="FB135"/>
      <c r="FC135"/>
      <c r="FD135"/>
      <c r="FE135"/>
      <c r="FF135"/>
      <c r="FG135"/>
      <c r="FH135"/>
      <c r="FI135"/>
      <c r="FJ135"/>
      <c r="FK135"/>
      <c r="FL135"/>
      <c r="FM135"/>
      <c r="FN135"/>
      <c r="FO135"/>
      <c r="FP135"/>
      <c r="FQ135"/>
      <c r="FR135"/>
      <c r="FS135"/>
      <c r="FT135"/>
      <c r="FU135"/>
      <c r="FV135"/>
      <c r="FW135"/>
      <c r="FX135"/>
      <c r="FY135"/>
      <c r="FZ135"/>
      <c r="GA135"/>
      <c r="GB135"/>
      <c r="GC135"/>
      <c r="GD135"/>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c r="IW135"/>
    </row>
    <row r="136" spans="1:257" s="2" customFormat="1" ht="15" hidden="1" x14ac:dyDescent="0.25">
      <c r="A136" s="2">
        <v>34</v>
      </c>
      <c r="B136" s="36">
        <f t="shared" ca="1" si="122"/>
        <v>45501</v>
      </c>
      <c r="C136" s="23">
        <f t="shared" si="125"/>
        <v>1292.5666666666648</v>
      </c>
      <c r="D136" s="23">
        <f t="shared" si="126"/>
        <v>781.82291666666583</v>
      </c>
      <c r="E136" s="23"/>
      <c r="F136"/>
      <c r="G136"/>
      <c r="H136"/>
      <c r="I136"/>
      <c r="J136"/>
      <c r="K136"/>
      <c r="L136"/>
      <c r="M136"/>
      <c r="N136"/>
      <c r="O136"/>
      <c r="P136"/>
      <c r="Q136"/>
      <c r="R136"/>
      <c r="S136"/>
      <c r="T136"/>
      <c r="U136"/>
      <c r="V136"/>
      <c r="W136"/>
      <c r="X136"/>
      <c r="Y136"/>
      <c r="Z136"/>
      <c r="AA136"/>
      <c r="AB136"/>
      <c r="AC136"/>
      <c r="AD136"/>
      <c r="AE136"/>
      <c r="AF136"/>
      <c r="AG136"/>
      <c r="AH136"/>
      <c r="AI136"/>
      <c r="AJ136"/>
      <c r="AK136"/>
      <c r="AL136"/>
      <c r="AM136"/>
      <c r="AN136"/>
      <c r="AO136"/>
      <c r="AP136"/>
      <c r="AQ136"/>
      <c r="AR136"/>
      <c r="AS136"/>
      <c r="AT136"/>
      <c r="AU136"/>
      <c r="AV136"/>
      <c r="AW136"/>
      <c r="AX136"/>
      <c r="AY136"/>
      <c r="AZ136"/>
      <c r="BA136"/>
      <c r="BB136"/>
      <c r="BC136"/>
      <c r="BD136"/>
      <c r="BE136"/>
      <c r="BF136"/>
      <c r="BG136"/>
      <c r="BH136"/>
      <c r="BI136"/>
      <c r="BJ136"/>
      <c r="BK136"/>
      <c r="BL136"/>
      <c r="BM136"/>
      <c r="BN136"/>
      <c r="BO136"/>
      <c r="BP136"/>
      <c r="BQ136"/>
      <c r="BR136"/>
      <c r="BS136"/>
      <c r="BT136"/>
      <c r="BU136"/>
      <c r="BV136"/>
      <c r="BW136"/>
      <c r="BX136"/>
      <c r="BY136"/>
      <c r="BZ136"/>
      <c r="CA136"/>
      <c r="CB136"/>
      <c r="CC136"/>
      <c r="CD136"/>
      <c r="CE136"/>
      <c r="CF136"/>
      <c r="CG136"/>
      <c r="CH136"/>
      <c r="CI136"/>
      <c r="CJ136"/>
      <c r="CK136"/>
      <c r="CL136"/>
      <c r="CM136"/>
      <c r="CN136"/>
      <c r="CO136"/>
      <c r="CP136"/>
      <c r="CQ136"/>
      <c r="CR136"/>
      <c r="CS136"/>
      <c r="CT136"/>
      <c r="CU136"/>
      <c r="CV136"/>
      <c r="CW136"/>
      <c r="CX136"/>
      <c r="CY136"/>
      <c r="CZ136"/>
      <c r="DA136"/>
      <c r="DB136"/>
      <c r="DC136"/>
      <c r="DD136"/>
      <c r="DE136"/>
      <c r="DF136"/>
      <c r="DG136"/>
      <c r="DH136"/>
      <c r="DI136"/>
      <c r="DJ136"/>
      <c r="DK136"/>
      <c r="DL136"/>
      <c r="DM136"/>
      <c r="DN136"/>
      <c r="DO136"/>
      <c r="DP136"/>
      <c r="DQ136"/>
      <c r="DR136"/>
      <c r="DS136"/>
      <c r="DT136"/>
      <c r="DU136"/>
      <c r="DV136"/>
      <c r="DW136"/>
      <c r="DX136"/>
      <c r="DY136"/>
      <c r="DZ136"/>
      <c r="EA136"/>
      <c r="EB136"/>
      <c r="EC136"/>
      <c r="ED136"/>
      <c r="EE136"/>
      <c r="EF136"/>
      <c r="EG136"/>
      <c r="EH136"/>
      <c r="EI136"/>
      <c r="EJ136"/>
      <c r="EK136"/>
      <c r="EL136"/>
      <c r="EM136"/>
      <c r="EN136"/>
      <c r="EO136"/>
      <c r="EP136"/>
      <c r="EQ136"/>
      <c r="ER136"/>
      <c r="ES136"/>
      <c r="ET136"/>
      <c r="EU136"/>
      <c r="EV136"/>
      <c r="EW136"/>
      <c r="EX136"/>
      <c r="EY136"/>
      <c r="EZ136"/>
      <c r="FA136"/>
      <c r="FB136"/>
      <c r="FC136"/>
      <c r="FD136"/>
      <c r="FE136"/>
      <c r="FF136"/>
      <c r="FG136"/>
      <c r="FH136"/>
      <c r="FI136"/>
      <c r="FJ136"/>
      <c r="FK136"/>
      <c r="FL136"/>
      <c r="FM136"/>
      <c r="FN136"/>
      <c r="FO136"/>
      <c r="FP136"/>
      <c r="FQ136"/>
      <c r="FR136"/>
      <c r="FS136"/>
      <c r="FT136"/>
      <c r="FU136"/>
      <c r="FV136"/>
      <c r="FW136"/>
      <c r="FX136"/>
      <c r="FY136"/>
      <c r="FZ136"/>
      <c r="GA136"/>
      <c r="GB136"/>
      <c r="GC136"/>
      <c r="GD136"/>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c r="IW136"/>
    </row>
    <row r="137" spans="1:257" s="2" customFormat="1" ht="15" hidden="1" x14ac:dyDescent="0.25">
      <c r="A137" s="2">
        <v>35</v>
      </c>
      <c r="B137" s="36">
        <f t="shared" ca="1" si="122"/>
        <v>45532</v>
      </c>
      <c r="C137" s="23">
        <f t="shared" si="125"/>
        <v>1288.0333333333313</v>
      </c>
      <c r="D137" s="23">
        <f t="shared" si="126"/>
        <v>779.75694444444355</v>
      </c>
      <c r="E137" s="23"/>
      <c r="F137"/>
      <c r="G137"/>
      <c r="H137"/>
      <c r="I137"/>
      <c r="J137"/>
      <c r="K137"/>
      <c r="L137"/>
      <c r="M137"/>
      <c r="N137"/>
      <c r="O137"/>
      <c r="P137"/>
      <c r="Q137"/>
      <c r="R137"/>
      <c r="S137"/>
      <c r="T137"/>
      <c r="U137"/>
      <c r="V137"/>
      <c r="W137"/>
      <c r="X137"/>
      <c r="Y137"/>
      <c r="Z137"/>
      <c r="AA137"/>
      <c r="AB137"/>
      <c r="AC137"/>
      <c r="AD137"/>
      <c r="AE137"/>
      <c r="AF137"/>
      <c r="AG137"/>
      <c r="AH137"/>
      <c r="AI137"/>
      <c r="AJ137"/>
      <c r="AK137"/>
      <c r="AL137"/>
      <c r="AM137"/>
      <c r="AN137"/>
      <c r="AO137"/>
      <c r="AP137"/>
      <c r="AQ137"/>
      <c r="AR137"/>
      <c r="AS137"/>
      <c r="AT137"/>
      <c r="AU137"/>
      <c r="AV137"/>
      <c r="AW137"/>
      <c r="AX137"/>
      <c r="AY137"/>
      <c r="AZ137"/>
      <c r="BA137"/>
      <c r="BB137"/>
      <c r="BC137"/>
      <c r="BD137"/>
      <c r="BE137"/>
      <c r="BF137"/>
      <c r="BG137"/>
      <c r="BH137"/>
      <c r="BI137"/>
      <c r="BJ137"/>
      <c r="BK137"/>
      <c r="BL137"/>
      <c r="BM137"/>
      <c r="BN137"/>
      <c r="BO137"/>
      <c r="BP137"/>
      <c r="BQ137"/>
      <c r="BR137"/>
      <c r="BS137"/>
      <c r="BT137"/>
      <c r="BU137"/>
      <c r="BV137"/>
      <c r="BW137"/>
      <c r="BX137"/>
      <c r="BY137"/>
      <c r="BZ137"/>
      <c r="CA137"/>
      <c r="CB137"/>
      <c r="CC137"/>
      <c r="CD137"/>
      <c r="CE137"/>
      <c r="CF137"/>
      <c r="CG137"/>
      <c r="CH137"/>
      <c r="CI137"/>
      <c r="CJ137"/>
      <c r="CK137"/>
      <c r="CL137"/>
      <c r="CM137"/>
      <c r="CN137"/>
      <c r="CO137"/>
      <c r="CP137"/>
      <c r="CQ137"/>
      <c r="CR137"/>
      <c r="CS137"/>
      <c r="CT137"/>
      <c r="CU137"/>
      <c r="CV137"/>
      <c r="CW137"/>
      <c r="CX137"/>
      <c r="CY137"/>
      <c r="CZ137"/>
      <c r="DA137"/>
      <c r="DB137"/>
      <c r="DC137"/>
      <c r="DD137"/>
      <c r="DE137"/>
      <c r="DF137"/>
      <c r="DG137"/>
      <c r="DH137"/>
      <c r="DI137"/>
      <c r="DJ137"/>
      <c r="DK137"/>
      <c r="DL137"/>
      <c r="DM137"/>
      <c r="DN137"/>
      <c r="DO137"/>
      <c r="DP137"/>
      <c r="DQ137"/>
      <c r="DR137"/>
      <c r="DS137"/>
      <c r="DT137"/>
      <c r="DU137"/>
      <c r="DV137"/>
      <c r="DW137"/>
      <c r="DX137"/>
      <c r="DY137"/>
      <c r="DZ137"/>
      <c r="EA137"/>
      <c r="EB137"/>
      <c r="EC137"/>
      <c r="ED137"/>
      <c r="EE137"/>
      <c r="EF137"/>
      <c r="EG137"/>
      <c r="EH137"/>
      <c r="EI137"/>
      <c r="EJ137"/>
      <c r="EK137"/>
      <c r="EL137"/>
      <c r="EM137"/>
      <c r="EN137"/>
      <c r="EO137"/>
      <c r="EP137"/>
      <c r="EQ137"/>
      <c r="ER137"/>
      <c r="ES137"/>
      <c r="ET137"/>
      <c r="EU137"/>
      <c r="EV137"/>
      <c r="EW137"/>
      <c r="EX137"/>
      <c r="EY137"/>
      <c r="EZ137"/>
      <c r="FA137"/>
      <c r="FB137"/>
      <c r="FC137"/>
      <c r="FD137"/>
      <c r="FE137"/>
      <c r="FF137"/>
      <c r="FG137"/>
      <c r="FH137"/>
      <c r="FI137"/>
      <c r="FJ137"/>
      <c r="FK137"/>
      <c r="FL137"/>
      <c r="FM137"/>
      <c r="FN137"/>
      <c r="FO137"/>
      <c r="FP137"/>
      <c r="FQ137"/>
      <c r="FR137"/>
      <c r="FS137"/>
      <c r="FT137"/>
      <c r="FU137"/>
      <c r="FV137"/>
      <c r="FW137"/>
      <c r="FX137"/>
      <c r="FY137"/>
      <c r="FZ137"/>
      <c r="GA137"/>
      <c r="GB137"/>
      <c r="GC137"/>
      <c r="GD137"/>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c r="IW137"/>
    </row>
    <row r="138" spans="1:257" s="2" customFormat="1" ht="15" hidden="1" x14ac:dyDescent="0.25">
      <c r="A138" s="2">
        <v>36</v>
      </c>
      <c r="B138" s="36">
        <f t="shared" ca="1" si="122"/>
        <v>45563</v>
      </c>
      <c r="C138" s="23">
        <f t="shared" si="125"/>
        <v>1283.499999999998</v>
      </c>
      <c r="D138" s="23">
        <f t="shared" si="126"/>
        <v>777.69097222222126</v>
      </c>
      <c r="E138" s="23"/>
      <c r="F138"/>
      <c r="G138"/>
      <c r="H138"/>
      <c r="I138"/>
      <c r="J138"/>
      <c r="K138"/>
      <c r="L138"/>
      <c r="M138"/>
      <c r="N138"/>
      <c r="O138"/>
      <c r="P138"/>
      <c r="Q138"/>
      <c r="R138"/>
      <c r="S138"/>
      <c r="T138"/>
      <c r="U138"/>
      <c r="V138"/>
      <c r="W138"/>
      <c r="X138"/>
      <c r="Y138"/>
      <c r="Z138"/>
      <c r="AA138"/>
      <c r="AB138"/>
      <c r="AC138"/>
      <c r="AD138"/>
      <c r="AE138"/>
      <c r="AF138"/>
      <c r="AG138"/>
      <c r="AH138"/>
      <c r="AI138"/>
      <c r="AJ138"/>
      <c r="AK138"/>
      <c r="AL138"/>
      <c r="AM138"/>
      <c r="AN138"/>
      <c r="AO138"/>
      <c r="AP138"/>
      <c r="AQ138"/>
      <c r="AR138"/>
      <c r="AS138"/>
      <c r="AT138"/>
      <c r="AU138"/>
      <c r="AV138"/>
      <c r="AW138"/>
      <c r="AX138"/>
      <c r="AY138"/>
      <c r="AZ138"/>
      <c r="BA138"/>
      <c r="BB138"/>
      <c r="BC138"/>
      <c r="BD138"/>
      <c r="BE138"/>
      <c r="BF138"/>
      <c r="BG138"/>
      <c r="BH138"/>
      <c r="BI138"/>
      <c r="BJ138"/>
      <c r="BK138"/>
      <c r="BL138"/>
      <c r="BM138"/>
      <c r="BN138"/>
      <c r="BO138"/>
      <c r="BP138"/>
      <c r="BQ138"/>
      <c r="BR138"/>
      <c r="BS138"/>
      <c r="BT138"/>
      <c r="BU138"/>
      <c r="BV138"/>
      <c r="BW138"/>
      <c r="BX138"/>
      <c r="BY138"/>
      <c r="BZ138"/>
      <c r="CA138"/>
      <c r="CB138"/>
      <c r="CC138"/>
      <c r="CD138"/>
      <c r="CE138"/>
      <c r="CF138"/>
      <c r="CG138"/>
      <c r="CH138"/>
      <c r="CI138"/>
      <c r="CJ138"/>
      <c r="CK138"/>
      <c r="CL138"/>
      <c r="CM138"/>
      <c r="CN138"/>
      <c r="CO138"/>
      <c r="CP138"/>
      <c r="CQ138"/>
      <c r="CR138"/>
      <c r="CS138"/>
      <c r="CT138"/>
      <c r="CU138"/>
      <c r="CV138"/>
      <c r="CW138"/>
      <c r="CX138"/>
      <c r="CY138"/>
      <c r="CZ138"/>
      <c r="DA138"/>
      <c r="DB138"/>
      <c r="DC138"/>
      <c r="DD138"/>
      <c r="DE138"/>
      <c r="DF138"/>
      <c r="DG138"/>
      <c r="DH138"/>
      <c r="DI138"/>
      <c r="DJ138"/>
      <c r="DK138"/>
      <c r="DL138"/>
      <c r="DM138"/>
      <c r="DN138"/>
      <c r="DO138"/>
      <c r="DP138"/>
      <c r="DQ138"/>
      <c r="DR138"/>
      <c r="DS138"/>
      <c r="DT138"/>
      <c r="DU138"/>
      <c r="DV138"/>
      <c r="DW138"/>
      <c r="DX138"/>
      <c r="DY138"/>
      <c r="DZ138"/>
      <c r="EA138"/>
      <c r="EB138"/>
      <c r="EC138"/>
      <c r="ED138"/>
      <c r="EE138"/>
      <c r="EF138"/>
      <c r="EG138"/>
      <c r="EH138"/>
      <c r="EI138"/>
      <c r="EJ138"/>
      <c r="EK138"/>
      <c r="EL138"/>
      <c r="EM138"/>
      <c r="EN138"/>
      <c r="EO138"/>
      <c r="EP138"/>
      <c r="EQ138"/>
      <c r="ER138"/>
      <c r="ES138"/>
      <c r="ET138"/>
      <c r="EU138"/>
      <c r="EV138"/>
      <c r="EW138"/>
      <c r="EX138"/>
      <c r="EY138"/>
      <c r="EZ138"/>
      <c r="FA138"/>
      <c r="FB138"/>
      <c r="FC138"/>
      <c r="FD138"/>
      <c r="FE138"/>
      <c r="FF138"/>
      <c r="FG138"/>
      <c r="FH138"/>
      <c r="FI138"/>
      <c r="FJ138"/>
      <c r="FK138"/>
      <c r="FL138"/>
      <c r="FM138"/>
      <c r="FN138"/>
      <c r="FO138"/>
      <c r="FP138"/>
      <c r="FQ138"/>
      <c r="FR138"/>
      <c r="FS138"/>
      <c r="FT138"/>
      <c r="FU138"/>
      <c r="FV138"/>
      <c r="FW138"/>
      <c r="FX138"/>
      <c r="FY138"/>
      <c r="FZ138"/>
      <c r="GA138"/>
      <c r="GB138"/>
      <c r="GC138"/>
      <c r="GD138"/>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c r="IW138"/>
    </row>
    <row r="139" spans="1:257" s="2" customFormat="1" ht="15" hidden="1" x14ac:dyDescent="0.25">
      <c r="A139" s="2">
        <v>37</v>
      </c>
      <c r="B139" s="36">
        <f t="shared" ca="1" si="122"/>
        <v>45593</v>
      </c>
      <c r="C139" s="23">
        <f t="shared" ref="C139:C150" si="127">X43</f>
        <v>1558.9666666666647</v>
      </c>
      <c r="D139" s="23">
        <f t="shared" ref="D139:D150" si="128">Y43</f>
        <v>1055.6249999999991</v>
      </c>
      <c r="E139" s="23"/>
      <c r="F139"/>
      <c r="G139"/>
      <c r="H139"/>
      <c r="I139"/>
      <c r="J139"/>
      <c r="K139"/>
      <c r="L139"/>
      <c r="M139"/>
      <c r="N139"/>
      <c r="O139"/>
      <c r="P139"/>
      <c r="Q139"/>
      <c r="R139"/>
      <c r="S139"/>
      <c r="T139"/>
      <c r="U139"/>
      <c r="V139"/>
      <c r="W139"/>
      <c r="X139"/>
      <c r="Y139"/>
      <c r="Z139"/>
      <c r="AA139"/>
      <c r="AB139"/>
      <c r="AC139"/>
      <c r="AD139"/>
      <c r="AE139"/>
      <c r="AF139"/>
      <c r="AG139"/>
      <c r="AH139"/>
      <c r="AI139"/>
      <c r="AJ139"/>
      <c r="AK139"/>
      <c r="AL139"/>
      <c r="AM139"/>
      <c r="AN139"/>
      <c r="AO139"/>
      <c r="AP139"/>
      <c r="AQ139"/>
      <c r="AR139"/>
      <c r="AS139"/>
      <c r="AT139"/>
      <c r="AU139"/>
      <c r="AV139"/>
      <c r="AW139"/>
      <c r="AX139"/>
      <c r="AY139"/>
      <c r="AZ139"/>
      <c r="BA139"/>
      <c r="BB139"/>
      <c r="BC139"/>
      <c r="BD139"/>
      <c r="BE139"/>
      <c r="BF139"/>
      <c r="BG139"/>
      <c r="BH139"/>
      <c r="BI139"/>
      <c r="BJ139"/>
      <c r="BK139"/>
      <c r="BL139"/>
      <c r="BM139"/>
      <c r="BN139"/>
      <c r="BO139"/>
      <c r="BP139"/>
      <c r="BQ139"/>
      <c r="BR139"/>
      <c r="BS139"/>
      <c r="BT139"/>
      <c r="BU139"/>
      <c r="BV139"/>
      <c r="BW139"/>
      <c r="BX139"/>
      <c r="BY139"/>
      <c r="BZ139"/>
      <c r="CA139"/>
      <c r="CB139"/>
      <c r="CC139"/>
      <c r="CD139"/>
      <c r="CE139"/>
      <c r="CF139"/>
      <c r="CG139"/>
      <c r="CH139"/>
      <c r="CI139"/>
      <c r="CJ139"/>
      <c r="CK139"/>
      <c r="CL139"/>
      <c r="CM139"/>
      <c r="CN139"/>
      <c r="CO139"/>
      <c r="CP139"/>
      <c r="CQ139"/>
      <c r="CR139"/>
      <c r="CS139"/>
      <c r="CT139"/>
      <c r="CU139"/>
      <c r="CV139"/>
      <c r="CW139"/>
      <c r="CX139"/>
      <c r="CY139"/>
      <c r="CZ139"/>
      <c r="DA139"/>
      <c r="DB139"/>
      <c r="DC139"/>
      <c r="DD139"/>
      <c r="DE139"/>
      <c r="DF139"/>
      <c r="DG139"/>
      <c r="DH139"/>
      <c r="DI139"/>
      <c r="DJ139"/>
      <c r="DK139"/>
      <c r="DL139"/>
      <c r="DM139"/>
      <c r="DN139"/>
      <c r="DO139"/>
      <c r="DP139"/>
      <c r="DQ139"/>
      <c r="DR139"/>
      <c r="DS139"/>
      <c r="DT139"/>
      <c r="DU139"/>
      <c r="DV139"/>
      <c r="DW139"/>
      <c r="DX139"/>
      <c r="DY139"/>
      <c r="DZ139"/>
      <c r="EA139"/>
      <c r="EB139"/>
      <c r="EC139"/>
      <c r="ED139"/>
      <c r="EE139"/>
      <c r="EF139"/>
      <c r="EG139"/>
      <c r="EH139"/>
      <c r="EI139"/>
      <c r="EJ139"/>
      <c r="EK139"/>
      <c r="EL139"/>
      <c r="EM139"/>
      <c r="EN139"/>
      <c r="EO139"/>
      <c r="EP139"/>
      <c r="EQ139"/>
      <c r="ER139"/>
      <c r="ES139"/>
      <c r="ET139"/>
      <c r="EU139"/>
      <c r="EV139"/>
      <c r="EW139"/>
      <c r="EX139"/>
      <c r="EY139"/>
      <c r="EZ139"/>
      <c r="FA139"/>
      <c r="FB139"/>
      <c r="FC139"/>
      <c r="FD139"/>
      <c r="FE139"/>
      <c r="FF139"/>
      <c r="FG139"/>
      <c r="FH139"/>
      <c r="FI139"/>
      <c r="FJ139"/>
      <c r="FK139"/>
      <c r="FL139"/>
      <c r="FM139"/>
      <c r="FN139"/>
      <c r="FO139"/>
      <c r="FP139"/>
      <c r="FQ139"/>
      <c r="FR139"/>
      <c r="FS139"/>
      <c r="FT139"/>
      <c r="FU139"/>
      <c r="FV139"/>
      <c r="FW139"/>
      <c r="FX139"/>
      <c r="FY139"/>
      <c r="FZ139"/>
      <c r="GA139"/>
      <c r="GB139"/>
      <c r="GC139"/>
      <c r="GD139"/>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c r="IW139"/>
    </row>
    <row r="140" spans="1:257" s="2" customFormat="1" ht="15" hidden="1" x14ac:dyDescent="0.25">
      <c r="A140" s="2">
        <v>38</v>
      </c>
      <c r="B140" s="36">
        <f t="shared" ca="1" si="122"/>
        <v>45624</v>
      </c>
      <c r="C140" s="23">
        <f t="shared" si="127"/>
        <v>1274.4333333333311</v>
      </c>
      <c r="D140" s="23">
        <f t="shared" si="128"/>
        <v>773.55902777777669</v>
      </c>
      <c r="E140" s="23"/>
      <c r="F140"/>
      <c r="G140"/>
      <c r="H140"/>
      <c r="I140"/>
      <c r="J140"/>
      <c r="K140"/>
      <c r="L140"/>
      <c r="M140"/>
      <c r="N140"/>
      <c r="O140"/>
      <c r="P140"/>
      <c r="Q140"/>
      <c r="R140"/>
      <c r="S140"/>
      <c r="T140"/>
      <c r="U140"/>
      <c r="V140"/>
      <c r="W140"/>
      <c r="X140"/>
      <c r="Y140"/>
      <c r="Z140"/>
      <c r="AA140"/>
      <c r="AB140"/>
      <c r="AC140"/>
      <c r="AD140"/>
      <c r="AE140"/>
      <c r="AF140"/>
      <c r="AG140"/>
      <c r="AH140"/>
      <c r="AI140"/>
      <c r="AJ140"/>
      <c r="AK140"/>
      <c r="AL140"/>
      <c r="AM140"/>
      <c r="AN140"/>
      <c r="AO140"/>
      <c r="AP140"/>
      <c r="AQ140"/>
      <c r="AR140"/>
      <c r="AS140"/>
      <c r="AT140"/>
      <c r="AU140"/>
      <c r="AV140"/>
      <c r="AW140"/>
      <c r="AX140"/>
      <c r="AY140"/>
      <c r="AZ140"/>
      <c r="BA140"/>
      <c r="BB140"/>
      <c r="BC140"/>
      <c r="BD140"/>
      <c r="BE140"/>
      <c r="BF140"/>
      <c r="BG140"/>
      <c r="BH140"/>
      <c r="BI140"/>
      <c r="BJ140"/>
      <c r="BK140"/>
      <c r="BL140"/>
      <c r="BM140"/>
      <c r="BN140"/>
      <c r="BO140"/>
      <c r="BP140"/>
      <c r="BQ140"/>
      <c r="BR140"/>
      <c r="BS140"/>
      <c r="BT140"/>
      <c r="BU140"/>
      <c r="BV140"/>
      <c r="BW140"/>
      <c r="BX140"/>
      <c r="BY140"/>
      <c r="BZ140"/>
      <c r="CA140"/>
      <c r="CB140"/>
      <c r="CC140"/>
      <c r="CD140"/>
      <c r="CE140"/>
      <c r="CF140"/>
      <c r="CG140"/>
      <c r="CH140"/>
      <c r="CI140"/>
      <c r="CJ140"/>
      <c r="CK140"/>
      <c r="CL140"/>
      <c r="CM140"/>
      <c r="CN140"/>
      <c r="CO140"/>
      <c r="CP140"/>
      <c r="CQ140"/>
      <c r="CR140"/>
      <c r="CS140"/>
      <c r="CT140"/>
      <c r="CU140"/>
      <c r="CV140"/>
      <c r="CW140"/>
      <c r="CX140"/>
      <c r="CY140"/>
      <c r="CZ140"/>
      <c r="DA140"/>
      <c r="DB140"/>
      <c r="DC140"/>
      <c r="DD140"/>
      <c r="DE140"/>
      <c r="DF140"/>
      <c r="DG140"/>
      <c r="DH140"/>
      <c r="DI140"/>
      <c r="DJ140"/>
      <c r="DK140"/>
      <c r="DL140"/>
      <c r="DM140"/>
      <c r="DN140"/>
      <c r="DO140"/>
      <c r="DP140"/>
      <c r="DQ140"/>
      <c r="DR140"/>
      <c r="DS140"/>
      <c r="DT140"/>
      <c r="DU140"/>
      <c r="DV140"/>
      <c r="DW140"/>
      <c r="DX140"/>
      <c r="DY140"/>
      <c r="DZ140"/>
      <c r="EA140"/>
      <c r="EB140"/>
      <c r="EC140"/>
      <c r="ED140"/>
      <c r="EE140"/>
      <c r="EF140"/>
      <c r="EG140"/>
      <c r="EH140"/>
      <c r="EI140"/>
      <c r="EJ140"/>
      <c r="EK140"/>
      <c r="EL140"/>
      <c r="EM140"/>
      <c r="EN140"/>
      <c r="EO140"/>
      <c r="EP140"/>
      <c r="EQ140"/>
      <c r="ER140"/>
      <c r="ES140"/>
      <c r="ET140"/>
      <c r="EU140"/>
      <c r="EV140"/>
      <c r="EW140"/>
      <c r="EX140"/>
      <c r="EY140"/>
      <c r="EZ140"/>
      <c r="FA140"/>
      <c r="FB140"/>
      <c r="FC140"/>
      <c r="FD140"/>
      <c r="FE140"/>
      <c r="FF140"/>
      <c r="FG140"/>
      <c r="FH140"/>
      <c r="FI140"/>
      <c r="FJ140"/>
      <c r="FK140"/>
      <c r="FL140"/>
      <c r="FM140"/>
      <c r="FN140"/>
      <c r="FO140"/>
      <c r="FP140"/>
      <c r="FQ140"/>
      <c r="FR140"/>
      <c r="FS140"/>
      <c r="FT140"/>
      <c r="FU140"/>
      <c r="FV140"/>
      <c r="FW140"/>
      <c r="FX140"/>
      <c r="FY140"/>
      <c r="FZ140"/>
      <c r="GA140"/>
      <c r="GB140"/>
      <c r="GC140"/>
      <c r="GD14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c r="IW140"/>
    </row>
    <row r="141" spans="1:257" s="2" customFormat="1" ht="15" hidden="1" x14ac:dyDescent="0.25">
      <c r="A141" s="2">
        <v>39</v>
      </c>
      <c r="B141" s="36">
        <f t="shared" ca="1" si="122"/>
        <v>45654</v>
      </c>
      <c r="C141" s="23">
        <f t="shared" si="127"/>
        <v>1269.8999999999976</v>
      </c>
      <c r="D141" s="23">
        <f t="shared" si="128"/>
        <v>771.49305555555452</v>
      </c>
      <c r="E141" s="23"/>
      <c r="F141"/>
      <c r="G141"/>
      <c r="H141"/>
      <c r="I141"/>
      <c r="J141"/>
      <c r="K141"/>
      <c r="L141"/>
      <c r="M141"/>
      <c r="N141"/>
      <c r="O141"/>
      <c r="P141"/>
      <c r="Q141"/>
      <c r="R141"/>
      <c r="S141"/>
      <c r="T141"/>
      <c r="U141"/>
      <c r="V141"/>
      <c r="W141"/>
      <c r="X141"/>
      <c r="Y141"/>
      <c r="Z141"/>
      <c r="AA141"/>
      <c r="AB141"/>
      <c r="AC141"/>
      <c r="AD141"/>
      <c r="AE141"/>
      <c r="AF141"/>
      <c r="AG141"/>
      <c r="AH141"/>
      <c r="AI141"/>
      <c r="AJ141"/>
      <c r="AK141"/>
      <c r="AL141"/>
      <c r="AM141"/>
      <c r="AN141"/>
      <c r="AO141"/>
      <c r="AP141"/>
      <c r="AQ141"/>
      <c r="AR141"/>
      <c r="AS141"/>
      <c r="AT141"/>
      <c r="AU141"/>
      <c r="AV141"/>
      <c r="AW141"/>
      <c r="AX141"/>
      <c r="AY141"/>
      <c r="AZ141"/>
      <c r="BA141"/>
      <c r="BB141"/>
      <c r="BC141"/>
      <c r="BD141"/>
      <c r="BE141"/>
      <c r="BF141"/>
      <c r="BG141"/>
      <c r="BH141"/>
      <c r="BI141"/>
      <c r="BJ141"/>
      <c r="BK141"/>
      <c r="BL141"/>
      <c r="BM141"/>
      <c r="BN141"/>
      <c r="BO141"/>
      <c r="BP141"/>
      <c r="BQ141"/>
      <c r="BR141"/>
      <c r="BS141"/>
      <c r="BT141"/>
      <c r="BU141"/>
      <c r="BV141"/>
      <c r="BW141"/>
      <c r="BX141"/>
      <c r="BY141"/>
      <c r="BZ141"/>
      <c r="CA141"/>
      <c r="CB141"/>
      <c r="CC141"/>
      <c r="CD141"/>
      <c r="CE141"/>
      <c r="CF141"/>
      <c r="CG141"/>
      <c r="CH141"/>
      <c r="CI141"/>
      <c r="CJ141"/>
      <c r="CK141"/>
      <c r="CL141"/>
      <c r="CM141"/>
      <c r="CN141"/>
      <c r="CO141"/>
      <c r="CP141"/>
      <c r="CQ141"/>
      <c r="CR141"/>
      <c r="CS141"/>
      <c r="CT141"/>
      <c r="CU141"/>
      <c r="CV141"/>
      <c r="CW141"/>
      <c r="CX141"/>
      <c r="CY141"/>
      <c r="CZ141"/>
      <c r="DA141"/>
      <c r="DB141"/>
      <c r="DC141"/>
      <c r="DD141"/>
      <c r="DE141"/>
      <c r="DF141"/>
      <c r="DG141"/>
      <c r="DH141"/>
      <c r="DI141"/>
      <c r="DJ141"/>
      <c r="DK141"/>
      <c r="DL141"/>
      <c r="DM141"/>
      <c r="DN141"/>
      <c r="DO141"/>
      <c r="DP141"/>
      <c r="DQ141"/>
      <c r="DR141"/>
      <c r="DS141"/>
      <c r="DT141"/>
      <c r="DU141"/>
      <c r="DV141"/>
      <c r="DW141"/>
      <c r="DX141"/>
      <c r="DY141"/>
      <c r="DZ141"/>
      <c r="EA141"/>
      <c r="EB141"/>
      <c r="EC141"/>
      <c r="ED141"/>
      <c r="EE141"/>
      <c r="EF141"/>
      <c r="EG141"/>
      <c r="EH141"/>
      <c r="EI141"/>
      <c r="EJ141"/>
      <c r="EK141"/>
      <c r="EL141"/>
      <c r="EM141"/>
      <c r="EN141"/>
      <c r="EO141"/>
      <c r="EP141"/>
      <c r="EQ141"/>
      <c r="ER141"/>
      <c r="ES141"/>
      <c r="ET141"/>
      <c r="EU141"/>
      <c r="EV141"/>
      <c r="EW141"/>
      <c r="EX141"/>
      <c r="EY141"/>
      <c r="EZ141"/>
      <c r="FA141"/>
      <c r="FB141"/>
      <c r="FC141"/>
      <c r="FD141"/>
      <c r="FE141"/>
      <c r="FF141"/>
      <c r="FG141"/>
      <c r="FH141"/>
      <c r="FI141"/>
      <c r="FJ141"/>
      <c r="FK141"/>
      <c r="FL141"/>
      <c r="FM141"/>
      <c r="FN141"/>
      <c r="FO141"/>
      <c r="FP141"/>
      <c r="FQ141"/>
      <c r="FR141"/>
      <c r="FS141"/>
      <c r="FT141"/>
      <c r="FU141"/>
      <c r="FV141"/>
      <c r="FW141"/>
      <c r="FX141"/>
      <c r="FY141"/>
      <c r="FZ141"/>
      <c r="GA141"/>
      <c r="GB141"/>
      <c r="GC141"/>
      <c r="GD141"/>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c r="IW141"/>
    </row>
    <row r="142" spans="1:257" s="2" customFormat="1" ht="15" hidden="1" x14ac:dyDescent="0.25">
      <c r="A142" s="2">
        <v>40</v>
      </c>
      <c r="B142" s="36">
        <f t="shared" ca="1" si="122"/>
        <v>45685</v>
      </c>
      <c r="C142" s="23">
        <f t="shared" si="127"/>
        <v>1265.3666666666643</v>
      </c>
      <c r="D142" s="23">
        <f t="shared" si="128"/>
        <v>769.42708333333235</v>
      </c>
      <c r="E142" s="23"/>
      <c r="F142"/>
      <c r="G142"/>
      <c r="H142"/>
      <c r="I142"/>
      <c r="J142"/>
      <c r="K142"/>
      <c r="L142"/>
      <c r="M142"/>
      <c r="N142"/>
      <c r="O142"/>
      <c r="P142"/>
      <c r="Q142"/>
      <c r="R142"/>
      <c r="S142"/>
      <c r="T142"/>
      <c r="U142"/>
      <c r="V142"/>
      <c r="W142"/>
      <c r="X142"/>
      <c r="Y142"/>
      <c r="Z142"/>
      <c r="AA142"/>
      <c r="AB142"/>
      <c r="AC142"/>
      <c r="AD142"/>
      <c r="AE142"/>
      <c r="AF142"/>
      <c r="AG142"/>
      <c r="AH142"/>
      <c r="AI142"/>
      <c r="AJ142"/>
      <c r="AK142"/>
      <c r="AL142"/>
      <c r="AM142"/>
      <c r="AN142"/>
      <c r="AO142"/>
      <c r="AP142"/>
      <c r="AQ142"/>
      <c r="AR142"/>
      <c r="AS142"/>
      <c r="AT142"/>
      <c r="AU142"/>
      <c r="AV142"/>
      <c r="AW142"/>
      <c r="AX142"/>
      <c r="AY142"/>
      <c r="AZ142"/>
      <c r="BA142"/>
      <c r="BB142"/>
      <c r="BC142"/>
      <c r="BD142"/>
      <c r="BE142"/>
      <c r="BF142"/>
      <c r="BG142"/>
      <c r="BH142"/>
      <c r="BI142"/>
      <c r="BJ142"/>
      <c r="BK142"/>
      <c r="BL142"/>
      <c r="BM142"/>
      <c r="BN142"/>
      <c r="BO142"/>
      <c r="BP142"/>
      <c r="BQ142"/>
      <c r="BR142"/>
      <c r="BS142"/>
      <c r="BT142"/>
      <c r="BU142"/>
      <c r="BV142"/>
      <c r="BW142"/>
      <c r="BX142"/>
      <c r="BY142"/>
      <c r="BZ142"/>
      <c r="CA142"/>
      <c r="CB142"/>
      <c r="CC142"/>
      <c r="CD142"/>
      <c r="CE142"/>
      <c r="CF142"/>
      <c r="CG142"/>
      <c r="CH142"/>
      <c r="CI142"/>
      <c r="CJ142"/>
      <c r="CK142"/>
      <c r="CL142"/>
      <c r="CM142"/>
      <c r="CN142"/>
      <c r="CO142"/>
      <c r="CP142"/>
      <c r="CQ142"/>
      <c r="CR142"/>
      <c r="CS142"/>
      <c r="CT142"/>
      <c r="CU142"/>
      <c r="CV142"/>
      <c r="CW142"/>
      <c r="CX142"/>
      <c r="CY142"/>
      <c r="CZ142"/>
      <c r="DA142"/>
      <c r="DB142"/>
      <c r="DC142"/>
      <c r="DD142"/>
      <c r="DE142"/>
      <c r="DF142"/>
      <c r="DG142"/>
      <c r="DH142"/>
      <c r="DI142"/>
      <c r="DJ142"/>
      <c r="DK142"/>
      <c r="DL142"/>
      <c r="DM142"/>
      <c r="DN142"/>
      <c r="DO142"/>
      <c r="DP142"/>
      <c r="DQ142"/>
      <c r="DR142"/>
      <c r="DS142"/>
      <c r="DT142"/>
      <c r="DU142"/>
      <c r="DV142"/>
      <c r="DW142"/>
      <c r="DX142"/>
      <c r="DY142"/>
      <c r="DZ142"/>
      <c r="EA142"/>
      <c r="EB142"/>
      <c r="EC142"/>
      <c r="ED142"/>
      <c r="EE142"/>
      <c r="EF142"/>
      <c r="EG142"/>
      <c r="EH142"/>
      <c r="EI142"/>
      <c r="EJ142"/>
      <c r="EK142"/>
      <c r="EL142"/>
      <c r="EM142"/>
      <c r="EN142"/>
      <c r="EO142"/>
      <c r="EP142"/>
      <c r="EQ142"/>
      <c r="ER142"/>
      <c r="ES142"/>
      <c r="ET142"/>
      <c r="EU142"/>
      <c r="EV142"/>
      <c r="EW142"/>
      <c r="EX142"/>
      <c r="EY142"/>
      <c r="EZ142"/>
      <c r="FA142"/>
      <c r="FB142"/>
      <c r="FC142"/>
      <c r="FD142"/>
      <c r="FE142"/>
      <c r="FF142"/>
      <c r="FG142"/>
      <c r="FH142"/>
      <c r="FI142"/>
      <c r="FJ142"/>
      <c r="FK142"/>
      <c r="FL142"/>
      <c r="FM142"/>
      <c r="FN142"/>
      <c r="FO142"/>
      <c r="FP142"/>
      <c r="FQ142"/>
      <c r="FR142"/>
      <c r="FS142"/>
      <c r="FT142"/>
      <c r="FU142"/>
      <c r="FV142"/>
      <c r="FW142"/>
      <c r="FX142"/>
      <c r="FY142"/>
      <c r="FZ142"/>
      <c r="GA142"/>
      <c r="GB142"/>
      <c r="GC142"/>
      <c r="GD142"/>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c r="IW142"/>
    </row>
    <row r="143" spans="1:257" s="2" customFormat="1" ht="15" hidden="1" x14ac:dyDescent="0.25">
      <c r="A143" s="2">
        <v>41</v>
      </c>
      <c r="B143" s="36">
        <f t="shared" ca="1" si="122"/>
        <v>45716</v>
      </c>
      <c r="C143" s="23">
        <f t="shared" si="127"/>
        <v>1260.833333333331</v>
      </c>
      <c r="D143" s="23">
        <f t="shared" si="128"/>
        <v>767.36111111110995</v>
      </c>
      <c r="E143" s="23"/>
      <c r="F143"/>
      <c r="G143"/>
      <c r="H143"/>
      <c r="I143"/>
      <c r="J143"/>
      <c r="K143"/>
      <c r="L143"/>
      <c r="M143"/>
      <c r="N143"/>
      <c r="O143"/>
      <c r="P143"/>
      <c r="Q143"/>
      <c r="R143"/>
      <c r="S143"/>
      <c r="T143"/>
      <c r="U143"/>
      <c r="V143"/>
      <c r="W143"/>
      <c r="X143"/>
      <c r="Y143"/>
      <c r="Z143"/>
      <c r="AA143"/>
      <c r="AB143"/>
      <c r="AC143"/>
      <c r="AD143"/>
      <c r="AE143"/>
      <c r="AF143"/>
      <c r="AG143"/>
      <c r="AH143"/>
      <c r="AI143"/>
      <c r="AJ143"/>
      <c r="AK143"/>
      <c r="AL143"/>
      <c r="AM143"/>
      <c r="AN143"/>
      <c r="AO143"/>
      <c r="AP143"/>
      <c r="AQ143"/>
      <c r="AR143"/>
      <c r="AS143"/>
      <c r="AT143"/>
      <c r="AU143"/>
      <c r="AV143"/>
      <c r="AW143"/>
      <c r="AX143"/>
      <c r="AY143"/>
      <c r="AZ143"/>
      <c r="BA143"/>
      <c r="BB143"/>
      <c r="BC143"/>
      <c r="BD143"/>
      <c r="BE143"/>
      <c r="BF143"/>
      <c r="BG143"/>
      <c r="BH143"/>
      <c r="BI143"/>
      <c r="BJ143"/>
      <c r="BK143"/>
      <c r="BL143"/>
      <c r="BM143"/>
      <c r="BN143"/>
      <c r="BO143"/>
      <c r="BP143"/>
      <c r="BQ143"/>
      <c r="BR143"/>
      <c r="BS143"/>
      <c r="BT143"/>
      <c r="BU143"/>
      <c r="BV143"/>
      <c r="BW143"/>
      <c r="BX143"/>
      <c r="BY143"/>
      <c r="BZ143"/>
      <c r="CA143"/>
      <c r="CB143"/>
      <c r="CC143"/>
      <c r="CD143"/>
      <c r="CE143"/>
      <c r="CF143"/>
      <c r="CG143"/>
      <c r="CH143"/>
      <c r="CI143"/>
      <c r="CJ143"/>
      <c r="CK143"/>
      <c r="CL143"/>
      <c r="CM143"/>
      <c r="CN143"/>
      <c r="CO143"/>
      <c r="CP143"/>
      <c r="CQ143"/>
      <c r="CR143"/>
      <c r="CS143"/>
      <c r="CT143"/>
      <c r="CU143"/>
      <c r="CV143"/>
      <c r="CW143"/>
      <c r="CX143"/>
      <c r="CY143"/>
      <c r="CZ143"/>
      <c r="DA143"/>
      <c r="DB143"/>
      <c r="DC143"/>
      <c r="DD143"/>
      <c r="DE143"/>
      <c r="DF143"/>
      <c r="DG143"/>
      <c r="DH143"/>
      <c r="DI143"/>
      <c r="DJ143"/>
      <c r="DK143"/>
      <c r="DL143"/>
      <c r="DM143"/>
      <c r="DN143"/>
      <c r="DO143"/>
      <c r="DP143"/>
      <c r="DQ143"/>
      <c r="DR143"/>
      <c r="DS143"/>
      <c r="DT143"/>
      <c r="DU143"/>
      <c r="DV143"/>
      <c r="DW143"/>
      <c r="DX143"/>
      <c r="DY143"/>
      <c r="DZ143"/>
      <c r="EA143"/>
      <c r="EB143"/>
      <c r="EC143"/>
      <c r="ED143"/>
      <c r="EE143"/>
      <c r="EF143"/>
      <c r="EG143"/>
      <c r="EH143"/>
      <c r="EI143"/>
      <c r="EJ143"/>
      <c r="EK143"/>
      <c r="EL143"/>
      <c r="EM143"/>
      <c r="EN143"/>
      <c r="EO143"/>
      <c r="EP143"/>
      <c r="EQ143"/>
      <c r="ER143"/>
      <c r="ES143"/>
      <c r="ET143"/>
      <c r="EU143"/>
      <c r="EV143"/>
      <c r="EW143"/>
      <c r="EX143"/>
      <c r="EY143"/>
      <c r="EZ143"/>
      <c r="FA143"/>
      <c r="FB143"/>
      <c r="FC143"/>
      <c r="FD143"/>
      <c r="FE143"/>
      <c r="FF143"/>
      <c r="FG143"/>
      <c r="FH143"/>
      <c r="FI143"/>
      <c r="FJ143"/>
      <c r="FK143"/>
      <c r="FL143"/>
      <c r="FM143"/>
      <c r="FN143"/>
      <c r="FO143"/>
      <c r="FP143"/>
      <c r="FQ143"/>
      <c r="FR143"/>
      <c r="FS143"/>
      <c r="FT143"/>
      <c r="FU143"/>
      <c r="FV143"/>
      <c r="FW143"/>
      <c r="FX143"/>
      <c r="FY143"/>
      <c r="FZ143"/>
      <c r="GA143"/>
      <c r="GB143"/>
      <c r="GC143"/>
      <c r="GD143"/>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c r="IW143"/>
    </row>
    <row r="144" spans="1:257" s="2" customFormat="1" ht="15" hidden="1" x14ac:dyDescent="0.25">
      <c r="A144" s="2">
        <v>42</v>
      </c>
      <c r="B144" s="36">
        <f t="shared" ca="1" si="122"/>
        <v>45744</v>
      </c>
      <c r="C144" s="23">
        <f t="shared" si="127"/>
        <v>1256.2999999999975</v>
      </c>
      <c r="D144" s="23">
        <f t="shared" si="128"/>
        <v>765.29513888888778</v>
      </c>
      <c r="E144" s="23"/>
      <c r="F144"/>
      <c r="G144"/>
      <c r="H144"/>
      <c r="I144"/>
      <c r="J144"/>
      <c r="K144"/>
      <c r="L144"/>
      <c r="M144"/>
      <c r="N144"/>
      <c r="O144"/>
      <c r="P144"/>
      <c r="Q144"/>
      <c r="R144"/>
      <c r="S144"/>
      <c r="T144"/>
      <c r="U144"/>
      <c r="V144"/>
      <c r="W144"/>
      <c r="X144"/>
      <c r="Y144"/>
      <c r="Z144"/>
      <c r="AA144"/>
      <c r="AB144"/>
      <c r="AC144"/>
      <c r="AD144"/>
      <c r="AE144"/>
      <c r="AF144"/>
      <c r="AG144"/>
      <c r="AH144"/>
      <c r="AI144"/>
      <c r="AJ144"/>
      <c r="AK144"/>
      <c r="AL144"/>
      <c r="AM144"/>
      <c r="AN144"/>
      <c r="AO144"/>
      <c r="AP144"/>
      <c r="AQ144"/>
      <c r="AR144"/>
      <c r="AS144"/>
      <c r="AT144"/>
      <c r="AU144"/>
      <c r="AV144"/>
      <c r="AW144"/>
      <c r="AX144"/>
      <c r="AY144"/>
      <c r="AZ144"/>
      <c r="BA144"/>
      <c r="BB144"/>
      <c r="BC144"/>
      <c r="BD144"/>
      <c r="BE144"/>
      <c r="BF144"/>
      <c r="BG144"/>
      <c r="BH144"/>
      <c r="BI144"/>
      <c r="BJ144"/>
      <c r="BK144"/>
      <c r="BL144"/>
      <c r="BM144"/>
      <c r="BN144"/>
      <c r="BO144"/>
      <c r="BP144"/>
      <c r="BQ144"/>
      <c r="BR144"/>
      <c r="BS144"/>
      <c r="BT144"/>
      <c r="BU144"/>
      <c r="BV144"/>
      <c r="BW144"/>
      <c r="BX144"/>
      <c r="BY144"/>
      <c r="BZ144"/>
      <c r="CA144"/>
      <c r="CB144"/>
      <c r="CC144"/>
      <c r="CD144"/>
      <c r="CE144"/>
      <c r="CF144"/>
      <c r="CG144"/>
      <c r="CH144"/>
      <c r="CI144"/>
      <c r="CJ144"/>
      <c r="CK144"/>
      <c r="CL144"/>
      <c r="CM144"/>
      <c r="CN144"/>
      <c r="CO144"/>
      <c r="CP144"/>
      <c r="CQ144"/>
      <c r="CR144"/>
      <c r="CS144"/>
      <c r="CT144"/>
      <c r="CU144"/>
      <c r="CV144"/>
      <c r="CW144"/>
      <c r="CX144"/>
      <c r="CY144"/>
      <c r="CZ144"/>
      <c r="DA144"/>
      <c r="DB144"/>
      <c r="DC144"/>
      <c r="DD144"/>
      <c r="DE144"/>
      <c r="DF144"/>
      <c r="DG144"/>
      <c r="DH144"/>
      <c r="DI144"/>
      <c r="DJ144"/>
      <c r="DK144"/>
      <c r="DL144"/>
      <c r="DM144"/>
      <c r="DN144"/>
      <c r="DO144"/>
      <c r="DP144"/>
      <c r="DQ144"/>
      <c r="DR144"/>
      <c r="DS144"/>
      <c r="DT144"/>
      <c r="DU144"/>
      <c r="DV144"/>
      <c r="DW144"/>
      <c r="DX144"/>
      <c r="DY144"/>
      <c r="DZ144"/>
      <c r="EA144"/>
      <c r="EB144"/>
      <c r="EC144"/>
      <c r="ED144"/>
      <c r="EE144"/>
      <c r="EF144"/>
      <c r="EG144"/>
      <c r="EH144"/>
      <c r="EI144"/>
      <c r="EJ144"/>
      <c r="EK144"/>
      <c r="EL144"/>
      <c r="EM144"/>
      <c r="EN144"/>
      <c r="EO144"/>
      <c r="EP144"/>
      <c r="EQ144"/>
      <c r="ER144"/>
      <c r="ES144"/>
      <c r="ET144"/>
      <c r="EU144"/>
      <c r="EV144"/>
      <c r="EW144"/>
      <c r="EX144"/>
      <c r="EY144"/>
      <c r="EZ144"/>
      <c r="FA144"/>
      <c r="FB144"/>
      <c r="FC144"/>
      <c r="FD144"/>
      <c r="FE144"/>
      <c r="FF144"/>
      <c r="FG144"/>
      <c r="FH144"/>
      <c r="FI144"/>
      <c r="FJ144"/>
      <c r="FK144"/>
      <c r="FL144"/>
      <c r="FM144"/>
      <c r="FN144"/>
      <c r="FO144"/>
      <c r="FP144"/>
      <c r="FQ144"/>
      <c r="FR144"/>
      <c r="FS144"/>
      <c r="FT144"/>
      <c r="FU144"/>
      <c r="FV144"/>
      <c r="FW144"/>
      <c r="FX144"/>
      <c r="FY144"/>
      <c r="FZ144"/>
      <c r="GA144"/>
      <c r="GB144"/>
      <c r="GC144"/>
      <c r="GD144"/>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c r="IW144"/>
    </row>
    <row r="145" spans="1:257" s="2" customFormat="1" ht="15" hidden="1" x14ac:dyDescent="0.25">
      <c r="A145" s="2">
        <v>43</v>
      </c>
      <c r="B145" s="36">
        <f t="shared" ca="1" si="122"/>
        <v>45775</v>
      </c>
      <c r="C145" s="23">
        <f t="shared" si="127"/>
        <v>1251.7666666666642</v>
      </c>
      <c r="D145" s="23">
        <f t="shared" si="128"/>
        <v>763.22916666666549</v>
      </c>
      <c r="E145" s="23"/>
      <c r="F145"/>
      <c r="G145"/>
      <c r="H145"/>
      <c r="I145"/>
      <c r="J145"/>
      <c r="K145"/>
      <c r="L145"/>
      <c r="M145"/>
      <c r="N145"/>
      <c r="O145"/>
      <c r="P145"/>
      <c r="Q145"/>
      <c r="R145"/>
      <c r="S145"/>
      <c r="T145"/>
      <c r="U145"/>
      <c r="V145"/>
      <c r="W145"/>
      <c r="X145"/>
      <c r="Y145"/>
      <c r="Z145"/>
      <c r="AA145"/>
      <c r="AB145"/>
      <c r="AC145"/>
      <c r="AD145"/>
      <c r="AE145"/>
      <c r="AF145"/>
      <c r="AG145"/>
      <c r="AH145"/>
      <c r="AI145"/>
      <c r="AJ145"/>
      <c r="AK145"/>
      <c r="AL145"/>
      <c r="AM145"/>
      <c r="AN145"/>
      <c r="AO145"/>
      <c r="AP145"/>
      <c r="AQ145"/>
      <c r="AR145"/>
      <c r="AS145"/>
      <c r="AT145"/>
      <c r="AU145"/>
      <c r="AV145"/>
      <c r="AW145"/>
      <c r="AX145"/>
      <c r="AY145"/>
      <c r="AZ145"/>
      <c r="BA145"/>
      <c r="BB145"/>
      <c r="BC145"/>
      <c r="BD145"/>
      <c r="BE145"/>
      <c r="BF145"/>
      <c r="BG145"/>
      <c r="BH145"/>
      <c r="BI145"/>
      <c r="BJ145"/>
      <c r="BK145"/>
      <c r="BL145"/>
      <c r="BM145"/>
      <c r="BN145"/>
      <c r="BO145"/>
      <c r="BP145"/>
      <c r="BQ145"/>
      <c r="BR145"/>
      <c r="BS145"/>
      <c r="BT145"/>
      <c r="BU145"/>
      <c r="BV145"/>
      <c r="BW145"/>
      <c r="BX145"/>
      <c r="BY145"/>
      <c r="BZ145"/>
      <c r="CA145"/>
      <c r="CB145"/>
      <c r="CC145"/>
      <c r="CD145"/>
      <c r="CE145"/>
      <c r="CF145"/>
      <c r="CG145"/>
      <c r="CH145"/>
      <c r="CI145"/>
      <c r="CJ145"/>
      <c r="CK145"/>
      <c r="CL145"/>
      <c r="CM145"/>
      <c r="CN145"/>
      <c r="CO145"/>
      <c r="CP145"/>
      <c r="CQ145"/>
      <c r="CR145"/>
      <c r="CS145"/>
      <c r="CT145"/>
      <c r="CU145"/>
      <c r="CV145"/>
      <c r="CW145"/>
      <c r="CX145"/>
      <c r="CY145"/>
      <c r="CZ145"/>
      <c r="DA145"/>
      <c r="DB145"/>
      <c r="DC145"/>
      <c r="DD145"/>
      <c r="DE145"/>
      <c r="DF145"/>
      <c r="DG145"/>
      <c r="DH145"/>
      <c r="DI145"/>
      <c r="DJ145"/>
      <c r="DK145"/>
      <c r="DL145"/>
      <c r="DM145"/>
      <c r="DN145"/>
      <c r="DO145"/>
      <c r="DP145"/>
      <c r="DQ145"/>
      <c r="DR145"/>
      <c r="DS145"/>
      <c r="DT145"/>
      <c r="DU145"/>
      <c r="DV145"/>
      <c r="DW145"/>
      <c r="DX145"/>
      <c r="DY145"/>
      <c r="DZ145"/>
      <c r="EA145"/>
      <c r="EB145"/>
      <c r="EC145"/>
      <c r="ED145"/>
      <c r="EE145"/>
      <c r="EF145"/>
      <c r="EG145"/>
      <c r="EH145"/>
      <c r="EI145"/>
      <c r="EJ145"/>
      <c r="EK145"/>
      <c r="EL145"/>
      <c r="EM145"/>
      <c r="EN145"/>
      <c r="EO145"/>
      <c r="EP145"/>
      <c r="EQ145"/>
      <c r="ER145"/>
      <c r="ES145"/>
      <c r="ET145"/>
      <c r="EU145"/>
      <c r="EV145"/>
      <c r="EW145"/>
      <c r="EX145"/>
      <c r="EY145"/>
      <c r="EZ145"/>
      <c r="FA145"/>
      <c r="FB145"/>
      <c r="FC145"/>
      <c r="FD145"/>
      <c r="FE145"/>
      <c r="FF145"/>
      <c r="FG145"/>
      <c r="FH145"/>
      <c r="FI145"/>
      <c r="FJ145"/>
      <c r="FK145"/>
      <c r="FL145"/>
      <c r="FM145"/>
      <c r="FN145"/>
      <c r="FO145"/>
      <c r="FP145"/>
      <c r="FQ145"/>
      <c r="FR145"/>
      <c r="FS145"/>
      <c r="FT145"/>
      <c r="FU145"/>
      <c r="FV145"/>
      <c r="FW145"/>
      <c r="FX145"/>
      <c r="FY145"/>
      <c r="FZ145"/>
      <c r="GA145"/>
      <c r="GB145"/>
      <c r="GC145"/>
      <c r="GD145"/>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c r="IW145"/>
    </row>
    <row r="146" spans="1:257" s="2" customFormat="1" ht="15" hidden="1" x14ac:dyDescent="0.25">
      <c r="A146" s="2">
        <v>44</v>
      </c>
      <c r="B146" s="36">
        <f t="shared" ca="1" si="122"/>
        <v>45805</v>
      </c>
      <c r="C146" s="23">
        <f t="shared" si="127"/>
        <v>1247.2333333333306</v>
      </c>
      <c r="D146" s="23">
        <f t="shared" si="128"/>
        <v>761.16319444444321</v>
      </c>
      <c r="E146" s="23"/>
      <c r="F146"/>
      <c r="G146"/>
      <c r="H146"/>
      <c r="I146"/>
      <c r="J146"/>
      <c r="K146"/>
      <c r="L146"/>
      <c r="M146"/>
      <c r="N146"/>
      <c r="O146"/>
      <c r="P146"/>
      <c r="Q146"/>
      <c r="R146"/>
      <c r="S146"/>
      <c r="T146"/>
      <c r="U146"/>
      <c r="V146"/>
      <c r="W146"/>
      <c r="X146"/>
      <c r="Y146"/>
      <c r="Z146"/>
      <c r="AA146"/>
      <c r="AB146"/>
      <c r="AC146"/>
      <c r="AD146"/>
      <c r="AE146"/>
      <c r="AF146"/>
      <c r="AG146"/>
      <c r="AH146"/>
      <c r="AI146"/>
      <c r="AJ146"/>
      <c r="AK146"/>
      <c r="AL146"/>
      <c r="AM146"/>
      <c r="AN146"/>
      <c r="AO146"/>
      <c r="AP146"/>
      <c r="AQ146"/>
      <c r="AR146"/>
      <c r="AS146"/>
      <c r="AT146"/>
      <c r="AU146"/>
      <c r="AV146"/>
      <c r="AW146"/>
      <c r="AX146"/>
      <c r="AY146"/>
      <c r="AZ146"/>
      <c r="BA146"/>
      <c r="BB146"/>
      <c r="BC146"/>
      <c r="BD146"/>
      <c r="BE146"/>
      <c r="BF146"/>
      <c r="BG146"/>
      <c r="BH146"/>
      <c r="BI146"/>
      <c r="BJ146"/>
      <c r="BK146"/>
      <c r="BL146"/>
      <c r="BM146"/>
      <c r="BN146"/>
      <c r="BO146"/>
      <c r="BP146"/>
      <c r="BQ146"/>
      <c r="BR146"/>
      <c r="BS146"/>
      <c r="BT146"/>
      <c r="BU146"/>
      <c r="BV146"/>
      <c r="BW146"/>
      <c r="BX146"/>
      <c r="BY146"/>
      <c r="BZ146"/>
      <c r="CA146"/>
      <c r="CB146"/>
      <c r="CC146"/>
      <c r="CD146"/>
      <c r="CE146"/>
      <c r="CF146"/>
      <c r="CG146"/>
      <c r="CH146"/>
      <c r="CI146"/>
      <c r="CJ146"/>
      <c r="CK146"/>
      <c r="CL146"/>
      <c r="CM146"/>
      <c r="CN146"/>
      <c r="CO146"/>
      <c r="CP146"/>
      <c r="CQ146"/>
      <c r="CR146"/>
      <c r="CS146"/>
      <c r="CT146"/>
      <c r="CU146"/>
      <c r="CV146"/>
      <c r="CW146"/>
      <c r="CX146"/>
      <c r="CY146"/>
      <c r="CZ146"/>
      <c r="DA146"/>
      <c r="DB146"/>
      <c r="DC146"/>
      <c r="DD146"/>
      <c r="DE146"/>
      <c r="DF146"/>
      <c r="DG146"/>
      <c r="DH146"/>
      <c r="DI146"/>
      <c r="DJ146"/>
      <c r="DK146"/>
      <c r="DL146"/>
      <c r="DM146"/>
      <c r="DN146"/>
      <c r="DO146"/>
      <c r="DP146"/>
      <c r="DQ146"/>
      <c r="DR146"/>
      <c r="DS146"/>
      <c r="DT146"/>
      <c r="DU146"/>
      <c r="DV146"/>
      <c r="DW146"/>
      <c r="DX146"/>
      <c r="DY146"/>
      <c r="DZ146"/>
      <c r="EA146"/>
      <c r="EB146"/>
      <c r="EC146"/>
      <c r="ED146"/>
      <c r="EE146"/>
      <c r="EF146"/>
      <c r="EG146"/>
      <c r="EH146"/>
      <c r="EI146"/>
      <c r="EJ146"/>
      <c r="EK146"/>
      <c r="EL146"/>
      <c r="EM146"/>
      <c r="EN146"/>
      <c r="EO146"/>
      <c r="EP146"/>
      <c r="EQ146"/>
      <c r="ER146"/>
      <c r="ES146"/>
      <c r="ET146"/>
      <c r="EU146"/>
      <c r="EV146"/>
      <c r="EW146"/>
      <c r="EX146"/>
      <c r="EY146"/>
      <c r="EZ146"/>
      <c r="FA146"/>
      <c r="FB146"/>
      <c r="FC146"/>
      <c r="FD146"/>
      <c r="FE146"/>
      <c r="FF146"/>
      <c r="FG146"/>
      <c r="FH146"/>
      <c r="FI146"/>
      <c r="FJ146"/>
      <c r="FK146"/>
      <c r="FL146"/>
      <c r="FM146"/>
      <c r="FN146"/>
      <c r="FO146"/>
      <c r="FP146"/>
      <c r="FQ146"/>
      <c r="FR146"/>
      <c r="FS146"/>
      <c r="FT146"/>
      <c r="FU146"/>
      <c r="FV146"/>
      <c r="FW146"/>
      <c r="FX146"/>
      <c r="FY146"/>
      <c r="FZ146"/>
      <c r="GA146"/>
      <c r="GB146"/>
      <c r="GC146"/>
      <c r="GD146"/>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c r="IW146"/>
    </row>
    <row r="147" spans="1:257" s="2" customFormat="1" ht="15" hidden="1" x14ac:dyDescent="0.25">
      <c r="A147" s="2">
        <v>45</v>
      </c>
      <c r="B147" s="36">
        <f t="shared" ca="1" si="122"/>
        <v>45836</v>
      </c>
      <c r="C147" s="23">
        <f t="shared" si="127"/>
        <v>1242.6999999999973</v>
      </c>
      <c r="D147" s="23">
        <f t="shared" si="128"/>
        <v>759.09722222222103</v>
      </c>
      <c r="E147" s="23"/>
      <c r="F147"/>
      <c r="G147"/>
      <c r="H147"/>
      <c r="I147"/>
      <c r="J147"/>
      <c r="K147"/>
      <c r="L147"/>
      <c r="M147"/>
      <c r="N147"/>
      <c r="O147"/>
      <c r="P147"/>
      <c r="Q147"/>
      <c r="R147"/>
      <c r="S147"/>
      <c r="T147"/>
      <c r="U147"/>
      <c r="V147"/>
      <c r="W147"/>
      <c r="X147"/>
      <c r="Y147"/>
      <c r="Z147"/>
      <c r="AA147"/>
      <c r="AB147"/>
      <c r="AC147"/>
      <c r="AD147"/>
      <c r="AE147"/>
      <c r="AF147"/>
      <c r="AG147"/>
      <c r="AH147"/>
      <c r="AI147"/>
      <c r="AJ147"/>
      <c r="AK147"/>
      <c r="AL147"/>
      <c r="AM147"/>
      <c r="AN147"/>
      <c r="AO147"/>
      <c r="AP147"/>
      <c r="AQ147"/>
      <c r="AR147"/>
      <c r="AS147"/>
      <c r="AT147"/>
      <c r="AU147"/>
      <c r="AV147"/>
      <c r="AW147"/>
      <c r="AX147"/>
      <c r="AY147"/>
      <c r="AZ147"/>
      <c r="BA147"/>
      <c r="BB147"/>
      <c r="BC147"/>
      <c r="BD147"/>
      <c r="BE147"/>
      <c r="BF147"/>
      <c r="BG147"/>
      <c r="BH147"/>
      <c r="BI147"/>
      <c r="BJ147"/>
      <c r="BK147"/>
      <c r="BL147"/>
      <c r="BM147"/>
      <c r="BN147"/>
      <c r="BO147"/>
      <c r="BP147"/>
      <c r="BQ147"/>
      <c r="BR147"/>
      <c r="BS147"/>
      <c r="BT147"/>
      <c r="BU147"/>
      <c r="BV147"/>
      <c r="BW147"/>
      <c r="BX147"/>
      <c r="BY147"/>
      <c r="BZ147"/>
      <c r="CA147"/>
      <c r="CB147"/>
      <c r="CC147"/>
      <c r="CD147"/>
      <c r="CE147"/>
      <c r="CF147"/>
      <c r="CG147"/>
      <c r="CH147"/>
      <c r="CI147"/>
      <c r="CJ147"/>
      <c r="CK147"/>
      <c r="CL147"/>
      <c r="CM147"/>
      <c r="CN147"/>
      <c r="CO147"/>
      <c r="CP147"/>
      <c r="CQ147"/>
      <c r="CR147"/>
      <c r="CS147"/>
      <c r="CT147"/>
      <c r="CU147"/>
      <c r="CV147"/>
      <c r="CW147"/>
      <c r="CX147"/>
      <c r="CY147"/>
      <c r="CZ147"/>
      <c r="DA147"/>
      <c r="DB147"/>
      <c r="DC147"/>
      <c r="DD147"/>
      <c r="DE147"/>
      <c r="DF147"/>
      <c r="DG147"/>
      <c r="DH147"/>
      <c r="DI147"/>
      <c r="DJ147"/>
      <c r="DK147"/>
      <c r="DL147"/>
      <c r="DM147"/>
      <c r="DN147"/>
      <c r="DO147"/>
      <c r="DP147"/>
      <c r="DQ147"/>
      <c r="DR147"/>
      <c r="DS147"/>
      <c r="DT147"/>
      <c r="DU147"/>
      <c r="DV147"/>
      <c r="DW147"/>
      <c r="DX147"/>
      <c r="DY147"/>
      <c r="DZ147"/>
      <c r="EA147"/>
      <c r="EB147"/>
      <c r="EC147"/>
      <c r="ED147"/>
      <c r="EE147"/>
      <c r="EF147"/>
      <c r="EG147"/>
      <c r="EH147"/>
      <c r="EI147"/>
      <c r="EJ147"/>
      <c r="EK147"/>
      <c r="EL147"/>
      <c r="EM147"/>
      <c r="EN147"/>
      <c r="EO147"/>
      <c r="EP147"/>
      <c r="EQ147"/>
      <c r="ER147"/>
      <c r="ES147"/>
      <c r="ET147"/>
      <c r="EU147"/>
      <c r="EV147"/>
      <c r="EW147"/>
      <c r="EX147"/>
      <c r="EY147"/>
      <c r="EZ147"/>
      <c r="FA147"/>
      <c r="FB147"/>
      <c r="FC147"/>
      <c r="FD147"/>
      <c r="FE147"/>
      <c r="FF147"/>
      <c r="FG147"/>
      <c r="FH147"/>
      <c r="FI147"/>
      <c r="FJ147"/>
      <c r="FK147"/>
      <c r="FL147"/>
      <c r="FM147"/>
      <c r="FN147"/>
      <c r="FO147"/>
      <c r="FP147"/>
      <c r="FQ147"/>
      <c r="FR147"/>
      <c r="FS147"/>
      <c r="FT147"/>
      <c r="FU147"/>
      <c r="FV147"/>
      <c r="FW147"/>
      <c r="FX147"/>
      <c r="FY147"/>
      <c r="FZ147"/>
      <c r="GA147"/>
      <c r="GB147"/>
      <c r="GC147"/>
      <c r="GD147"/>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c r="IW147"/>
    </row>
    <row r="148" spans="1:257" s="2" customFormat="1" ht="15" hidden="1" x14ac:dyDescent="0.25">
      <c r="A148" s="2">
        <v>46</v>
      </c>
      <c r="B148" s="36">
        <f t="shared" ca="1" si="122"/>
        <v>45866</v>
      </c>
      <c r="C148" s="23">
        <f t="shared" si="127"/>
        <v>1238.166666666664</v>
      </c>
      <c r="D148" s="23">
        <f t="shared" si="128"/>
        <v>757.03124999999875</v>
      </c>
      <c r="E148" s="23"/>
      <c r="F148"/>
      <c r="G148"/>
      <c r="H148"/>
      <c r="I148"/>
      <c r="J148"/>
      <c r="K148"/>
      <c r="L148"/>
      <c r="M148"/>
      <c r="N148"/>
      <c r="O148"/>
      <c r="P148"/>
      <c r="Q148"/>
      <c r="R148"/>
      <c r="S148"/>
      <c r="T148"/>
      <c r="U148"/>
      <c r="V148"/>
      <c r="W148"/>
      <c r="X148"/>
      <c r="Y148"/>
      <c r="Z148"/>
      <c r="AA148"/>
      <c r="AB148"/>
      <c r="AC148"/>
      <c r="AD148"/>
      <c r="AE148"/>
      <c r="AF148"/>
      <c r="AG148"/>
      <c r="AH148"/>
      <c r="AI148"/>
      <c r="AJ148"/>
      <c r="AK148"/>
      <c r="AL148"/>
      <c r="AM148"/>
      <c r="AN148"/>
      <c r="AO148"/>
      <c r="AP148"/>
      <c r="AQ148"/>
      <c r="AR148"/>
      <c r="AS148"/>
      <c r="AT148"/>
      <c r="AU148"/>
      <c r="AV148"/>
      <c r="AW148"/>
      <c r="AX148"/>
      <c r="AY148"/>
      <c r="AZ148"/>
      <c r="BA148"/>
      <c r="BB148"/>
      <c r="BC148"/>
      <c r="BD148"/>
      <c r="BE148"/>
      <c r="BF148"/>
      <c r="BG148"/>
      <c r="BH148"/>
      <c r="BI148"/>
      <c r="BJ148"/>
      <c r="BK148"/>
      <c r="BL148"/>
      <c r="BM148"/>
      <c r="BN148"/>
      <c r="BO148"/>
      <c r="BP148"/>
      <c r="BQ148"/>
      <c r="BR148"/>
      <c r="BS148"/>
      <c r="BT148"/>
      <c r="BU148"/>
      <c r="BV148"/>
      <c r="BW148"/>
      <c r="BX148"/>
      <c r="BY148"/>
      <c r="BZ148"/>
      <c r="CA148"/>
      <c r="CB148"/>
      <c r="CC148"/>
      <c r="CD148"/>
      <c r="CE148"/>
      <c r="CF148"/>
      <c r="CG148"/>
      <c r="CH148"/>
      <c r="CI148"/>
      <c r="CJ148"/>
      <c r="CK148"/>
      <c r="CL148"/>
      <c r="CM148"/>
      <c r="CN148"/>
      <c r="CO148"/>
      <c r="CP148"/>
      <c r="CQ148"/>
      <c r="CR148"/>
      <c r="CS148"/>
      <c r="CT148"/>
      <c r="CU148"/>
      <c r="CV148"/>
      <c r="CW148"/>
      <c r="CX148"/>
      <c r="CY148"/>
      <c r="CZ148"/>
      <c r="DA148"/>
      <c r="DB148"/>
      <c r="DC148"/>
      <c r="DD148"/>
      <c r="DE148"/>
      <c r="DF148"/>
      <c r="DG148"/>
      <c r="DH148"/>
      <c r="DI148"/>
      <c r="DJ148"/>
      <c r="DK148"/>
      <c r="DL148"/>
      <c r="DM148"/>
      <c r="DN148"/>
      <c r="DO148"/>
      <c r="DP148"/>
      <c r="DQ148"/>
      <c r="DR148"/>
      <c r="DS148"/>
      <c r="DT148"/>
      <c r="DU148"/>
      <c r="DV148"/>
      <c r="DW148"/>
      <c r="DX148"/>
      <c r="DY148"/>
      <c r="DZ148"/>
      <c r="EA148"/>
      <c r="EB148"/>
      <c r="EC148"/>
      <c r="ED148"/>
      <c r="EE148"/>
      <c r="EF148"/>
      <c r="EG148"/>
      <c r="EH148"/>
      <c r="EI148"/>
      <c r="EJ148"/>
      <c r="EK148"/>
      <c r="EL148"/>
      <c r="EM148"/>
      <c r="EN148"/>
      <c r="EO148"/>
      <c r="EP148"/>
      <c r="EQ148"/>
      <c r="ER148"/>
      <c r="ES148"/>
      <c r="ET148"/>
      <c r="EU148"/>
      <c r="EV148"/>
      <c r="EW148"/>
      <c r="EX148"/>
      <c r="EY148"/>
      <c r="EZ148"/>
      <c r="FA148"/>
      <c r="FB148"/>
      <c r="FC148"/>
      <c r="FD148"/>
      <c r="FE148"/>
      <c r="FF148"/>
      <c r="FG148"/>
      <c r="FH148"/>
      <c r="FI148"/>
      <c r="FJ148"/>
      <c r="FK148"/>
      <c r="FL148"/>
      <c r="FM148"/>
      <c r="FN148"/>
      <c r="FO148"/>
      <c r="FP148"/>
      <c r="FQ148"/>
      <c r="FR148"/>
      <c r="FS148"/>
      <c r="FT148"/>
      <c r="FU148"/>
      <c r="FV148"/>
      <c r="FW148"/>
      <c r="FX148"/>
      <c r="FY148"/>
      <c r="FZ148"/>
      <c r="GA148"/>
      <c r="GB148"/>
      <c r="GC148"/>
      <c r="GD148"/>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c r="IW148"/>
    </row>
    <row r="149" spans="1:257" s="2" customFormat="1" ht="15" hidden="1" x14ac:dyDescent="0.25">
      <c r="A149" s="2">
        <v>47</v>
      </c>
      <c r="B149" s="36">
        <f t="shared" ca="1" si="122"/>
        <v>45897</v>
      </c>
      <c r="C149" s="23">
        <f t="shared" si="127"/>
        <v>1233.6333333333305</v>
      </c>
      <c r="D149" s="23">
        <f t="shared" si="128"/>
        <v>754.96527777777646</v>
      </c>
      <c r="E149" s="23"/>
      <c r="F149"/>
      <c r="G149"/>
      <c r="H149"/>
      <c r="I149"/>
      <c r="J149"/>
      <c r="K149"/>
      <c r="L149"/>
      <c r="M149"/>
      <c r="N149"/>
      <c r="O149"/>
      <c r="P149"/>
      <c r="Q149"/>
      <c r="R149"/>
      <c r="S149"/>
      <c r="T149"/>
      <c r="U149"/>
      <c r="V149"/>
      <c r="W149"/>
      <c r="X149"/>
      <c r="Y149"/>
      <c r="Z149"/>
      <c r="AA149"/>
      <c r="AB149"/>
      <c r="AC149"/>
      <c r="AD149"/>
      <c r="AE149"/>
      <c r="AF149"/>
      <c r="AG149"/>
      <c r="AH149"/>
      <c r="AI149"/>
      <c r="AJ149"/>
      <c r="AK149"/>
      <c r="AL149"/>
      <c r="AM149"/>
      <c r="AN149"/>
      <c r="AO149"/>
      <c r="AP149"/>
      <c r="AQ149"/>
      <c r="AR149"/>
      <c r="AS149"/>
      <c r="AT149"/>
      <c r="AU149"/>
      <c r="AV149"/>
      <c r="AW149"/>
      <c r="AX149"/>
      <c r="AY149"/>
      <c r="AZ149"/>
      <c r="BA149"/>
      <c r="BB149"/>
      <c r="BC149"/>
      <c r="BD149"/>
      <c r="BE149"/>
      <c r="BF149"/>
      <c r="BG149"/>
      <c r="BH149"/>
      <c r="BI149"/>
      <c r="BJ149"/>
      <c r="BK149"/>
      <c r="BL149"/>
      <c r="BM149"/>
      <c r="BN149"/>
      <c r="BO149"/>
      <c r="BP149"/>
      <c r="BQ149"/>
      <c r="BR149"/>
      <c r="BS149"/>
      <c r="BT149"/>
      <c r="BU149"/>
      <c r="BV149"/>
      <c r="BW149"/>
      <c r="BX149"/>
      <c r="BY149"/>
      <c r="BZ149"/>
      <c r="CA149"/>
      <c r="CB149"/>
      <c r="CC149"/>
      <c r="CD149"/>
      <c r="CE149"/>
      <c r="CF149"/>
      <c r="CG149"/>
      <c r="CH149"/>
      <c r="CI149"/>
      <c r="CJ149"/>
      <c r="CK149"/>
      <c r="CL149"/>
      <c r="CM149"/>
      <c r="CN149"/>
      <c r="CO149"/>
      <c r="CP149"/>
      <c r="CQ149"/>
      <c r="CR149"/>
      <c r="CS149"/>
      <c r="CT149"/>
      <c r="CU149"/>
      <c r="CV149"/>
      <c r="CW149"/>
      <c r="CX149"/>
      <c r="CY149"/>
      <c r="CZ149"/>
      <c r="DA149"/>
      <c r="DB149"/>
      <c r="DC149"/>
      <c r="DD149"/>
      <c r="DE149"/>
      <c r="DF149"/>
      <c r="DG149"/>
      <c r="DH149"/>
      <c r="DI149"/>
      <c r="DJ149"/>
      <c r="DK149"/>
      <c r="DL149"/>
      <c r="DM149"/>
      <c r="DN149"/>
      <c r="DO149"/>
      <c r="DP149"/>
      <c r="DQ149"/>
      <c r="DR149"/>
      <c r="DS149"/>
      <c r="DT149"/>
      <c r="DU149"/>
      <c r="DV149"/>
      <c r="DW149"/>
      <c r="DX149"/>
      <c r="DY149"/>
      <c r="DZ149"/>
      <c r="EA149"/>
      <c r="EB149"/>
      <c r="EC149"/>
      <c r="ED149"/>
      <c r="EE149"/>
      <c r="EF149"/>
      <c r="EG149"/>
      <c r="EH149"/>
      <c r="EI149"/>
      <c r="EJ149"/>
      <c r="EK149"/>
      <c r="EL149"/>
      <c r="EM149"/>
      <c r="EN149"/>
      <c r="EO149"/>
      <c r="EP149"/>
      <c r="EQ149"/>
      <c r="ER149"/>
      <c r="ES149"/>
      <c r="ET149"/>
      <c r="EU149"/>
      <c r="EV149"/>
      <c r="EW149"/>
      <c r="EX149"/>
      <c r="EY149"/>
      <c r="EZ149"/>
      <c r="FA149"/>
      <c r="FB149"/>
      <c r="FC149"/>
      <c r="FD149"/>
      <c r="FE149"/>
      <c r="FF149"/>
      <c r="FG149"/>
      <c r="FH149"/>
      <c r="FI149"/>
      <c r="FJ149"/>
      <c r="FK149"/>
      <c r="FL149"/>
      <c r="FM149"/>
      <c r="FN149"/>
      <c r="FO149"/>
      <c r="FP149"/>
      <c r="FQ149"/>
      <c r="FR149"/>
      <c r="FS149"/>
      <c r="FT149"/>
      <c r="FU149"/>
      <c r="FV149"/>
      <c r="FW149"/>
      <c r="FX149"/>
      <c r="FY149"/>
      <c r="FZ149"/>
      <c r="GA149"/>
      <c r="GB149"/>
      <c r="GC149"/>
      <c r="GD149"/>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c r="IW149"/>
    </row>
    <row r="150" spans="1:257" s="2" customFormat="1" ht="15" hidden="1" x14ac:dyDescent="0.25">
      <c r="A150" s="2">
        <v>48</v>
      </c>
      <c r="B150" s="36">
        <f t="shared" ca="1" si="122"/>
        <v>45928</v>
      </c>
      <c r="C150" s="23">
        <f t="shared" si="127"/>
        <v>1229.0999999999972</v>
      </c>
      <c r="D150" s="23">
        <f t="shared" si="128"/>
        <v>752.89930555555429</v>
      </c>
      <c r="E150" s="23"/>
      <c r="F150"/>
      <c r="G150"/>
      <c r="H150"/>
      <c r="I150"/>
      <c r="J150"/>
      <c r="K150"/>
      <c r="L150"/>
      <c r="M150"/>
      <c r="N150"/>
      <c r="O150"/>
      <c r="P150"/>
      <c r="Q150"/>
      <c r="R150"/>
      <c r="S150"/>
      <c r="T150"/>
      <c r="U150"/>
      <c r="V150"/>
      <c r="W150"/>
      <c r="X150"/>
      <c r="Y150"/>
      <c r="Z150"/>
      <c r="AA150"/>
      <c r="AB150"/>
      <c r="AC150"/>
      <c r="AD150"/>
      <c r="AE150"/>
      <c r="AF150"/>
      <c r="AG150"/>
      <c r="AH150"/>
      <c r="AI150"/>
      <c r="AJ150"/>
      <c r="AK150"/>
      <c r="AL150"/>
      <c r="AM150"/>
      <c r="AN150"/>
      <c r="AO150"/>
      <c r="AP150"/>
      <c r="AQ150"/>
      <c r="AR150"/>
      <c r="AS150"/>
      <c r="AT150"/>
      <c r="AU150"/>
      <c r="AV150"/>
      <c r="AW150"/>
      <c r="AX150"/>
      <c r="AY150"/>
      <c r="AZ150"/>
      <c r="BA150"/>
      <c r="BB150"/>
      <c r="BC150"/>
      <c r="BD150"/>
      <c r="BE150"/>
      <c r="BF150"/>
      <c r="BG150"/>
      <c r="BH150"/>
      <c r="BI150"/>
      <c r="BJ150"/>
      <c r="BK150"/>
      <c r="BL150"/>
      <c r="BM150"/>
      <c r="BN150"/>
      <c r="BO150"/>
      <c r="BP150"/>
      <c r="BQ150"/>
      <c r="BR150"/>
      <c r="BS150"/>
      <c r="BT150"/>
      <c r="BU150"/>
      <c r="BV150"/>
      <c r="BW150"/>
      <c r="BX150"/>
      <c r="BY150"/>
      <c r="BZ150"/>
      <c r="CA150"/>
      <c r="CB150"/>
      <c r="CC150"/>
      <c r="CD150"/>
      <c r="CE150"/>
      <c r="CF150"/>
      <c r="CG150"/>
      <c r="CH150"/>
      <c r="CI150"/>
      <c r="CJ150"/>
      <c r="CK150"/>
      <c r="CL150"/>
      <c r="CM150"/>
      <c r="CN150"/>
      <c r="CO150"/>
      <c r="CP150"/>
      <c r="CQ150"/>
      <c r="CR150"/>
      <c r="CS150"/>
      <c r="CT150"/>
      <c r="CU150"/>
      <c r="CV150"/>
      <c r="CW150"/>
      <c r="CX150"/>
      <c r="CY150"/>
      <c r="CZ150"/>
      <c r="DA150"/>
      <c r="DB150"/>
      <c r="DC150"/>
      <c r="DD150"/>
      <c r="DE150"/>
      <c r="DF150"/>
      <c r="DG150"/>
      <c r="DH150"/>
      <c r="DI150"/>
      <c r="DJ150"/>
      <c r="DK150"/>
      <c r="DL150"/>
      <c r="DM150"/>
      <c r="DN150"/>
      <c r="DO150"/>
      <c r="DP150"/>
      <c r="DQ150"/>
      <c r="DR150"/>
      <c r="DS150"/>
      <c r="DT150"/>
      <c r="DU150"/>
      <c r="DV150"/>
      <c r="DW150"/>
      <c r="DX150"/>
      <c r="DY150"/>
      <c r="DZ150"/>
      <c r="EA150"/>
      <c r="EB150"/>
      <c r="EC150"/>
      <c r="ED150"/>
      <c r="EE150"/>
      <c r="EF150"/>
      <c r="EG150"/>
      <c r="EH150"/>
      <c r="EI150"/>
      <c r="EJ150"/>
      <c r="EK150"/>
      <c r="EL150"/>
      <c r="EM150"/>
      <c r="EN150"/>
      <c r="EO150"/>
      <c r="EP150"/>
      <c r="EQ150"/>
      <c r="ER150"/>
      <c r="ES150"/>
      <c r="ET150"/>
      <c r="EU150"/>
      <c r="EV150"/>
      <c r="EW150"/>
      <c r="EX150"/>
      <c r="EY150"/>
      <c r="EZ150"/>
      <c r="FA150"/>
      <c r="FB150"/>
      <c r="FC150"/>
      <c r="FD150"/>
      <c r="FE150"/>
      <c r="FF150"/>
      <c r="FG150"/>
      <c r="FH150"/>
      <c r="FI150"/>
      <c r="FJ150"/>
      <c r="FK150"/>
      <c r="FL150"/>
      <c r="FM150"/>
      <c r="FN150"/>
      <c r="FO150"/>
      <c r="FP150"/>
      <c r="FQ150"/>
      <c r="FR150"/>
      <c r="FS150"/>
      <c r="FT150"/>
      <c r="FU150"/>
      <c r="FV150"/>
      <c r="FW150"/>
      <c r="FX150"/>
      <c r="FY150"/>
      <c r="FZ150"/>
      <c r="GA150"/>
      <c r="GB150"/>
      <c r="GC150"/>
      <c r="GD15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c r="IW150"/>
    </row>
    <row r="151" spans="1:257" s="2" customFormat="1" ht="15" hidden="1" x14ac:dyDescent="0.25">
      <c r="A151" s="2">
        <v>49</v>
      </c>
      <c r="B151" s="36">
        <f t="shared" ca="1" si="122"/>
        <v>45958</v>
      </c>
      <c r="C151" s="23">
        <f t="shared" ref="C151:C162" si="129">AD43</f>
        <v>1362.8999999999976</v>
      </c>
      <c r="D151" s="23">
        <f t="shared" ref="D151:D162" si="130">AE43</f>
        <v>1030.8333333333321</v>
      </c>
      <c r="E151" s="23"/>
      <c r="F151"/>
      <c r="G151"/>
      <c r="H151"/>
      <c r="I151"/>
      <c r="J151"/>
      <c r="K151"/>
      <c r="L151"/>
      <c r="M151"/>
      <c r="N151"/>
      <c r="O151"/>
      <c r="P151"/>
      <c r="Q151"/>
      <c r="R151"/>
      <c r="S151"/>
      <c r="T151"/>
      <c r="U151"/>
      <c r="V151"/>
      <c r="W151"/>
      <c r="X151"/>
      <c r="Y151"/>
      <c r="Z151"/>
      <c r="AA151"/>
      <c r="AB151"/>
      <c r="AC151"/>
      <c r="AD151"/>
      <c r="AE151"/>
      <c r="AF151"/>
      <c r="AG151"/>
      <c r="AH151"/>
      <c r="AI151"/>
      <c r="AJ151"/>
      <c r="AK151"/>
      <c r="AL151"/>
      <c r="AM151"/>
      <c r="AN151"/>
      <c r="AO151"/>
      <c r="AP151"/>
      <c r="AQ151"/>
      <c r="AR151"/>
      <c r="AS151"/>
      <c r="AT151"/>
      <c r="AU151"/>
      <c r="AV151"/>
      <c r="AW151"/>
      <c r="AX151"/>
      <c r="AY151"/>
      <c r="AZ151"/>
      <c r="BA151"/>
      <c r="BB151"/>
      <c r="BC151"/>
      <c r="BD151"/>
      <c r="BE151"/>
      <c r="BF151"/>
      <c r="BG151"/>
      <c r="BH151"/>
      <c r="BI151"/>
      <c r="BJ151"/>
      <c r="BK151"/>
      <c r="BL151"/>
      <c r="BM151"/>
      <c r="BN151"/>
      <c r="BO151"/>
      <c r="BP151"/>
      <c r="BQ151"/>
      <c r="BR151"/>
      <c r="BS151"/>
      <c r="BT151"/>
      <c r="BU151"/>
      <c r="BV151"/>
      <c r="BW151"/>
      <c r="BX151"/>
      <c r="BY151"/>
      <c r="BZ151"/>
      <c r="CA151"/>
      <c r="CB151"/>
      <c r="CC151"/>
      <c r="CD151"/>
      <c r="CE151"/>
      <c r="CF151"/>
      <c r="CG151"/>
      <c r="CH151"/>
      <c r="CI151"/>
      <c r="CJ151"/>
      <c r="CK151"/>
      <c r="CL151"/>
      <c r="CM151"/>
      <c r="CN151"/>
      <c r="CO151"/>
      <c r="CP151"/>
      <c r="CQ151"/>
      <c r="CR151"/>
      <c r="CS151"/>
      <c r="CT151"/>
      <c r="CU151"/>
      <c r="CV151"/>
      <c r="CW151"/>
      <c r="CX151"/>
      <c r="CY151"/>
      <c r="CZ151"/>
      <c r="DA151"/>
      <c r="DB151"/>
      <c r="DC151"/>
      <c r="DD151"/>
      <c r="DE151"/>
      <c r="DF151"/>
      <c r="DG151"/>
      <c r="DH151"/>
      <c r="DI151"/>
      <c r="DJ151"/>
      <c r="DK151"/>
      <c r="DL151"/>
      <c r="DM151"/>
      <c r="DN151"/>
      <c r="DO151"/>
      <c r="DP151"/>
      <c r="DQ151"/>
      <c r="DR151"/>
      <c r="DS151"/>
      <c r="DT151"/>
      <c r="DU151"/>
      <c r="DV151"/>
      <c r="DW151"/>
      <c r="DX151"/>
      <c r="DY151"/>
      <c r="DZ151"/>
      <c r="EA151"/>
      <c r="EB151"/>
      <c r="EC151"/>
      <c r="ED151"/>
      <c r="EE151"/>
      <c r="EF151"/>
      <c r="EG151"/>
      <c r="EH151"/>
      <c r="EI151"/>
      <c r="EJ151"/>
      <c r="EK151"/>
      <c r="EL151"/>
      <c r="EM151"/>
      <c r="EN151"/>
      <c r="EO151"/>
      <c r="EP151"/>
      <c r="EQ151"/>
      <c r="ER151"/>
      <c r="ES151"/>
      <c r="ET151"/>
      <c r="EU151"/>
      <c r="EV151"/>
      <c r="EW151"/>
      <c r="EX151"/>
      <c r="EY151"/>
      <c r="EZ151"/>
      <c r="FA151"/>
      <c r="FB151"/>
      <c r="FC151"/>
      <c r="FD151"/>
      <c r="FE151"/>
      <c r="FF151"/>
      <c r="FG151"/>
      <c r="FH151"/>
      <c r="FI151"/>
      <c r="FJ151"/>
      <c r="FK151"/>
      <c r="FL151"/>
      <c r="FM151"/>
      <c r="FN151"/>
      <c r="FO151"/>
      <c r="FP151"/>
      <c r="FQ151"/>
      <c r="FR151"/>
      <c r="FS151"/>
      <c r="FT151"/>
      <c r="FU151"/>
      <c r="FV151"/>
      <c r="FW151"/>
      <c r="FX151"/>
      <c r="FY151"/>
      <c r="FZ151"/>
      <c r="GA151"/>
      <c r="GB151"/>
      <c r="GC151"/>
      <c r="GD151"/>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c r="IW151"/>
    </row>
    <row r="152" spans="1:257" s="2" customFormat="1" ht="15" hidden="1" x14ac:dyDescent="0.25">
      <c r="A152" s="2">
        <v>50</v>
      </c>
      <c r="B152" s="36">
        <f t="shared" ca="1" si="122"/>
        <v>45989</v>
      </c>
      <c r="C152" s="23">
        <f t="shared" si="129"/>
        <v>1079.1045138888862</v>
      </c>
      <c r="D152" s="23">
        <f t="shared" si="130"/>
        <v>748.76736111110972</v>
      </c>
      <c r="E152" s="23"/>
      <c r="F152"/>
      <c r="G152"/>
      <c r="H152"/>
      <c r="I152"/>
      <c r="J152"/>
      <c r="K152"/>
      <c r="L152"/>
      <c r="M152"/>
      <c r="N152"/>
      <c r="O152"/>
      <c r="P152"/>
      <c r="Q152"/>
      <c r="R152"/>
      <c r="S152"/>
      <c r="T152"/>
      <c r="U152"/>
      <c r="V152"/>
      <c r="W152"/>
      <c r="X152"/>
      <c r="Y152"/>
      <c r="Z152"/>
      <c r="AA152"/>
      <c r="AB152"/>
      <c r="AC152"/>
      <c r="AD152"/>
      <c r="AE152"/>
      <c r="AF152"/>
      <c r="AG152"/>
      <c r="AH152"/>
      <c r="AI152"/>
      <c r="AJ152"/>
      <c r="AK152"/>
      <c r="AL152"/>
      <c r="AM152"/>
      <c r="AN152"/>
      <c r="AO152"/>
      <c r="AP152"/>
      <c r="AQ152"/>
      <c r="AR152"/>
      <c r="AS152"/>
      <c r="AT152"/>
      <c r="AU152"/>
      <c r="AV152"/>
      <c r="AW152"/>
      <c r="AX152"/>
      <c r="AY152"/>
      <c r="AZ152"/>
      <c r="BA152"/>
      <c r="BB152"/>
      <c r="BC152"/>
      <c r="BD152"/>
      <c r="BE152"/>
      <c r="BF152"/>
      <c r="BG152"/>
      <c r="BH152"/>
      <c r="BI152"/>
      <c r="BJ152"/>
      <c r="BK152"/>
      <c r="BL152"/>
      <c r="BM152"/>
      <c r="BN152"/>
      <c r="BO152"/>
      <c r="BP152"/>
      <c r="BQ152"/>
      <c r="BR152"/>
      <c r="BS152"/>
      <c r="BT152"/>
      <c r="BU152"/>
      <c r="BV152"/>
      <c r="BW152"/>
      <c r="BX152"/>
      <c r="BY152"/>
      <c r="BZ152"/>
      <c r="CA152"/>
      <c r="CB152"/>
      <c r="CC152"/>
      <c r="CD152"/>
      <c r="CE152"/>
      <c r="CF152"/>
      <c r="CG152"/>
      <c r="CH152"/>
      <c r="CI152"/>
      <c r="CJ152"/>
      <c r="CK152"/>
      <c r="CL152"/>
      <c r="CM152"/>
      <c r="CN152"/>
      <c r="CO152"/>
      <c r="CP152"/>
      <c r="CQ152"/>
      <c r="CR152"/>
      <c r="CS152"/>
      <c r="CT152"/>
      <c r="CU152"/>
      <c r="CV152"/>
      <c r="CW152"/>
      <c r="CX152"/>
      <c r="CY152"/>
      <c r="CZ152"/>
      <c r="DA152"/>
      <c r="DB152"/>
      <c r="DC152"/>
      <c r="DD152"/>
      <c r="DE152"/>
      <c r="DF152"/>
      <c r="DG152"/>
      <c r="DH152"/>
      <c r="DI152"/>
      <c r="DJ152"/>
      <c r="DK152"/>
      <c r="DL152"/>
      <c r="DM152"/>
      <c r="DN152"/>
      <c r="DO152"/>
      <c r="DP152"/>
      <c r="DQ152"/>
      <c r="DR152"/>
      <c r="DS152"/>
      <c r="DT152"/>
      <c r="DU152"/>
      <c r="DV152"/>
      <c r="DW152"/>
      <c r="DX152"/>
      <c r="DY152"/>
      <c r="DZ152"/>
      <c r="EA152"/>
      <c r="EB152"/>
      <c r="EC152"/>
      <c r="ED152"/>
      <c r="EE152"/>
      <c r="EF152"/>
      <c r="EG152"/>
      <c r="EH152"/>
      <c r="EI152"/>
      <c r="EJ152"/>
      <c r="EK152"/>
      <c r="EL152"/>
      <c r="EM152"/>
      <c r="EN152"/>
      <c r="EO152"/>
      <c r="EP152"/>
      <c r="EQ152"/>
      <c r="ER152"/>
      <c r="ES152"/>
      <c r="ET152"/>
      <c r="EU152"/>
      <c r="EV152"/>
      <c r="EW152"/>
      <c r="EX152"/>
      <c r="EY152"/>
      <c r="EZ152"/>
      <c r="FA152"/>
      <c r="FB152"/>
      <c r="FC152"/>
      <c r="FD152"/>
      <c r="FE152"/>
      <c r="FF152"/>
      <c r="FG152"/>
      <c r="FH152"/>
      <c r="FI152"/>
      <c r="FJ152"/>
      <c r="FK152"/>
      <c r="FL152"/>
      <c r="FM152"/>
      <c r="FN152"/>
      <c r="FO152"/>
      <c r="FP152"/>
      <c r="FQ152"/>
      <c r="FR152"/>
      <c r="FS152"/>
      <c r="FT152"/>
      <c r="FU152"/>
      <c r="FV152"/>
      <c r="FW152"/>
      <c r="FX152"/>
      <c r="FY152"/>
      <c r="FZ152"/>
      <c r="GA152"/>
      <c r="GB152"/>
      <c r="GC152"/>
      <c r="GD152"/>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c r="IW152"/>
    </row>
    <row r="153" spans="1:257" s="2" customFormat="1" ht="15" hidden="1" x14ac:dyDescent="0.25">
      <c r="A153" s="2">
        <v>51</v>
      </c>
      <c r="B153" s="36">
        <f t="shared" ca="1" si="122"/>
        <v>46019</v>
      </c>
      <c r="C153" s="23">
        <f t="shared" si="129"/>
        <v>1075.3090277777751</v>
      </c>
      <c r="D153" s="23">
        <f t="shared" si="130"/>
        <v>746.70138888888755</v>
      </c>
      <c r="E153" s="23"/>
      <c r="F153"/>
      <c r="G153"/>
      <c r="H153"/>
      <c r="I153"/>
      <c r="J153"/>
      <c r="K153"/>
      <c r="L153"/>
      <c r="M153"/>
      <c r="N153"/>
      <c r="O153"/>
      <c r="P153"/>
      <c r="Q153"/>
      <c r="R153"/>
      <c r="S153"/>
      <c r="T153"/>
      <c r="U153"/>
      <c r="V153"/>
      <c r="W153"/>
      <c r="X153"/>
      <c r="Y153"/>
      <c r="Z153"/>
      <c r="AA153"/>
      <c r="AB153"/>
      <c r="AC153"/>
      <c r="AD153"/>
      <c r="AE153"/>
      <c r="AF153"/>
      <c r="AG153"/>
      <c r="AH153"/>
      <c r="AI153"/>
      <c r="AJ153"/>
      <c r="AK153"/>
      <c r="AL153"/>
      <c r="AM153"/>
      <c r="AN153"/>
      <c r="AO153"/>
      <c r="AP153"/>
      <c r="AQ153"/>
      <c r="AR153"/>
      <c r="AS153"/>
      <c r="AT153"/>
      <c r="AU153"/>
      <c r="AV153"/>
      <c r="AW153"/>
      <c r="AX153"/>
      <c r="AY153"/>
      <c r="AZ153"/>
      <c r="BA153"/>
      <c r="BB153"/>
      <c r="BC153"/>
      <c r="BD153"/>
      <c r="BE153"/>
      <c r="BF153"/>
      <c r="BG153"/>
      <c r="BH153"/>
      <c r="BI153"/>
      <c r="BJ153"/>
      <c r="BK153"/>
      <c r="BL153"/>
      <c r="BM153"/>
      <c r="BN153"/>
      <c r="BO153"/>
      <c r="BP153"/>
      <c r="BQ153"/>
      <c r="BR153"/>
      <c r="BS153"/>
      <c r="BT153"/>
      <c r="BU153"/>
      <c r="BV153"/>
      <c r="BW153"/>
      <c r="BX153"/>
      <c r="BY153"/>
      <c r="BZ153"/>
      <c r="CA153"/>
      <c r="CB153"/>
      <c r="CC153"/>
      <c r="CD153"/>
      <c r="CE153"/>
      <c r="CF153"/>
      <c r="CG153"/>
      <c r="CH153"/>
      <c r="CI153"/>
      <c r="CJ153"/>
      <c r="CK153"/>
      <c r="CL153"/>
      <c r="CM153"/>
      <c r="CN153"/>
      <c r="CO153"/>
      <c r="CP153"/>
      <c r="CQ153"/>
      <c r="CR153"/>
      <c r="CS153"/>
      <c r="CT153"/>
      <c r="CU153"/>
      <c r="CV153"/>
      <c r="CW153"/>
      <c r="CX153"/>
      <c r="CY153"/>
      <c r="CZ153"/>
      <c r="DA153"/>
      <c r="DB153"/>
      <c r="DC153"/>
      <c r="DD153"/>
      <c r="DE153"/>
      <c r="DF153"/>
      <c r="DG153"/>
      <c r="DH153"/>
      <c r="DI153"/>
      <c r="DJ153"/>
      <c r="DK153"/>
      <c r="DL153"/>
      <c r="DM153"/>
      <c r="DN153"/>
      <c r="DO153"/>
      <c r="DP153"/>
      <c r="DQ153"/>
      <c r="DR153"/>
      <c r="DS153"/>
      <c r="DT153"/>
      <c r="DU153"/>
      <c r="DV153"/>
      <c r="DW153"/>
      <c r="DX153"/>
      <c r="DY153"/>
      <c r="DZ153"/>
      <c r="EA153"/>
      <c r="EB153"/>
      <c r="EC153"/>
      <c r="ED153"/>
      <c r="EE153"/>
      <c r="EF153"/>
      <c r="EG153"/>
      <c r="EH153"/>
      <c r="EI153"/>
      <c r="EJ153"/>
      <c r="EK153"/>
      <c r="EL153"/>
      <c r="EM153"/>
      <c r="EN153"/>
      <c r="EO153"/>
      <c r="EP153"/>
      <c r="EQ153"/>
      <c r="ER153"/>
      <c r="ES153"/>
      <c r="ET153"/>
      <c r="EU153"/>
      <c r="EV153"/>
      <c r="EW153"/>
      <c r="EX153"/>
      <c r="EY153"/>
      <c r="EZ153"/>
      <c r="FA153"/>
      <c r="FB153"/>
      <c r="FC153"/>
      <c r="FD153"/>
      <c r="FE153"/>
      <c r="FF153"/>
      <c r="FG153"/>
      <c r="FH153"/>
      <c r="FI153"/>
      <c r="FJ153"/>
      <c r="FK153"/>
      <c r="FL153"/>
      <c r="FM153"/>
      <c r="FN153"/>
      <c r="FO153"/>
      <c r="FP153"/>
      <c r="FQ153"/>
      <c r="FR153"/>
      <c r="FS153"/>
      <c r="FT153"/>
      <c r="FU153"/>
      <c r="FV153"/>
      <c r="FW153"/>
      <c r="FX153"/>
      <c r="FY153"/>
      <c r="FZ153"/>
      <c r="GA153"/>
      <c r="GB153"/>
      <c r="GC153"/>
      <c r="GD153"/>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c r="IW153"/>
    </row>
    <row r="154" spans="1:257" s="2" customFormat="1" ht="15" hidden="1" x14ac:dyDescent="0.25">
      <c r="A154" s="2">
        <v>52</v>
      </c>
      <c r="B154" s="36">
        <f t="shared" ca="1" si="122"/>
        <v>46050</v>
      </c>
      <c r="C154" s="23">
        <f t="shared" si="129"/>
        <v>1071.513541666664</v>
      </c>
      <c r="D154" s="23">
        <f t="shared" si="130"/>
        <v>744.63541666666526</v>
      </c>
      <c r="E154" s="23"/>
      <c r="F154"/>
      <c r="G154"/>
      <c r="H154"/>
      <c r="I154"/>
      <c r="J154"/>
      <c r="K154"/>
      <c r="L154"/>
      <c r="M154"/>
      <c r="N154"/>
      <c r="O154"/>
      <c r="P154"/>
      <c r="Q154"/>
      <c r="R154"/>
      <c r="S154"/>
      <c r="T154"/>
      <c r="U154"/>
      <c r="V154"/>
      <c r="W154"/>
      <c r="X154"/>
      <c r="Y154"/>
      <c r="Z154"/>
      <c r="AA154"/>
      <c r="AB154"/>
      <c r="AC154"/>
      <c r="AD154"/>
      <c r="AE154"/>
      <c r="AF154"/>
      <c r="AG154"/>
      <c r="AH154"/>
      <c r="AI154"/>
      <c r="AJ154"/>
      <c r="AK154"/>
      <c r="AL154"/>
      <c r="AM154"/>
      <c r="AN154"/>
      <c r="AO154"/>
      <c r="AP154"/>
      <c r="AQ154"/>
      <c r="AR154"/>
      <c r="AS154"/>
      <c r="AT154"/>
      <c r="AU154"/>
      <c r="AV154"/>
      <c r="AW154"/>
      <c r="AX154"/>
      <c r="AY154"/>
      <c r="AZ154"/>
      <c r="BA154"/>
      <c r="BB154"/>
      <c r="BC154"/>
      <c r="BD154"/>
      <c r="BE154"/>
      <c r="BF154"/>
      <c r="BG154"/>
      <c r="BH154"/>
      <c r="BI154"/>
      <c r="BJ154"/>
      <c r="BK154"/>
      <c r="BL154"/>
      <c r="BM154"/>
      <c r="BN154"/>
      <c r="BO154"/>
      <c r="BP154"/>
      <c r="BQ154"/>
      <c r="BR154"/>
      <c r="BS154"/>
      <c r="BT154"/>
      <c r="BU154"/>
      <c r="BV154"/>
      <c r="BW154"/>
      <c r="BX154"/>
      <c r="BY154"/>
      <c r="BZ154"/>
      <c r="CA154"/>
      <c r="CB154"/>
      <c r="CC154"/>
      <c r="CD154"/>
      <c r="CE154"/>
      <c r="CF154"/>
      <c r="CG154"/>
      <c r="CH154"/>
      <c r="CI154"/>
      <c r="CJ154"/>
      <c r="CK154"/>
      <c r="CL154"/>
      <c r="CM154"/>
      <c r="CN154"/>
      <c r="CO154"/>
      <c r="CP154"/>
      <c r="CQ154"/>
      <c r="CR154"/>
      <c r="CS154"/>
      <c r="CT154"/>
      <c r="CU154"/>
      <c r="CV154"/>
      <c r="CW154"/>
      <c r="CX154"/>
      <c r="CY154"/>
      <c r="CZ154"/>
      <c r="DA154"/>
      <c r="DB154"/>
      <c r="DC154"/>
      <c r="DD154"/>
      <c r="DE154"/>
      <c r="DF154"/>
      <c r="DG154"/>
      <c r="DH154"/>
      <c r="DI154"/>
      <c r="DJ154"/>
      <c r="DK154"/>
      <c r="DL154"/>
      <c r="DM154"/>
      <c r="DN154"/>
      <c r="DO154"/>
      <c r="DP154"/>
      <c r="DQ154"/>
      <c r="DR154"/>
      <c r="DS154"/>
      <c r="DT154"/>
      <c r="DU154"/>
      <c r="DV154"/>
      <c r="DW154"/>
      <c r="DX154"/>
      <c r="DY154"/>
      <c r="DZ154"/>
      <c r="EA154"/>
      <c r="EB154"/>
      <c r="EC154"/>
      <c r="ED154"/>
      <c r="EE154"/>
      <c r="EF154"/>
      <c r="EG154"/>
      <c r="EH154"/>
      <c r="EI154"/>
      <c r="EJ154"/>
      <c r="EK154"/>
      <c r="EL154"/>
      <c r="EM154"/>
      <c r="EN154"/>
      <c r="EO154"/>
      <c r="EP154"/>
      <c r="EQ154"/>
      <c r="ER154"/>
      <c r="ES154"/>
      <c r="ET154"/>
      <c r="EU154"/>
      <c r="EV154"/>
      <c r="EW154"/>
      <c r="EX154"/>
      <c r="EY154"/>
      <c r="EZ154"/>
      <c r="FA154"/>
      <c r="FB154"/>
      <c r="FC154"/>
      <c r="FD154"/>
      <c r="FE154"/>
      <c r="FF154"/>
      <c r="FG154"/>
      <c r="FH154"/>
      <c r="FI154"/>
      <c r="FJ154"/>
      <c r="FK154"/>
      <c r="FL154"/>
      <c r="FM154"/>
      <c r="FN154"/>
      <c r="FO154"/>
      <c r="FP154"/>
      <c r="FQ154"/>
      <c r="FR154"/>
      <c r="FS154"/>
      <c r="FT154"/>
      <c r="FU154"/>
      <c r="FV154"/>
      <c r="FW154"/>
      <c r="FX154"/>
      <c r="FY154"/>
      <c r="FZ154"/>
      <c r="GA154"/>
      <c r="GB154"/>
      <c r="GC154"/>
      <c r="GD154"/>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c r="IW154"/>
    </row>
    <row r="155" spans="1:257" s="2" customFormat="1" ht="15" hidden="1" x14ac:dyDescent="0.25">
      <c r="A155" s="2">
        <v>53</v>
      </c>
      <c r="B155" s="36">
        <f t="shared" ca="1" si="122"/>
        <v>46081</v>
      </c>
      <c r="C155" s="23">
        <f t="shared" si="129"/>
        <v>1067.7180555555528</v>
      </c>
      <c r="D155" s="23">
        <f t="shared" si="130"/>
        <v>742.56944444444298</v>
      </c>
      <c r="E155" s="23"/>
      <c r="F155"/>
      <c r="G155"/>
      <c r="H155"/>
      <c r="I155"/>
      <c r="J155"/>
      <c r="K155"/>
      <c r="L155"/>
      <c r="M155"/>
      <c r="N155"/>
      <c r="O155"/>
      <c r="P155"/>
      <c r="Q155"/>
      <c r="R155"/>
      <c r="S155"/>
      <c r="T155"/>
      <c r="U155"/>
      <c r="V155"/>
      <c r="W155"/>
      <c r="X155"/>
      <c r="Y155"/>
      <c r="Z155"/>
      <c r="AA155"/>
      <c r="AB155"/>
      <c r="AC155"/>
      <c r="AD155"/>
      <c r="AE155"/>
      <c r="AF155"/>
      <c r="AG155"/>
      <c r="AH155"/>
      <c r="AI155"/>
      <c r="AJ155"/>
      <c r="AK155"/>
      <c r="AL155"/>
      <c r="AM155"/>
      <c r="AN155"/>
      <c r="AO155"/>
      <c r="AP155"/>
      <c r="AQ155"/>
      <c r="AR155"/>
      <c r="AS155"/>
      <c r="AT155"/>
      <c r="AU155"/>
      <c r="AV155"/>
      <c r="AW155"/>
      <c r="AX155"/>
      <c r="AY155"/>
      <c r="AZ155"/>
      <c r="BA155"/>
      <c r="BB155"/>
      <c r="BC155"/>
      <c r="BD155"/>
      <c r="BE155"/>
      <c r="BF155"/>
      <c r="BG155"/>
      <c r="BH155"/>
      <c r="BI155"/>
      <c r="BJ155"/>
      <c r="BK155"/>
      <c r="BL155"/>
      <c r="BM155"/>
      <c r="BN155"/>
      <c r="BO155"/>
      <c r="BP155"/>
      <c r="BQ155"/>
      <c r="BR155"/>
      <c r="BS155"/>
      <c r="BT155"/>
      <c r="BU155"/>
      <c r="BV155"/>
      <c r="BW155"/>
      <c r="BX155"/>
      <c r="BY155"/>
      <c r="BZ155"/>
      <c r="CA155"/>
      <c r="CB155"/>
      <c r="CC155"/>
      <c r="CD155"/>
      <c r="CE155"/>
      <c r="CF155"/>
      <c r="CG155"/>
      <c r="CH155"/>
      <c r="CI155"/>
      <c r="CJ155"/>
      <c r="CK155"/>
      <c r="CL155"/>
      <c r="CM155"/>
      <c r="CN155"/>
      <c r="CO155"/>
      <c r="CP155"/>
      <c r="CQ155"/>
      <c r="CR155"/>
      <c r="CS155"/>
      <c r="CT155"/>
      <c r="CU155"/>
      <c r="CV155"/>
      <c r="CW155"/>
      <c r="CX155"/>
      <c r="CY155"/>
      <c r="CZ155"/>
      <c r="DA155"/>
      <c r="DB155"/>
      <c r="DC155"/>
      <c r="DD155"/>
      <c r="DE155"/>
      <c r="DF155"/>
      <c r="DG155"/>
      <c r="DH155"/>
      <c r="DI155"/>
      <c r="DJ155"/>
      <c r="DK155"/>
      <c r="DL155"/>
      <c r="DM155"/>
      <c r="DN155"/>
      <c r="DO155"/>
      <c r="DP155"/>
      <c r="DQ155"/>
      <c r="DR155"/>
      <c r="DS155"/>
      <c r="DT155"/>
      <c r="DU155"/>
      <c r="DV155"/>
      <c r="DW155"/>
      <c r="DX155"/>
      <c r="DY155"/>
      <c r="DZ155"/>
      <c r="EA155"/>
      <c r="EB155"/>
      <c r="EC155"/>
      <c r="ED155"/>
      <c r="EE155"/>
      <c r="EF155"/>
      <c r="EG155"/>
      <c r="EH155"/>
      <c r="EI155"/>
      <c r="EJ155"/>
      <c r="EK155"/>
      <c r="EL155"/>
      <c r="EM155"/>
      <c r="EN155"/>
      <c r="EO155"/>
      <c r="EP155"/>
      <c r="EQ155"/>
      <c r="ER155"/>
      <c r="ES155"/>
      <c r="ET155"/>
      <c r="EU155"/>
      <c r="EV155"/>
      <c r="EW155"/>
      <c r="EX155"/>
      <c r="EY155"/>
      <c r="EZ155"/>
      <c r="FA155"/>
      <c r="FB155"/>
      <c r="FC155"/>
      <c r="FD155"/>
      <c r="FE155"/>
      <c r="FF155"/>
      <c r="FG155"/>
      <c r="FH155"/>
      <c r="FI155"/>
      <c r="FJ155"/>
      <c r="FK155"/>
      <c r="FL155"/>
      <c r="FM155"/>
      <c r="FN155"/>
      <c r="FO155"/>
      <c r="FP155"/>
      <c r="FQ155"/>
      <c r="FR155"/>
      <c r="FS155"/>
      <c r="FT155"/>
      <c r="FU155"/>
      <c r="FV155"/>
      <c r="FW155"/>
      <c r="FX155"/>
      <c r="FY155"/>
      <c r="FZ155"/>
      <c r="GA155"/>
      <c r="GB155"/>
      <c r="GC155"/>
      <c r="GD155"/>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c r="IW155"/>
    </row>
    <row r="156" spans="1:257" s="2" customFormat="1" ht="15" hidden="1" x14ac:dyDescent="0.25">
      <c r="A156" s="2">
        <v>54</v>
      </c>
      <c r="B156" s="36">
        <f t="shared" ca="1" si="122"/>
        <v>46109</v>
      </c>
      <c r="C156" s="23">
        <f t="shared" si="129"/>
        <v>1063.9225694444417</v>
      </c>
      <c r="D156" s="23">
        <f t="shared" si="130"/>
        <v>740.50347222222081</v>
      </c>
      <c r="E156" s="23"/>
      <c r="F156"/>
      <c r="G156"/>
      <c r="H156"/>
      <c r="I156"/>
      <c r="J156"/>
      <c r="K156"/>
      <c r="L156"/>
      <c r="M156"/>
      <c r="N156"/>
      <c r="O156"/>
      <c r="P156"/>
      <c r="Q156"/>
      <c r="R156"/>
      <c r="S156"/>
      <c r="T156"/>
      <c r="U156"/>
      <c r="V156"/>
      <c r="W156"/>
      <c r="X156"/>
      <c r="Y156"/>
      <c r="Z156"/>
      <c r="AA156"/>
      <c r="AB156"/>
      <c r="AC156"/>
      <c r="AD156"/>
      <c r="AE156"/>
      <c r="AF156"/>
      <c r="AG156"/>
      <c r="AH156"/>
      <c r="AI156"/>
      <c r="AJ156"/>
      <c r="AK156"/>
      <c r="AL156"/>
      <c r="AM156"/>
      <c r="AN156"/>
      <c r="AO156"/>
      <c r="AP156"/>
      <c r="AQ156"/>
      <c r="AR156"/>
      <c r="AS156"/>
      <c r="AT156"/>
      <c r="AU156"/>
      <c r="AV156"/>
      <c r="AW156"/>
      <c r="AX156"/>
      <c r="AY156"/>
      <c r="AZ156"/>
      <c r="BA156"/>
      <c r="BB156"/>
      <c r="BC156"/>
      <c r="BD156"/>
      <c r="BE156"/>
      <c r="BF156"/>
      <c r="BG156"/>
      <c r="BH156"/>
      <c r="BI156"/>
      <c r="BJ156"/>
      <c r="BK156"/>
      <c r="BL156"/>
      <c r="BM156"/>
      <c r="BN156"/>
      <c r="BO156"/>
      <c r="BP156"/>
      <c r="BQ156"/>
      <c r="BR156"/>
      <c r="BS156"/>
      <c r="BT156"/>
      <c r="BU156"/>
      <c r="BV156"/>
      <c r="BW156"/>
      <c r="BX156"/>
      <c r="BY156"/>
      <c r="BZ156"/>
      <c r="CA156"/>
      <c r="CB156"/>
      <c r="CC156"/>
      <c r="CD156"/>
      <c r="CE156"/>
      <c r="CF156"/>
      <c r="CG156"/>
      <c r="CH156"/>
      <c r="CI156"/>
      <c r="CJ156"/>
      <c r="CK156"/>
      <c r="CL156"/>
      <c r="CM156"/>
      <c r="CN156"/>
      <c r="CO156"/>
      <c r="CP156"/>
      <c r="CQ156"/>
      <c r="CR156"/>
      <c r="CS156"/>
      <c r="CT156"/>
      <c r="CU156"/>
      <c r="CV156"/>
      <c r="CW156"/>
      <c r="CX156"/>
      <c r="CY156"/>
      <c r="CZ156"/>
      <c r="DA156"/>
      <c r="DB156"/>
      <c r="DC156"/>
      <c r="DD156"/>
      <c r="DE156"/>
      <c r="DF156"/>
      <c r="DG156"/>
      <c r="DH156"/>
      <c r="DI156"/>
      <c r="DJ156"/>
      <c r="DK156"/>
      <c r="DL156"/>
      <c r="DM156"/>
      <c r="DN156"/>
      <c r="DO156"/>
      <c r="DP156"/>
      <c r="DQ156"/>
      <c r="DR156"/>
      <c r="DS156"/>
      <c r="DT156"/>
      <c r="DU156"/>
      <c r="DV156"/>
      <c r="DW156"/>
      <c r="DX156"/>
      <c r="DY156"/>
      <c r="DZ156"/>
      <c r="EA156"/>
      <c r="EB156"/>
      <c r="EC156"/>
      <c r="ED156"/>
      <c r="EE156"/>
      <c r="EF156"/>
      <c r="EG156"/>
      <c r="EH156"/>
      <c r="EI156"/>
      <c r="EJ156"/>
      <c r="EK156"/>
      <c r="EL156"/>
      <c r="EM156"/>
      <c r="EN156"/>
      <c r="EO156"/>
      <c r="EP156"/>
      <c r="EQ156"/>
      <c r="ER156"/>
      <c r="ES156"/>
      <c r="ET156"/>
      <c r="EU156"/>
      <c r="EV156"/>
      <c r="EW156"/>
      <c r="EX156"/>
      <c r="EY156"/>
      <c r="EZ156"/>
      <c r="FA156"/>
      <c r="FB156"/>
      <c r="FC156"/>
      <c r="FD156"/>
      <c r="FE156"/>
      <c r="FF156"/>
      <c r="FG156"/>
      <c r="FH156"/>
      <c r="FI156"/>
      <c r="FJ156"/>
      <c r="FK156"/>
      <c r="FL156"/>
      <c r="FM156"/>
      <c r="FN156"/>
      <c r="FO156"/>
      <c r="FP156"/>
      <c r="FQ156"/>
      <c r="FR156"/>
      <c r="FS156"/>
      <c r="FT156"/>
      <c r="FU156"/>
      <c r="FV156"/>
      <c r="FW156"/>
      <c r="FX156"/>
      <c r="FY156"/>
      <c r="FZ156"/>
      <c r="GA156"/>
      <c r="GB156"/>
      <c r="GC156"/>
      <c r="GD156"/>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c r="IW156"/>
    </row>
    <row r="157" spans="1:257" s="2" customFormat="1" ht="15" hidden="1" x14ac:dyDescent="0.25">
      <c r="A157" s="2">
        <v>55</v>
      </c>
      <c r="B157" s="36">
        <f t="shared" ca="1" si="122"/>
        <v>46140</v>
      </c>
      <c r="C157" s="23">
        <f t="shared" si="129"/>
        <v>1060.1270833333306</v>
      </c>
      <c r="D157" s="23">
        <f t="shared" si="130"/>
        <v>738.43749999999852</v>
      </c>
      <c r="E157" s="23"/>
      <c r="F157"/>
      <c r="G157"/>
      <c r="H157"/>
      <c r="I157"/>
      <c r="J157"/>
      <c r="K157"/>
      <c r="L157"/>
      <c r="M157"/>
      <c r="N157"/>
      <c r="O157"/>
      <c r="P157"/>
      <c r="Q157"/>
      <c r="R157"/>
      <c r="S157"/>
      <c r="T157"/>
      <c r="U157"/>
      <c r="V157"/>
      <c r="W157"/>
      <c r="X157"/>
      <c r="Y157"/>
      <c r="Z157"/>
      <c r="AA157"/>
      <c r="AB157"/>
      <c r="AC157"/>
      <c r="AD157"/>
      <c r="AE157"/>
      <c r="AF157"/>
      <c r="AG157"/>
      <c r="AH157"/>
      <c r="AI157"/>
      <c r="AJ157"/>
      <c r="AK157"/>
      <c r="AL157"/>
      <c r="AM157"/>
      <c r="AN157"/>
      <c r="AO157"/>
      <c r="AP157"/>
      <c r="AQ157"/>
      <c r="AR157"/>
      <c r="AS157"/>
      <c r="AT157"/>
      <c r="AU157"/>
      <c r="AV157"/>
      <c r="AW157"/>
      <c r="AX157"/>
      <c r="AY157"/>
      <c r="AZ157"/>
      <c r="BA157"/>
      <c r="BB157"/>
      <c r="BC157"/>
      <c r="BD157"/>
      <c r="BE157"/>
      <c r="BF157"/>
      <c r="BG157"/>
      <c r="BH157"/>
      <c r="BI157"/>
      <c r="BJ157"/>
      <c r="BK157"/>
      <c r="BL157"/>
      <c r="BM157"/>
      <c r="BN157"/>
      <c r="BO157"/>
      <c r="BP157"/>
      <c r="BQ157"/>
      <c r="BR157"/>
      <c r="BS157"/>
      <c r="BT157"/>
      <c r="BU157"/>
      <c r="BV157"/>
      <c r="BW157"/>
      <c r="BX157"/>
      <c r="BY157"/>
      <c r="BZ157"/>
      <c r="CA157"/>
      <c r="CB157"/>
      <c r="CC157"/>
      <c r="CD157"/>
      <c r="CE157"/>
      <c r="CF157"/>
      <c r="CG157"/>
      <c r="CH157"/>
      <c r="CI157"/>
      <c r="CJ157"/>
      <c r="CK157"/>
      <c r="CL157"/>
      <c r="CM157"/>
      <c r="CN157"/>
      <c r="CO157"/>
      <c r="CP157"/>
      <c r="CQ157"/>
      <c r="CR157"/>
      <c r="CS157"/>
      <c r="CT157"/>
      <c r="CU157"/>
      <c r="CV157"/>
      <c r="CW157"/>
      <c r="CX157"/>
      <c r="CY157"/>
      <c r="CZ157"/>
      <c r="DA157"/>
      <c r="DB157"/>
      <c r="DC157"/>
      <c r="DD157"/>
      <c r="DE157"/>
      <c r="DF157"/>
      <c r="DG157"/>
      <c r="DH157"/>
      <c r="DI157"/>
      <c r="DJ157"/>
      <c r="DK157"/>
      <c r="DL157"/>
      <c r="DM157"/>
      <c r="DN157"/>
      <c r="DO157"/>
      <c r="DP157"/>
      <c r="DQ157"/>
      <c r="DR157"/>
      <c r="DS157"/>
      <c r="DT157"/>
      <c r="DU157"/>
      <c r="DV157"/>
      <c r="DW157"/>
      <c r="DX157"/>
      <c r="DY157"/>
      <c r="DZ157"/>
      <c r="EA157"/>
      <c r="EB157"/>
      <c r="EC157"/>
      <c r="ED157"/>
      <c r="EE157"/>
      <c r="EF157"/>
      <c r="EG157"/>
      <c r="EH157"/>
      <c r="EI157"/>
      <c r="EJ157"/>
      <c r="EK157"/>
      <c r="EL157"/>
      <c r="EM157"/>
      <c r="EN157"/>
      <c r="EO157"/>
      <c r="EP157"/>
      <c r="EQ157"/>
      <c r="ER157"/>
      <c r="ES157"/>
      <c r="ET157"/>
      <c r="EU157"/>
      <c r="EV157"/>
      <c r="EW157"/>
      <c r="EX157"/>
      <c r="EY157"/>
      <c r="EZ157"/>
      <c r="FA157"/>
      <c r="FB157"/>
      <c r="FC157"/>
      <c r="FD157"/>
      <c r="FE157"/>
      <c r="FF157"/>
      <c r="FG157"/>
      <c r="FH157"/>
      <c r="FI157"/>
      <c r="FJ157"/>
      <c r="FK157"/>
      <c r="FL157"/>
      <c r="FM157"/>
      <c r="FN157"/>
      <c r="FO157"/>
      <c r="FP157"/>
      <c r="FQ157"/>
      <c r="FR157"/>
      <c r="FS157"/>
      <c r="FT157"/>
      <c r="FU157"/>
      <c r="FV157"/>
      <c r="FW157"/>
      <c r="FX157"/>
      <c r="FY157"/>
      <c r="FZ157"/>
      <c r="GA157"/>
      <c r="GB157"/>
      <c r="GC157"/>
      <c r="GD157"/>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c r="IW157"/>
    </row>
    <row r="158" spans="1:257" s="2" customFormat="1" ht="15" hidden="1" x14ac:dyDescent="0.25">
      <c r="A158" s="2">
        <v>56</v>
      </c>
      <c r="B158" s="36">
        <f t="shared" ca="1" si="122"/>
        <v>46170</v>
      </c>
      <c r="C158" s="23">
        <f t="shared" si="129"/>
        <v>1056.3315972222194</v>
      </c>
      <c r="D158" s="23">
        <f t="shared" si="130"/>
        <v>736.37152777777624</v>
      </c>
      <c r="E158" s="23"/>
      <c r="F158"/>
      <c r="G158"/>
      <c r="H158"/>
      <c r="I158"/>
      <c r="J158"/>
      <c r="K158"/>
      <c r="L158"/>
      <c r="M158"/>
      <c r="N158"/>
      <c r="O158"/>
      <c r="P158"/>
      <c r="Q158"/>
      <c r="R158"/>
      <c r="S158"/>
      <c r="T158"/>
      <c r="U158"/>
      <c r="V158"/>
      <c r="W158"/>
      <c r="X158"/>
      <c r="Y158"/>
      <c r="Z158"/>
      <c r="AA158"/>
      <c r="AB158"/>
      <c r="AC158"/>
      <c r="AD158"/>
      <c r="AE158"/>
      <c r="AF158"/>
      <c r="AG158"/>
      <c r="AH158"/>
      <c r="AI158"/>
      <c r="AJ158"/>
      <c r="AK158"/>
      <c r="AL158"/>
      <c r="AM158"/>
      <c r="AN158"/>
      <c r="AO158"/>
      <c r="AP158"/>
      <c r="AQ158"/>
      <c r="AR158"/>
      <c r="AS158"/>
      <c r="AT158"/>
      <c r="AU158"/>
      <c r="AV158"/>
      <c r="AW158"/>
      <c r="AX158"/>
      <c r="AY158"/>
      <c r="AZ158"/>
      <c r="BA158"/>
      <c r="BB158"/>
      <c r="BC158"/>
      <c r="BD158"/>
      <c r="BE158"/>
      <c r="BF158"/>
      <c r="BG158"/>
      <c r="BH158"/>
      <c r="BI158"/>
      <c r="BJ158"/>
      <c r="BK158"/>
      <c r="BL158"/>
      <c r="BM158"/>
      <c r="BN158"/>
      <c r="BO158"/>
      <c r="BP158"/>
      <c r="BQ158"/>
      <c r="BR158"/>
      <c r="BS158"/>
      <c r="BT158"/>
      <c r="BU158"/>
      <c r="BV158"/>
      <c r="BW158"/>
      <c r="BX158"/>
      <c r="BY158"/>
      <c r="BZ158"/>
      <c r="CA158"/>
      <c r="CB158"/>
      <c r="CC158"/>
      <c r="CD158"/>
      <c r="CE158"/>
      <c r="CF158"/>
      <c r="CG158"/>
      <c r="CH158"/>
      <c r="CI158"/>
      <c r="CJ158"/>
      <c r="CK158"/>
      <c r="CL158"/>
      <c r="CM158"/>
      <c r="CN158"/>
      <c r="CO158"/>
      <c r="CP158"/>
      <c r="CQ158"/>
      <c r="CR158"/>
      <c r="CS158"/>
      <c r="CT158"/>
      <c r="CU158"/>
      <c r="CV158"/>
      <c r="CW158"/>
      <c r="CX158"/>
      <c r="CY158"/>
      <c r="CZ158"/>
      <c r="DA158"/>
      <c r="DB158"/>
      <c r="DC158"/>
      <c r="DD158"/>
      <c r="DE158"/>
      <c r="DF158"/>
      <c r="DG158"/>
      <c r="DH158"/>
      <c r="DI158"/>
      <c r="DJ158"/>
      <c r="DK158"/>
      <c r="DL158"/>
      <c r="DM158"/>
      <c r="DN158"/>
      <c r="DO158"/>
      <c r="DP158"/>
      <c r="DQ158"/>
      <c r="DR158"/>
      <c r="DS158"/>
      <c r="DT158"/>
      <c r="DU158"/>
      <c r="DV158"/>
      <c r="DW158"/>
      <c r="DX158"/>
      <c r="DY158"/>
      <c r="DZ158"/>
      <c r="EA158"/>
      <c r="EB158"/>
      <c r="EC158"/>
      <c r="ED158"/>
      <c r="EE158"/>
      <c r="EF158"/>
      <c r="EG158"/>
      <c r="EH158"/>
      <c r="EI158"/>
      <c r="EJ158"/>
      <c r="EK158"/>
      <c r="EL158"/>
      <c r="EM158"/>
      <c r="EN158"/>
      <c r="EO158"/>
      <c r="EP158"/>
      <c r="EQ158"/>
      <c r="ER158"/>
      <c r="ES158"/>
      <c r="ET158"/>
      <c r="EU158"/>
      <c r="EV158"/>
      <c r="EW158"/>
      <c r="EX158"/>
      <c r="EY158"/>
      <c r="EZ158"/>
      <c r="FA158"/>
      <c r="FB158"/>
      <c r="FC158"/>
      <c r="FD158"/>
      <c r="FE158"/>
      <c r="FF158"/>
      <c r="FG158"/>
      <c r="FH158"/>
      <c r="FI158"/>
      <c r="FJ158"/>
      <c r="FK158"/>
      <c r="FL158"/>
      <c r="FM158"/>
      <c r="FN158"/>
      <c r="FO158"/>
      <c r="FP158"/>
      <c r="FQ158"/>
      <c r="FR158"/>
      <c r="FS158"/>
      <c r="FT158"/>
      <c r="FU158"/>
      <c r="FV158"/>
      <c r="FW158"/>
      <c r="FX158"/>
      <c r="FY158"/>
      <c r="FZ158"/>
      <c r="GA158"/>
      <c r="GB158"/>
      <c r="GC158"/>
      <c r="GD158"/>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c r="IW158"/>
    </row>
    <row r="159" spans="1:257" s="2" customFormat="1" ht="15" hidden="1" x14ac:dyDescent="0.25">
      <c r="A159" s="2">
        <v>57</v>
      </c>
      <c r="B159" s="36">
        <f t="shared" ca="1" si="122"/>
        <v>46201</v>
      </c>
      <c r="C159" s="23">
        <f t="shared" si="129"/>
        <v>1052.5361111111083</v>
      </c>
      <c r="D159" s="23">
        <f t="shared" si="130"/>
        <v>734.30555555555406</v>
      </c>
      <c r="E159" s="23"/>
      <c r="F159"/>
      <c r="G159"/>
      <c r="H159"/>
      <c r="I159"/>
      <c r="J159"/>
      <c r="K159"/>
      <c r="L159"/>
      <c r="M159"/>
      <c r="N159"/>
      <c r="O159"/>
      <c r="P159"/>
      <c r="Q159"/>
      <c r="R159"/>
      <c r="S159"/>
      <c r="T159"/>
      <c r="U159"/>
      <c r="V159"/>
      <c r="W159"/>
      <c r="X159"/>
      <c r="Y159"/>
      <c r="Z159"/>
      <c r="AA159"/>
      <c r="AB159"/>
      <c r="AC159"/>
      <c r="AD159"/>
      <c r="AE159"/>
      <c r="AF159"/>
      <c r="AG159"/>
      <c r="AH159"/>
      <c r="AI159"/>
      <c r="AJ159"/>
      <c r="AK159"/>
      <c r="AL159"/>
      <c r="AM159"/>
      <c r="AN159"/>
      <c r="AO159"/>
      <c r="AP159"/>
      <c r="AQ159"/>
      <c r="AR159"/>
      <c r="AS159"/>
      <c r="AT159"/>
      <c r="AU159"/>
      <c r="AV159"/>
      <c r="AW159"/>
      <c r="AX159"/>
      <c r="AY159"/>
      <c r="AZ159"/>
      <c r="BA159"/>
      <c r="BB159"/>
      <c r="BC159"/>
      <c r="BD159"/>
      <c r="BE159"/>
      <c r="BF159"/>
      <c r="BG159"/>
      <c r="BH159"/>
      <c r="BI159"/>
      <c r="BJ159"/>
      <c r="BK159"/>
      <c r="BL159"/>
      <c r="BM159"/>
      <c r="BN159"/>
      <c r="BO159"/>
      <c r="BP159"/>
      <c r="BQ159"/>
      <c r="BR159"/>
      <c r="BS159"/>
      <c r="BT159"/>
      <c r="BU159"/>
      <c r="BV159"/>
      <c r="BW159"/>
      <c r="BX159"/>
      <c r="BY159"/>
      <c r="BZ159"/>
      <c r="CA159"/>
      <c r="CB159"/>
      <c r="CC159"/>
      <c r="CD159"/>
      <c r="CE159"/>
      <c r="CF159"/>
      <c r="CG159"/>
      <c r="CH159"/>
      <c r="CI159"/>
      <c r="CJ159"/>
      <c r="CK159"/>
      <c r="CL159"/>
      <c r="CM159"/>
      <c r="CN159"/>
      <c r="CO159"/>
      <c r="CP159"/>
      <c r="CQ159"/>
      <c r="CR159"/>
      <c r="CS159"/>
      <c r="CT159"/>
      <c r="CU159"/>
      <c r="CV159"/>
      <c r="CW159"/>
      <c r="CX159"/>
      <c r="CY159"/>
      <c r="CZ159"/>
      <c r="DA159"/>
      <c r="DB159"/>
      <c r="DC159"/>
      <c r="DD159"/>
      <c r="DE159"/>
      <c r="DF159"/>
      <c r="DG159"/>
      <c r="DH159"/>
      <c r="DI159"/>
      <c r="DJ159"/>
      <c r="DK159"/>
      <c r="DL159"/>
      <c r="DM159"/>
      <c r="DN159"/>
      <c r="DO159"/>
      <c r="DP159"/>
      <c r="DQ159"/>
      <c r="DR159"/>
      <c r="DS159"/>
      <c r="DT159"/>
      <c r="DU159"/>
      <c r="DV159"/>
      <c r="DW159"/>
      <c r="DX159"/>
      <c r="DY159"/>
      <c r="DZ159"/>
      <c r="EA159"/>
      <c r="EB159"/>
      <c r="EC159"/>
      <c r="ED159"/>
      <c r="EE159"/>
      <c r="EF159"/>
      <c r="EG159"/>
      <c r="EH159"/>
      <c r="EI159"/>
      <c r="EJ159"/>
      <c r="EK159"/>
      <c r="EL159"/>
      <c r="EM159"/>
      <c r="EN159"/>
      <c r="EO159"/>
      <c r="EP159"/>
      <c r="EQ159"/>
      <c r="ER159"/>
      <c r="ES159"/>
      <c r="ET159"/>
      <c r="EU159"/>
      <c r="EV159"/>
      <c r="EW159"/>
      <c r="EX159"/>
      <c r="EY159"/>
      <c r="EZ159"/>
      <c r="FA159"/>
      <c r="FB159"/>
      <c r="FC159"/>
      <c r="FD159"/>
      <c r="FE159"/>
      <c r="FF159"/>
      <c r="FG159"/>
      <c r="FH159"/>
      <c r="FI159"/>
      <c r="FJ159"/>
      <c r="FK159"/>
      <c r="FL159"/>
      <c r="FM159"/>
      <c r="FN159"/>
      <c r="FO159"/>
      <c r="FP159"/>
      <c r="FQ159"/>
      <c r="FR159"/>
      <c r="FS159"/>
      <c r="FT159"/>
      <c r="FU159"/>
      <c r="FV159"/>
      <c r="FW159"/>
      <c r="FX159"/>
      <c r="FY159"/>
      <c r="FZ159"/>
      <c r="GA159"/>
      <c r="GB159"/>
      <c r="GC159"/>
      <c r="GD159"/>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c r="IW159"/>
    </row>
    <row r="160" spans="1:257" s="2" customFormat="1" ht="15" hidden="1" x14ac:dyDescent="0.25">
      <c r="A160" s="2">
        <v>58</v>
      </c>
      <c r="B160" s="36">
        <f t="shared" ca="1" si="122"/>
        <v>46231</v>
      </c>
      <c r="C160" s="23">
        <f t="shared" si="129"/>
        <v>1048.7406249999972</v>
      </c>
      <c r="D160" s="23">
        <f t="shared" si="130"/>
        <v>732.23958333333189</v>
      </c>
      <c r="E160" s="23"/>
      <c r="F160"/>
      <c r="G160"/>
      <c r="H160"/>
      <c r="I160"/>
      <c r="J160"/>
      <c r="K160"/>
      <c r="L160"/>
      <c r="M160"/>
      <c r="N160"/>
      <c r="O160"/>
      <c r="P160"/>
      <c r="Q160"/>
      <c r="R160"/>
      <c r="S160"/>
      <c r="T160"/>
      <c r="U160"/>
      <c r="V160"/>
      <c r="W160"/>
      <c r="X160"/>
      <c r="Y160"/>
      <c r="Z160"/>
      <c r="AA160"/>
      <c r="AB160"/>
      <c r="AC160"/>
      <c r="AD160"/>
      <c r="AE160"/>
      <c r="AF160"/>
      <c r="AG160"/>
      <c r="AH160"/>
      <c r="AI160"/>
      <c r="AJ160"/>
      <c r="AK160"/>
      <c r="AL160"/>
      <c r="AM160"/>
      <c r="AN160"/>
      <c r="AO160"/>
      <c r="AP160"/>
      <c r="AQ160"/>
      <c r="AR160"/>
      <c r="AS160"/>
      <c r="AT160"/>
      <c r="AU160"/>
      <c r="AV160"/>
      <c r="AW160"/>
      <c r="AX160"/>
      <c r="AY160"/>
      <c r="AZ160"/>
      <c r="BA160"/>
      <c r="BB160"/>
      <c r="BC160"/>
      <c r="BD160"/>
      <c r="BE160"/>
      <c r="BF160"/>
      <c r="BG160"/>
      <c r="BH160"/>
      <c r="BI160"/>
      <c r="BJ160"/>
      <c r="BK160"/>
      <c r="BL160"/>
      <c r="BM160"/>
      <c r="BN160"/>
      <c r="BO160"/>
      <c r="BP160"/>
      <c r="BQ160"/>
      <c r="BR160"/>
      <c r="BS160"/>
      <c r="BT160"/>
      <c r="BU160"/>
      <c r="BV160"/>
      <c r="BW160"/>
      <c r="BX160"/>
      <c r="BY160"/>
      <c r="BZ160"/>
      <c r="CA160"/>
      <c r="CB160"/>
      <c r="CC160"/>
      <c r="CD160"/>
      <c r="CE160"/>
      <c r="CF160"/>
      <c r="CG160"/>
      <c r="CH160"/>
      <c r="CI160"/>
      <c r="CJ160"/>
      <c r="CK160"/>
      <c r="CL160"/>
      <c r="CM160"/>
      <c r="CN160"/>
      <c r="CO160"/>
      <c r="CP160"/>
      <c r="CQ160"/>
      <c r="CR160"/>
      <c r="CS160"/>
      <c r="CT160"/>
      <c r="CU160"/>
      <c r="CV160"/>
      <c r="CW160"/>
      <c r="CX160"/>
      <c r="CY160"/>
      <c r="CZ160"/>
      <c r="DA160"/>
      <c r="DB160"/>
      <c r="DC160"/>
      <c r="DD160"/>
      <c r="DE160"/>
      <c r="DF160"/>
      <c r="DG160"/>
      <c r="DH160"/>
      <c r="DI160"/>
      <c r="DJ160"/>
      <c r="DK160"/>
      <c r="DL160"/>
      <c r="DM160"/>
      <c r="DN160"/>
      <c r="DO160"/>
      <c r="DP160"/>
      <c r="DQ160"/>
      <c r="DR160"/>
      <c r="DS160"/>
      <c r="DT160"/>
      <c r="DU160"/>
      <c r="DV160"/>
      <c r="DW160"/>
      <c r="DX160"/>
      <c r="DY160"/>
      <c r="DZ160"/>
      <c r="EA160"/>
      <c r="EB160"/>
      <c r="EC160"/>
      <c r="ED160"/>
      <c r="EE160"/>
      <c r="EF160"/>
      <c r="EG160"/>
      <c r="EH160"/>
      <c r="EI160"/>
      <c r="EJ160"/>
      <c r="EK160"/>
      <c r="EL160"/>
      <c r="EM160"/>
      <c r="EN160"/>
      <c r="EO160"/>
      <c r="EP160"/>
      <c r="EQ160"/>
      <c r="ER160"/>
      <c r="ES160"/>
      <c r="ET160"/>
      <c r="EU160"/>
      <c r="EV160"/>
      <c r="EW160"/>
      <c r="EX160"/>
      <c r="EY160"/>
      <c r="EZ160"/>
      <c r="FA160"/>
      <c r="FB160"/>
      <c r="FC160"/>
      <c r="FD160"/>
      <c r="FE160"/>
      <c r="FF160"/>
      <c r="FG160"/>
      <c r="FH160"/>
      <c r="FI160"/>
      <c r="FJ160"/>
      <c r="FK160"/>
      <c r="FL160"/>
      <c r="FM160"/>
      <c r="FN160"/>
      <c r="FO160"/>
      <c r="FP160"/>
      <c r="FQ160"/>
      <c r="FR160"/>
      <c r="FS160"/>
      <c r="FT160"/>
      <c r="FU160"/>
      <c r="FV160"/>
      <c r="FW160"/>
      <c r="FX160"/>
      <c r="FY160"/>
      <c r="FZ160"/>
      <c r="GA160"/>
      <c r="GB160"/>
      <c r="GC160"/>
      <c r="GD16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c r="IW160"/>
    </row>
    <row r="161" spans="1:257" s="2" customFormat="1" ht="15" hidden="1" x14ac:dyDescent="0.25">
      <c r="A161" s="2">
        <v>59</v>
      </c>
      <c r="B161" s="36">
        <f t="shared" ca="1" si="122"/>
        <v>46262</v>
      </c>
      <c r="C161" s="23">
        <f t="shared" si="129"/>
        <v>1044.945138888886</v>
      </c>
      <c r="D161" s="23">
        <f t="shared" si="130"/>
        <v>730.17361111110972</v>
      </c>
      <c r="E161" s="23"/>
      <c r="F161"/>
      <c r="G161"/>
      <c r="H161"/>
      <c r="I161"/>
      <c r="J161"/>
      <c r="K161"/>
      <c r="L161"/>
      <c r="M161"/>
      <c r="N161"/>
      <c r="O161"/>
      <c r="P161"/>
      <c r="Q161"/>
      <c r="R161"/>
      <c r="S161"/>
      <c r="T161"/>
      <c r="U161"/>
      <c r="V161"/>
      <c r="W161"/>
      <c r="X161"/>
      <c r="Y161"/>
      <c r="Z161"/>
      <c r="AA161"/>
      <c r="AB161"/>
      <c r="AC161"/>
      <c r="AD161"/>
      <c r="AE161"/>
      <c r="AF161"/>
      <c r="AG161"/>
      <c r="AH161"/>
      <c r="AI161"/>
      <c r="AJ161"/>
      <c r="AK161"/>
      <c r="AL161"/>
      <c r="AM161"/>
      <c r="AN161"/>
      <c r="AO161"/>
      <c r="AP161"/>
      <c r="AQ161"/>
      <c r="AR161"/>
      <c r="AS161"/>
      <c r="AT161"/>
      <c r="AU161"/>
      <c r="AV161"/>
      <c r="AW161"/>
      <c r="AX161"/>
      <c r="AY161"/>
      <c r="AZ161"/>
      <c r="BA161"/>
      <c r="BB161"/>
      <c r="BC161"/>
      <c r="BD161"/>
      <c r="BE161"/>
      <c r="BF161"/>
      <c r="BG161"/>
      <c r="BH161"/>
      <c r="BI161"/>
      <c r="BJ161"/>
      <c r="BK161"/>
      <c r="BL161"/>
      <c r="BM161"/>
      <c r="BN161"/>
      <c r="BO161"/>
      <c r="BP161"/>
      <c r="BQ161"/>
      <c r="BR161"/>
      <c r="BS161"/>
      <c r="BT161"/>
      <c r="BU161"/>
      <c r="BV161"/>
      <c r="BW161"/>
      <c r="BX161"/>
      <c r="BY161"/>
      <c r="BZ161"/>
      <c r="CA161"/>
      <c r="CB161"/>
      <c r="CC161"/>
      <c r="CD161"/>
      <c r="CE161"/>
      <c r="CF161"/>
      <c r="CG161"/>
      <c r="CH161"/>
      <c r="CI161"/>
      <c r="CJ161"/>
      <c r="CK161"/>
      <c r="CL161"/>
      <c r="CM161"/>
      <c r="CN161"/>
      <c r="CO161"/>
      <c r="CP161"/>
      <c r="CQ161"/>
      <c r="CR161"/>
      <c r="CS161"/>
      <c r="CT161"/>
      <c r="CU161"/>
      <c r="CV161"/>
      <c r="CW161"/>
      <c r="CX161"/>
      <c r="CY161"/>
      <c r="CZ161"/>
      <c r="DA161"/>
      <c r="DB161"/>
      <c r="DC161"/>
      <c r="DD161"/>
      <c r="DE161"/>
      <c r="DF161"/>
      <c r="DG161"/>
      <c r="DH161"/>
      <c r="DI161"/>
      <c r="DJ161"/>
      <c r="DK161"/>
      <c r="DL161"/>
      <c r="DM161"/>
      <c r="DN161"/>
      <c r="DO161"/>
      <c r="DP161"/>
      <c r="DQ161"/>
      <c r="DR161"/>
      <c r="DS161"/>
      <c r="DT161"/>
      <c r="DU161"/>
      <c r="DV161"/>
      <c r="DW161"/>
      <c r="DX161"/>
      <c r="DY161"/>
      <c r="DZ161"/>
      <c r="EA161"/>
      <c r="EB161"/>
      <c r="EC161"/>
      <c r="ED161"/>
      <c r="EE161"/>
      <c r="EF161"/>
      <c r="EG161"/>
      <c r="EH161"/>
      <c r="EI161"/>
      <c r="EJ161"/>
      <c r="EK161"/>
      <c r="EL161"/>
      <c r="EM161"/>
      <c r="EN161"/>
      <c r="EO161"/>
      <c r="EP161"/>
      <c r="EQ161"/>
      <c r="ER161"/>
      <c r="ES161"/>
      <c r="ET161"/>
      <c r="EU161"/>
      <c r="EV161"/>
      <c r="EW161"/>
      <c r="EX161"/>
      <c r="EY161"/>
      <c r="EZ161"/>
      <c r="FA161"/>
      <c r="FB161"/>
      <c r="FC161"/>
      <c r="FD161"/>
      <c r="FE161"/>
      <c r="FF161"/>
      <c r="FG161"/>
      <c r="FH161"/>
      <c r="FI161"/>
      <c r="FJ161"/>
      <c r="FK161"/>
      <c r="FL161"/>
      <c r="FM161"/>
      <c r="FN161"/>
      <c r="FO161"/>
      <c r="FP161"/>
      <c r="FQ161"/>
      <c r="FR161"/>
      <c r="FS161"/>
      <c r="FT161"/>
      <c r="FU161"/>
      <c r="FV161"/>
      <c r="FW161"/>
      <c r="FX161"/>
      <c r="FY161"/>
      <c r="FZ161"/>
      <c r="GA161"/>
      <c r="GB161"/>
      <c r="GC161"/>
      <c r="GD161"/>
      <c r="GE161"/>
      <c r="GF161"/>
      <c r="GG161"/>
      <c r="GH161"/>
      <c r="GI161"/>
      <c r="GJ161"/>
      <c r="GK161"/>
      <c r="GL161"/>
      <c r="GM161"/>
      <c r="GN161"/>
      <c r="GO161"/>
      <c r="GP161"/>
      <c r="GQ161"/>
      <c r="GR161"/>
      <c r="GS161"/>
      <c r="GT161"/>
      <c r="GU161"/>
      <c r="GV161"/>
      <c r="GW161"/>
      <c r="GX161"/>
      <c r="GY161"/>
      <c r="GZ161"/>
      <c r="HA161"/>
      <c r="HB161"/>
      <c r="HC161"/>
      <c r="HD161"/>
      <c r="HE161"/>
      <c r="HF161"/>
      <c r="HG161"/>
      <c r="HH161"/>
      <c r="HI161"/>
      <c r="HJ161"/>
      <c r="HK161"/>
      <c r="HL161"/>
      <c r="HM161"/>
      <c r="HN161"/>
      <c r="HO161"/>
      <c r="HP161"/>
      <c r="HQ161"/>
      <c r="HR161"/>
      <c r="HS161"/>
      <c r="HT161"/>
      <c r="HU161"/>
      <c r="HV161"/>
      <c r="HW161"/>
      <c r="HX161"/>
      <c r="HY161"/>
      <c r="HZ161"/>
      <c r="IA161"/>
      <c r="IB161"/>
      <c r="IC161"/>
      <c r="ID161"/>
      <c r="IE161"/>
      <c r="IF161"/>
      <c r="IG161"/>
      <c r="IH161"/>
      <c r="II161"/>
      <c r="IJ161"/>
      <c r="IK161"/>
      <c r="IL161"/>
      <c r="IM161"/>
      <c r="IN161"/>
      <c r="IO161"/>
      <c r="IP161"/>
      <c r="IQ161"/>
      <c r="IR161"/>
      <c r="IS161"/>
      <c r="IT161"/>
      <c r="IU161"/>
      <c r="IV161"/>
      <c r="IW161"/>
    </row>
    <row r="162" spans="1:257" s="2" customFormat="1" ht="15" hidden="1" x14ac:dyDescent="0.25">
      <c r="A162" s="2">
        <v>60</v>
      </c>
      <c r="B162" s="36">
        <f t="shared" ca="1" si="122"/>
        <v>46293</v>
      </c>
      <c r="C162" s="23">
        <f t="shared" si="129"/>
        <v>1041.1496527777751</v>
      </c>
      <c r="D162" s="23">
        <f t="shared" si="130"/>
        <v>728.10763888888755</v>
      </c>
      <c r="E162" s="23"/>
      <c r="F162"/>
      <c r="G162"/>
      <c r="H162"/>
      <c r="I162"/>
      <c r="J162"/>
      <c r="K162"/>
      <c r="L162"/>
      <c r="M162"/>
      <c r="N162"/>
      <c r="O162"/>
      <c r="P162"/>
      <c r="Q162"/>
      <c r="R162"/>
      <c r="S162"/>
      <c r="T162"/>
      <c r="U162"/>
      <c r="V162"/>
      <c r="W162"/>
      <c r="X162"/>
      <c r="Y162"/>
      <c r="Z162"/>
      <c r="AA162"/>
      <c r="AB162"/>
      <c r="AC162"/>
      <c r="AD162"/>
      <c r="AE162"/>
      <c r="AF162"/>
      <c r="AG162"/>
      <c r="AH162"/>
      <c r="AI162"/>
      <c r="AJ162"/>
      <c r="AK162"/>
      <c r="AL162"/>
      <c r="AM162"/>
      <c r="AN162"/>
      <c r="AO162"/>
      <c r="AP162"/>
      <c r="AQ162"/>
      <c r="AR162"/>
      <c r="AS162"/>
      <c r="AT162"/>
      <c r="AU162"/>
      <c r="AV162"/>
      <c r="AW162"/>
      <c r="AX162"/>
      <c r="AY162"/>
      <c r="AZ162"/>
      <c r="BA162"/>
      <c r="BB162"/>
      <c r="BC162"/>
      <c r="BD162"/>
      <c r="BE162"/>
      <c r="BF162"/>
      <c r="BG162"/>
      <c r="BH162"/>
      <c r="BI162"/>
      <c r="BJ162"/>
      <c r="BK162"/>
      <c r="BL162"/>
      <c r="BM162"/>
      <c r="BN162"/>
      <c r="BO162"/>
      <c r="BP162"/>
      <c r="BQ162"/>
      <c r="BR162"/>
      <c r="BS162"/>
      <c r="BT162"/>
      <c r="BU162"/>
      <c r="BV162"/>
      <c r="BW162"/>
      <c r="BX162"/>
      <c r="BY162"/>
      <c r="BZ162"/>
      <c r="CA162"/>
      <c r="CB162"/>
      <c r="CC162"/>
      <c r="CD162"/>
      <c r="CE162"/>
      <c r="CF162"/>
      <c r="CG162"/>
      <c r="CH162"/>
      <c r="CI162"/>
      <c r="CJ162"/>
      <c r="CK162"/>
      <c r="CL162"/>
      <c r="CM162"/>
      <c r="CN162"/>
      <c r="CO162"/>
      <c r="CP162"/>
      <c r="CQ162"/>
      <c r="CR162"/>
      <c r="CS162"/>
      <c r="CT162"/>
      <c r="CU162"/>
      <c r="CV162"/>
      <c r="CW162"/>
      <c r="CX162"/>
      <c r="CY162"/>
      <c r="CZ162"/>
      <c r="DA162"/>
      <c r="DB162"/>
      <c r="DC162"/>
      <c r="DD162"/>
      <c r="DE162"/>
      <c r="DF162"/>
      <c r="DG162"/>
      <c r="DH162"/>
      <c r="DI162"/>
      <c r="DJ162"/>
      <c r="DK162"/>
      <c r="DL162"/>
      <c r="DM162"/>
      <c r="DN162"/>
      <c r="DO162"/>
      <c r="DP162"/>
      <c r="DQ162"/>
      <c r="DR162"/>
      <c r="DS162"/>
      <c r="DT162"/>
      <c r="DU162"/>
      <c r="DV162"/>
      <c r="DW162"/>
      <c r="DX162"/>
      <c r="DY162"/>
      <c r="DZ162"/>
      <c r="EA162"/>
      <c r="EB162"/>
      <c r="EC162"/>
      <c r="ED162"/>
      <c r="EE162"/>
      <c r="EF162"/>
      <c r="EG162"/>
      <c r="EH162"/>
      <c r="EI162"/>
      <c r="EJ162"/>
      <c r="EK162"/>
      <c r="EL162"/>
      <c r="EM162"/>
      <c r="EN162"/>
      <c r="EO162"/>
      <c r="EP162"/>
      <c r="EQ162"/>
      <c r="ER162"/>
      <c r="ES162"/>
      <c r="ET162"/>
      <c r="EU162"/>
      <c r="EV162"/>
      <c r="EW162"/>
      <c r="EX162"/>
      <c r="EY162"/>
      <c r="EZ162"/>
      <c r="FA162"/>
      <c r="FB162"/>
      <c r="FC162"/>
      <c r="FD162"/>
      <c r="FE162"/>
      <c r="FF162"/>
      <c r="FG162"/>
      <c r="FH162"/>
      <c r="FI162"/>
      <c r="FJ162"/>
      <c r="FK162"/>
      <c r="FL162"/>
      <c r="FM162"/>
      <c r="FN162"/>
      <c r="FO162"/>
      <c r="FP162"/>
      <c r="FQ162"/>
      <c r="FR162"/>
      <c r="FS162"/>
      <c r="FT162"/>
      <c r="FU162"/>
      <c r="FV162"/>
      <c r="FW162"/>
      <c r="FX162"/>
      <c r="FY162"/>
      <c r="FZ162"/>
      <c r="GA162"/>
      <c r="GB162"/>
      <c r="GC162"/>
      <c r="GD162"/>
      <c r="GE162"/>
      <c r="GF162"/>
      <c r="GG162"/>
      <c r="GH162"/>
      <c r="GI162"/>
      <c r="GJ162"/>
      <c r="GK162"/>
      <c r="GL162"/>
      <c r="GM162"/>
      <c r="GN162"/>
      <c r="GO162"/>
      <c r="GP162"/>
      <c r="GQ162"/>
      <c r="GR162"/>
      <c r="GS162"/>
      <c r="GT162"/>
      <c r="GU162"/>
      <c r="GV162"/>
      <c r="GW162"/>
      <c r="GX162"/>
      <c r="GY162"/>
      <c r="GZ162"/>
      <c r="HA162"/>
      <c r="HB162"/>
      <c r="HC162"/>
      <c r="HD162"/>
      <c r="HE162"/>
      <c r="HF162"/>
      <c r="HG162"/>
      <c r="HH162"/>
      <c r="HI162"/>
      <c r="HJ162"/>
      <c r="HK162"/>
      <c r="HL162"/>
      <c r="HM162"/>
      <c r="HN162"/>
      <c r="HO162"/>
      <c r="HP162"/>
      <c r="HQ162"/>
      <c r="HR162"/>
      <c r="HS162"/>
      <c r="HT162"/>
      <c r="HU162"/>
      <c r="HV162"/>
      <c r="HW162"/>
      <c r="HX162"/>
      <c r="HY162"/>
      <c r="HZ162"/>
      <c r="IA162"/>
      <c r="IB162"/>
      <c r="IC162"/>
      <c r="ID162"/>
      <c r="IE162"/>
      <c r="IF162"/>
      <c r="IG162"/>
      <c r="IH162"/>
      <c r="II162"/>
      <c r="IJ162"/>
      <c r="IK162"/>
      <c r="IL162"/>
      <c r="IM162"/>
      <c r="IN162"/>
      <c r="IO162"/>
      <c r="IP162"/>
      <c r="IQ162"/>
      <c r="IR162"/>
      <c r="IS162"/>
      <c r="IT162"/>
      <c r="IU162"/>
      <c r="IV162"/>
      <c r="IW162"/>
    </row>
    <row r="163" spans="1:257" s="2" customFormat="1" ht="15" hidden="1" x14ac:dyDescent="0.25">
      <c r="A163" s="2">
        <v>61</v>
      </c>
      <c r="B163" s="36">
        <f t="shared" ca="1" si="122"/>
        <v>46323</v>
      </c>
      <c r="C163" s="23">
        <f t="shared" ref="C163:C174" si="131">AJ43</f>
        <v>1317.354166666664</v>
      </c>
      <c r="D163" s="23">
        <f t="shared" ref="D163:D174" si="132">AK43</f>
        <v>1006.0416666666654</v>
      </c>
      <c r="E163" s="23"/>
      <c r="F163"/>
      <c r="G163"/>
      <c r="H163"/>
      <c r="I163"/>
      <c r="J163"/>
      <c r="K163"/>
      <c r="L163"/>
      <c r="M163"/>
      <c r="N163"/>
      <c r="O163"/>
      <c r="P163"/>
      <c r="Q163"/>
      <c r="R163"/>
      <c r="S163"/>
      <c r="T163"/>
      <c r="U163"/>
      <c r="V163"/>
      <c r="W163"/>
      <c r="X163"/>
      <c r="Y163"/>
      <c r="Z163"/>
      <c r="AA163"/>
      <c r="AB163"/>
      <c r="AC163"/>
      <c r="AD163"/>
      <c r="AE163"/>
      <c r="AF163"/>
      <c r="AG163"/>
      <c r="AH163"/>
      <c r="AI163"/>
      <c r="AJ163"/>
      <c r="AK163"/>
      <c r="AL163"/>
      <c r="AM163"/>
      <c r="AN163"/>
      <c r="AO163"/>
      <c r="AP163"/>
      <c r="AQ163"/>
      <c r="AR163"/>
      <c r="AS163"/>
      <c r="AT163"/>
      <c r="AU163"/>
      <c r="AV163"/>
      <c r="AW163"/>
      <c r="AX163"/>
      <c r="AY163"/>
      <c r="AZ163"/>
      <c r="BA163"/>
      <c r="BB163"/>
      <c r="BC163"/>
      <c r="BD163"/>
      <c r="BE163"/>
      <c r="BF163"/>
      <c r="BG163"/>
      <c r="BH163"/>
      <c r="BI163"/>
      <c r="BJ163"/>
      <c r="BK163"/>
      <c r="BL163"/>
      <c r="BM163"/>
      <c r="BN163"/>
      <c r="BO163"/>
      <c r="BP163"/>
      <c r="BQ163"/>
      <c r="BR163"/>
      <c r="BS163"/>
      <c r="BT163"/>
      <c r="BU163"/>
      <c r="BV163"/>
      <c r="BW163"/>
      <c r="BX163"/>
      <c r="BY163"/>
      <c r="BZ163"/>
      <c r="CA163"/>
      <c r="CB163"/>
      <c r="CC163"/>
      <c r="CD163"/>
      <c r="CE163"/>
      <c r="CF163"/>
      <c r="CG163"/>
      <c r="CH163"/>
      <c r="CI163"/>
      <c r="CJ163"/>
      <c r="CK163"/>
      <c r="CL163"/>
      <c r="CM163"/>
      <c r="CN163"/>
      <c r="CO163"/>
      <c r="CP163"/>
      <c r="CQ163"/>
      <c r="CR163"/>
      <c r="CS163"/>
      <c r="CT163"/>
      <c r="CU163"/>
      <c r="CV163"/>
      <c r="CW163"/>
      <c r="CX163"/>
      <c r="CY163"/>
      <c r="CZ163"/>
      <c r="DA163"/>
      <c r="DB163"/>
      <c r="DC163"/>
      <c r="DD163"/>
      <c r="DE163"/>
      <c r="DF163"/>
      <c r="DG163"/>
      <c r="DH163"/>
      <c r="DI163"/>
      <c r="DJ163"/>
      <c r="DK163"/>
      <c r="DL163"/>
      <c r="DM163"/>
      <c r="DN163"/>
      <c r="DO163"/>
      <c r="DP163"/>
      <c r="DQ163"/>
      <c r="DR163"/>
      <c r="DS163"/>
      <c r="DT163"/>
      <c r="DU163"/>
      <c r="DV163"/>
      <c r="DW163"/>
      <c r="DX163"/>
      <c r="DY163"/>
      <c r="DZ163"/>
      <c r="EA163"/>
      <c r="EB163"/>
      <c r="EC163"/>
      <c r="ED163"/>
      <c r="EE163"/>
      <c r="EF163"/>
      <c r="EG163"/>
      <c r="EH163"/>
      <c r="EI163"/>
      <c r="EJ163"/>
      <c r="EK163"/>
      <c r="EL163"/>
      <c r="EM163"/>
      <c r="EN163"/>
      <c r="EO163"/>
      <c r="EP163"/>
      <c r="EQ163"/>
      <c r="ER163"/>
      <c r="ES163"/>
      <c r="ET163"/>
      <c r="EU163"/>
      <c r="EV163"/>
      <c r="EW163"/>
      <c r="EX163"/>
      <c r="EY163"/>
      <c r="EZ163"/>
      <c r="FA163"/>
      <c r="FB163"/>
      <c r="FC163"/>
      <c r="FD163"/>
      <c r="FE163"/>
      <c r="FF163"/>
      <c r="FG163"/>
      <c r="FH163"/>
      <c r="FI163"/>
      <c r="FJ163"/>
      <c r="FK163"/>
      <c r="FL163"/>
      <c r="FM163"/>
      <c r="FN163"/>
      <c r="FO163"/>
      <c r="FP163"/>
      <c r="FQ163"/>
      <c r="FR163"/>
      <c r="FS163"/>
      <c r="FT163"/>
      <c r="FU163"/>
      <c r="FV163"/>
      <c r="FW163"/>
      <c r="FX163"/>
      <c r="FY163"/>
      <c r="FZ163"/>
      <c r="GA163"/>
      <c r="GB163"/>
      <c r="GC163"/>
      <c r="GD163"/>
      <c r="GE163"/>
      <c r="GF163"/>
      <c r="GG163"/>
      <c r="GH163"/>
      <c r="GI163"/>
      <c r="GJ163"/>
      <c r="GK163"/>
      <c r="GL163"/>
      <c r="GM163"/>
      <c r="GN163"/>
      <c r="GO163"/>
      <c r="GP163"/>
      <c r="GQ163"/>
      <c r="GR163"/>
      <c r="GS163"/>
      <c r="GT163"/>
      <c r="GU163"/>
      <c r="GV163"/>
      <c r="GW163"/>
      <c r="GX163"/>
      <c r="GY163"/>
      <c r="GZ163"/>
      <c r="HA163"/>
      <c r="HB163"/>
      <c r="HC163"/>
      <c r="HD163"/>
      <c r="HE163"/>
      <c r="HF163"/>
      <c r="HG163"/>
      <c r="HH163"/>
      <c r="HI163"/>
      <c r="HJ163"/>
      <c r="HK163"/>
      <c r="HL163"/>
      <c r="HM163"/>
      <c r="HN163"/>
      <c r="HO163"/>
      <c r="HP163"/>
      <c r="HQ163"/>
      <c r="HR163"/>
      <c r="HS163"/>
      <c r="HT163"/>
      <c r="HU163"/>
      <c r="HV163"/>
      <c r="HW163"/>
      <c r="HX163"/>
      <c r="HY163"/>
      <c r="HZ163"/>
      <c r="IA163"/>
      <c r="IB163"/>
      <c r="IC163"/>
      <c r="ID163"/>
      <c r="IE163"/>
      <c r="IF163"/>
      <c r="IG163"/>
      <c r="IH163"/>
      <c r="II163"/>
      <c r="IJ163"/>
      <c r="IK163"/>
      <c r="IL163"/>
      <c r="IM163"/>
      <c r="IN163"/>
      <c r="IO163"/>
      <c r="IP163"/>
      <c r="IQ163"/>
      <c r="IR163"/>
      <c r="IS163"/>
      <c r="IT163"/>
      <c r="IU163"/>
      <c r="IV163"/>
      <c r="IW163"/>
    </row>
    <row r="164" spans="1:257" s="2" customFormat="1" ht="15" hidden="1" x14ac:dyDescent="0.25">
      <c r="A164" s="2">
        <v>62</v>
      </c>
      <c r="B164" s="36">
        <f t="shared" ca="1" si="122"/>
        <v>46354</v>
      </c>
      <c r="C164" s="23">
        <f t="shared" si="131"/>
        <v>1033.5586805555529</v>
      </c>
      <c r="D164" s="23">
        <f t="shared" si="132"/>
        <v>723.97569444444298</v>
      </c>
      <c r="E164" s="23"/>
      <c r="F164"/>
      <c r="G164"/>
      <c r="H164"/>
      <c r="I164"/>
      <c r="J164"/>
      <c r="K164"/>
      <c r="L164"/>
      <c r="M164"/>
      <c r="N164"/>
      <c r="O164"/>
      <c r="P164"/>
      <c r="Q164"/>
      <c r="R164"/>
      <c r="S164"/>
      <c r="T164"/>
      <c r="U164"/>
      <c r="V164"/>
      <c r="W164"/>
      <c r="X164"/>
      <c r="Y164"/>
      <c r="Z164"/>
      <c r="AA164"/>
      <c r="AB164"/>
      <c r="AC164"/>
      <c r="AD164"/>
      <c r="AE164"/>
      <c r="AF164"/>
      <c r="AG164"/>
      <c r="AH164"/>
      <c r="AI164"/>
      <c r="AJ164"/>
      <c r="AK164"/>
      <c r="AL164"/>
      <c r="AM164"/>
      <c r="AN164"/>
      <c r="AO164"/>
      <c r="AP164"/>
      <c r="AQ164"/>
      <c r="AR164"/>
      <c r="AS164"/>
      <c r="AT164"/>
      <c r="AU164"/>
      <c r="AV164"/>
      <c r="AW164"/>
      <c r="AX164"/>
      <c r="AY164"/>
      <c r="AZ164"/>
      <c r="BA164"/>
      <c r="BB164"/>
      <c r="BC164"/>
      <c r="BD164"/>
      <c r="BE164"/>
      <c r="BF164"/>
      <c r="BG164"/>
      <c r="BH164"/>
      <c r="BI164"/>
      <c r="BJ164"/>
      <c r="BK164"/>
      <c r="BL164"/>
      <c r="BM164"/>
      <c r="BN164"/>
      <c r="BO164"/>
      <c r="BP164"/>
      <c r="BQ164"/>
      <c r="BR164"/>
      <c r="BS164"/>
      <c r="BT164"/>
      <c r="BU164"/>
      <c r="BV164"/>
      <c r="BW164"/>
      <c r="BX164"/>
      <c r="BY164"/>
      <c r="BZ164"/>
      <c r="CA164"/>
      <c r="CB164"/>
      <c r="CC164"/>
      <c r="CD164"/>
      <c r="CE164"/>
      <c r="CF164"/>
      <c r="CG164"/>
      <c r="CH164"/>
      <c r="CI164"/>
      <c r="CJ164"/>
      <c r="CK164"/>
      <c r="CL164"/>
      <c r="CM164"/>
      <c r="CN164"/>
      <c r="CO164"/>
      <c r="CP164"/>
      <c r="CQ164"/>
      <c r="CR164"/>
      <c r="CS164"/>
      <c r="CT164"/>
      <c r="CU164"/>
      <c r="CV164"/>
      <c r="CW164"/>
      <c r="CX164"/>
      <c r="CY164"/>
      <c r="CZ164"/>
      <c r="DA164"/>
      <c r="DB164"/>
      <c r="DC164"/>
      <c r="DD164"/>
      <c r="DE164"/>
      <c r="DF164"/>
      <c r="DG164"/>
      <c r="DH164"/>
      <c r="DI164"/>
      <c r="DJ164"/>
      <c r="DK164"/>
      <c r="DL164"/>
      <c r="DM164"/>
      <c r="DN164"/>
      <c r="DO164"/>
      <c r="DP164"/>
      <c r="DQ164"/>
      <c r="DR164"/>
      <c r="DS164"/>
      <c r="DT164"/>
      <c r="DU164"/>
      <c r="DV164"/>
      <c r="DW164"/>
      <c r="DX164"/>
      <c r="DY164"/>
      <c r="DZ164"/>
      <c r="EA164"/>
      <c r="EB164"/>
      <c r="EC164"/>
      <c r="ED164"/>
      <c r="EE164"/>
      <c r="EF164"/>
      <c r="EG164"/>
      <c r="EH164"/>
      <c r="EI164"/>
      <c r="EJ164"/>
      <c r="EK164"/>
      <c r="EL164"/>
      <c r="EM164"/>
      <c r="EN164"/>
      <c r="EO164"/>
      <c r="EP164"/>
      <c r="EQ164"/>
      <c r="ER164"/>
      <c r="ES164"/>
      <c r="ET164"/>
      <c r="EU164"/>
      <c r="EV164"/>
      <c r="EW164"/>
      <c r="EX164"/>
      <c r="EY164"/>
      <c r="EZ164"/>
      <c r="FA164"/>
      <c r="FB164"/>
      <c r="FC164"/>
      <c r="FD164"/>
      <c r="FE164"/>
      <c r="FF164"/>
      <c r="FG164"/>
      <c r="FH164"/>
      <c r="FI164"/>
      <c r="FJ164"/>
      <c r="FK164"/>
      <c r="FL164"/>
      <c r="FM164"/>
      <c r="FN164"/>
      <c r="FO164"/>
      <c r="FP164"/>
      <c r="FQ164"/>
      <c r="FR164"/>
      <c r="FS164"/>
      <c r="FT164"/>
      <c r="FU164"/>
      <c r="FV164"/>
      <c r="FW164"/>
      <c r="FX164"/>
      <c r="FY164"/>
      <c r="FZ164"/>
      <c r="GA164"/>
      <c r="GB164"/>
      <c r="GC164"/>
      <c r="GD164"/>
      <c r="GE164"/>
      <c r="GF164"/>
      <c r="GG164"/>
      <c r="GH164"/>
      <c r="GI164"/>
      <c r="GJ164"/>
      <c r="GK164"/>
      <c r="GL164"/>
      <c r="GM164"/>
      <c r="GN164"/>
      <c r="GO164"/>
      <c r="GP164"/>
      <c r="GQ164"/>
      <c r="GR164"/>
      <c r="GS164"/>
      <c r="GT164"/>
      <c r="GU164"/>
      <c r="GV164"/>
      <c r="GW164"/>
      <c r="GX164"/>
      <c r="GY164"/>
      <c r="GZ164"/>
      <c r="HA164"/>
      <c r="HB164"/>
      <c r="HC164"/>
      <c r="HD164"/>
      <c r="HE164"/>
      <c r="HF164"/>
      <c r="HG164"/>
      <c r="HH164"/>
      <c r="HI164"/>
      <c r="HJ164"/>
      <c r="HK164"/>
      <c r="HL164"/>
      <c r="HM164"/>
      <c r="HN164"/>
      <c r="HO164"/>
      <c r="HP164"/>
      <c r="HQ164"/>
      <c r="HR164"/>
      <c r="HS164"/>
      <c r="HT164"/>
      <c r="HU164"/>
      <c r="HV164"/>
      <c r="HW164"/>
      <c r="HX164"/>
      <c r="HY164"/>
      <c r="HZ164"/>
      <c r="IA164"/>
      <c r="IB164"/>
      <c r="IC164"/>
      <c r="ID164"/>
      <c r="IE164"/>
      <c r="IF164"/>
      <c r="IG164"/>
      <c r="IH164"/>
      <c r="II164"/>
      <c r="IJ164"/>
      <c r="IK164"/>
      <c r="IL164"/>
      <c r="IM164"/>
      <c r="IN164"/>
      <c r="IO164"/>
      <c r="IP164"/>
      <c r="IQ164"/>
      <c r="IR164"/>
      <c r="IS164"/>
      <c r="IT164"/>
      <c r="IU164"/>
      <c r="IV164"/>
      <c r="IW164"/>
    </row>
    <row r="165" spans="1:257" s="2" customFormat="1" ht="15" hidden="1" x14ac:dyDescent="0.25">
      <c r="A165" s="2">
        <v>63</v>
      </c>
      <c r="B165" s="36">
        <f t="shared" ca="1" si="122"/>
        <v>46384</v>
      </c>
      <c r="C165" s="23">
        <f t="shared" si="131"/>
        <v>1029.7631944444418</v>
      </c>
      <c r="D165" s="23">
        <f t="shared" si="132"/>
        <v>721.90972222222081</v>
      </c>
      <c r="E165" s="23"/>
      <c r="F165"/>
      <c r="G165"/>
      <c r="H165"/>
      <c r="I165"/>
      <c r="J165"/>
      <c r="K165"/>
      <c r="L165"/>
      <c r="M165"/>
      <c r="N165"/>
      <c r="O165"/>
      <c r="P165"/>
      <c r="Q165"/>
      <c r="R165"/>
      <c r="S165"/>
      <c r="T165"/>
      <c r="U165"/>
      <c r="V165"/>
      <c r="W165"/>
      <c r="X165"/>
      <c r="Y165"/>
      <c r="Z165"/>
      <c r="AA165"/>
      <c r="AB165"/>
      <c r="AC165"/>
      <c r="AD165"/>
      <c r="AE165"/>
      <c r="AF165"/>
      <c r="AG165"/>
      <c r="AH165"/>
      <c r="AI165"/>
      <c r="AJ165"/>
      <c r="AK165"/>
      <c r="AL165"/>
      <c r="AM165"/>
      <c r="AN165"/>
      <c r="AO165"/>
      <c r="AP165"/>
      <c r="AQ165"/>
      <c r="AR165"/>
      <c r="AS165"/>
      <c r="AT165"/>
      <c r="AU165"/>
      <c r="AV165"/>
      <c r="AW165"/>
      <c r="AX165"/>
      <c r="AY165"/>
      <c r="AZ165"/>
      <c r="BA165"/>
      <c r="BB165"/>
      <c r="BC165"/>
      <c r="BD165"/>
      <c r="BE165"/>
      <c r="BF165"/>
      <c r="BG165"/>
      <c r="BH165"/>
      <c r="BI165"/>
      <c r="BJ165"/>
      <c r="BK165"/>
      <c r="BL165"/>
      <c r="BM165"/>
      <c r="BN165"/>
      <c r="BO165"/>
      <c r="BP165"/>
      <c r="BQ165"/>
      <c r="BR165"/>
      <c r="BS165"/>
      <c r="BT165"/>
      <c r="BU165"/>
      <c r="BV165"/>
      <c r="BW165"/>
      <c r="BX165"/>
      <c r="BY165"/>
      <c r="BZ165"/>
      <c r="CA165"/>
      <c r="CB165"/>
      <c r="CC165"/>
      <c r="CD165"/>
      <c r="CE165"/>
      <c r="CF165"/>
      <c r="CG165"/>
      <c r="CH165"/>
      <c r="CI165"/>
      <c r="CJ165"/>
      <c r="CK165"/>
      <c r="CL165"/>
      <c r="CM165"/>
      <c r="CN165"/>
      <c r="CO165"/>
      <c r="CP165"/>
      <c r="CQ165"/>
      <c r="CR165"/>
      <c r="CS165"/>
      <c r="CT165"/>
      <c r="CU165"/>
      <c r="CV165"/>
      <c r="CW165"/>
      <c r="CX165"/>
      <c r="CY165"/>
      <c r="CZ165"/>
      <c r="DA165"/>
      <c r="DB165"/>
      <c r="DC165"/>
      <c r="DD165"/>
      <c r="DE165"/>
      <c r="DF165"/>
      <c r="DG165"/>
      <c r="DH165"/>
      <c r="DI165"/>
      <c r="DJ165"/>
      <c r="DK165"/>
      <c r="DL165"/>
      <c r="DM165"/>
      <c r="DN165"/>
      <c r="DO165"/>
      <c r="DP165"/>
      <c r="DQ165"/>
      <c r="DR165"/>
      <c r="DS165"/>
      <c r="DT165"/>
      <c r="DU165"/>
      <c r="DV165"/>
      <c r="DW165"/>
      <c r="DX165"/>
      <c r="DY165"/>
      <c r="DZ165"/>
      <c r="EA165"/>
      <c r="EB165"/>
      <c r="EC165"/>
      <c r="ED165"/>
      <c r="EE165"/>
      <c r="EF165"/>
      <c r="EG165"/>
      <c r="EH165"/>
      <c r="EI165"/>
      <c r="EJ165"/>
      <c r="EK165"/>
      <c r="EL165"/>
      <c r="EM165"/>
      <c r="EN165"/>
      <c r="EO165"/>
      <c r="EP165"/>
      <c r="EQ165"/>
      <c r="ER165"/>
      <c r="ES165"/>
      <c r="ET165"/>
      <c r="EU165"/>
      <c r="EV165"/>
      <c r="EW165"/>
      <c r="EX165"/>
      <c r="EY165"/>
      <c r="EZ165"/>
      <c r="FA165"/>
      <c r="FB165"/>
      <c r="FC165"/>
      <c r="FD165"/>
      <c r="FE165"/>
      <c r="FF165"/>
      <c r="FG165"/>
      <c r="FH165"/>
      <c r="FI165"/>
      <c r="FJ165"/>
      <c r="FK165"/>
      <c r="FL165"/>
      <c r="FM165"/>
      <c r="FN165"/>
      <c r="FO165"/>
      <c r="FP165"/>
      <c r="FQ165"/>
      <c r="FR165"/>
      <c r="FS165"/>
      <c r="FT165"/>
      <c r="FU165"/>
      <c r="FV165"/>
      <c r="FW165"/>
      <c r="FX165"/>
      <c r="FY165"/>
      <c r="FZ165"/>
      <c r="GA165"/>
      <c r="GB165"/>
      <c r="GC165"/>
      <c r="GD165"/>
      <c r="GE165"/>
      <c r="GF165"/>
      <c r="GG165"/>
      <c r="GH165"/>
      <c r="GI165"/>
      <c r="GJ165"/>
      <c r="GK165"/>
      <c r="GL165"/>
      <c r="GM165"/>
      <c r="GN165"/>
      <c r="GO165"/>
      <c r="GP165"/>
      <c r="GQ165"/>
      <c r="GR165"/>
      <c r="GS165"/>
      <c r="GT165"/>
      <c r="GU165"/>
      <c r="GV165"/>
      <c r="GW165"/>
      <c r="GX165"/>
      <c r="GY165"/>
      <c r="GZ165"/>
      <c r="HA165"/>
      <c r="HB165"/>
      <c r="HC165"/>
      <c r="HD165"/>
      <c r="HE165"/>
      <c r="HF165"/>
      <c r="HG165"/>
      <c r="HH165"/>
      <c r="HI165"/>
      <c r="HJ165"/>
      <c r="HK165"/>
      <c r="HL165"/>
      <c r="HM165"/>
      <c r="HN165"/>
      <c r="HO165"/>
      <c r="HP165"/>
      <c r="HQ165"/>
      <c r="HR165"/>
      <c r="HS165"/>
      <c r="HT165"/>
      <c r="HU165"/>
      <c r="HV165"/>
      <c r="HW165"/>
      <c r="HX165"/>
      <c r="HY165"/>
      <c r="HZ165"/>
      <c r="IA165"/>
      <c r="IB165"/>
      <c r="IC165"/>
      <c r="ID165"/>
      <c r="IE165"/>
      <c r="IF165"/>
      <c r="IG165"/>
      <c r="IH165"/>
      <c r="II165"/>
      <c r="IJ165"/>
      <c r="IK165"/>
      <c r="IL165"/>
      <c r="IM165"/>
      <c r="IN165"/>
      <c r="IO165"/>
      <c r="IP165"/>
      <c r="IQ165"/>
      <c r="IR165"/>
      <c r="IS165"/>
      <c r="IT165"/>
      <c r="IU165"/>
      <c r="IV165"/>
      <c r="IW165"/>
    </row>
    <row r="166" spans="1:257" s="2" customFormat="1" ht="15" hidden="1" x14ac:dyDescent="0.25">
      <c r="A166" s="2">
        <v>64</v>
      </c>
      <c r="B166" s="36">
        <f t="shared" ca="1" si="122"/>
        <v>46415</v>
      </c>
      <c r="C166" s="23">
        <f t="shared" si="131"/>
        <v>1025.9677083333308</v>
      </c>
      <c r="D166" s="23">
        <f t="shared" si="132"/>
        <v>719.84374999999864</v>
      </c>
      <c r="E166" s="23"/>
      <c r="F166"/>
      <c r="G166"/>
      <c r="H166"/>
      <c r="I166"/>
      <c r="J166"/>
      <c r="K166"/>
      <c r="L166"/>
      <c r="M166"/>
      <c r="N166"/>
      <c r="O166"/>
      <c r="P166"/>
      <c r="Q166"/>
      <c r="R166"/>
      <c r="S166"/>
      <c r="T166"/>
      <c r="U166"/>
      <c r="V166"/>
      <c r="W166"/>
      <c r="X166"/>
      <c r="Y166"/>
      <c r="Z166"/>
      <c r="AA166"/>
      <c r="AB166"/>
      <c r="AC166"/>
      <c r="AD166"/>
      <c r="AE166"/>
      <c r="AF166"/>
      <c r="AG166"/>
      <c r="AH166"/>
      <c r="AI166"/>
      <c r="AJ166"/>
      <c r="AK166"/>
      <c r="AL166"/>
      <c r="AM166"/>
      <c r="AN166"/>
      <c r="AO166"/>
      <c r="AP166"/>
      <c r="AQ166"/>
      <c r="AR166"/>
      <c r="AS166"/>
      <c r="AT166"/>
      <c r="AU166"/>
      <c r="AV166"/>
      <c r="AW166"/>
      <c r="AX166"/>
      <c r="AY166"/>
      <c r="AZ166"/>
      <c r="BA166"/>
      <c r="BB166"/>
      <c r="BC166"/>
      <c r="BD166"/>
      <c r="BE166"/>
      <c r="BF166"/>
      <c r="BG166"/>
      <c r="BH166"/>
      <c r="BI166"/>
      <c r="BJ166"/>
      <c r="BK166"/>
      <c r="BL166"/>
      <c r="BM166"/>
      <c r="BN166"/>
      <c r="BO166"/>
      <c r="BP166"/>
      <c r="BQ166"/>
      <c r="BR166"/>
      <c r="BS166"/>
      <c r="BT166"/>
      <c r="BU166"/>
      <c r="BV166"/>
      <c r="BW166"/>
      <c r="BX166"/>
      <c r="BY166"/>
      <c r="BZ166"/>
      <c r="CA166"/>
      <c r="CB166"/>
      <c r="CC166"/>
      <c r="CD166"/>
      <c r="CE166"/>
      <c r="CF166"/>
      <c r="CG166"/>
      <c r="CH166"/>
      <c r="CI166"/>
      <c r="CJ166"/>
      <c r="CK166"/>
      <c r="CL166"/>
      <c r="CM166"/>
      <c r="CN166"/>
      <c r="CO166"/>
      <c r="CP166"/>
      <c r="CQ166"/>
      <c r="CR166"/>
      <c r="CS166"/>
      <c r="CT166"/>
      <c r="CU166"/>
      <c r="CV166"/>
      <c r="CW166"/>
      <c r="CX166"/>
      <c r="CY166"/>
      <c r="CZ166"/>
      <c r="DA166"/>
      <c r="DB166"/>
      <c r="DC166"/>
      <c r="DD166"/>
      <c r="DE166"/>
      <c r="DF166"/>
      <c r="DG166"/>
      <c r="DH166"/>
      <c r="DI166"/>
      <c r="DJ166"/>
      <c r="DK166"/>
      <c r="DL166"/>
      <c r="DM166"/>
      <c r="DN166"/>
      <c r="DO166"/>
      <c r="DP166"/>
      <c r="DQ166"/>
      <c r="DR166"/>
      <c r="DS166"/>
      <c r="DT166"/>
      <c r="DU166"/>
      <c r="DV166"/>
      <c r="DW166"/>
      <c r="DX166"/>
      <c r="DY166"/>
      <c r="DZ166"/>
      <c r="EA166"/>
      <c r="EB166"/>
      <c r="EC166"/>
      <c r="ED166"/>
      <c r="EE166"/>
      <c r="EF166"/>
      <c r="EG166"/>
      <c r="EH166"/>
      <c r="EI166"/>
      <c r="EJ166"/>
      <c r="EK166"/>
      <c r="EL166"/>
      <c r="EM166"/>
      <c r="EN166"/>
      <c r="EO166"/>
      <c r="EP166"/>
      <c r="EQ166"/>
      <c r="ER166"/>
      <c r="ES166"/>
      <c r="ET166"/>
      <c r="EU166"/>
      <c r="EV166"/>
      <c r="EW166"/>
      <c r="EX166"/>
      <c r="EY166"/>
      <c r="EZ166"/>
      <c r="FA166"/>
      <c r="FB166"/>
      <c r="FC166"/>
      <c r="FD166"/>
      <c r="FE166"/>
      <c r="FF166"/>
      <c r="FG166"/>
      <c r="FH166"/>
      <c r="FI166"/>
      <c r="FJ166"/>
      <c r="FK166"/>
      <c r="FL166"/>
      <c r="FM166"/>
      <c r="FN166"/>
      <c r="FO166"/>
      <c r="FP166"/>
      <c r="FQ166"/>
      <c r="FR166"/>
      <c r="FS166"/>
      <c r="FT166"/>
      <c r="FU166"/>
      <c r="FV166"/>
      <c r="FW166"/>
      <c r="FX166"/>
      <c r="FY166"/>
      <c r="FZ166"/>
      <c r="GA166"/>
      <c r="GB166"/>
      <c r="GC166"/>
      <c r="GD166"/>
      <c r="GE166"/>
      <c r="GF166"/>
      <c r="GG166"/>
      <c r="GH166"/>
      <c r="GI166"/>
      <c r="GJ166"/>
      <c r="GK166"/>
      <c r="GL166"/>
      <c r="GM166"/>
      <c r="GN166"/>
      <c r="GO166"/>
      <c r="GP166"/>
      <c r="GQ166"/>
      <c r="GR166"/>
      <c r="GS166"/>
      <c r="GT166"/>
      <c r="GU166"/>
      <c r="GV166"/>
      <c r="GW166"/>
      <c r="GX166"/>
      <c r="GY166"/>
      <c r="GZ166"/>
      <c r="HA166"/>
      <c r="HB166"/>
      <c r="HC166"/>
      <c r="HD166"/>
      <c r="HE166"/>
      <c r="HF166"/>
      <c r="HG166"/>
      <c r="HH166"/>
      <c r="HI166"/>
      <c r="HJ166"/>
      <c r="HK166"/>
      <c r="HL166"/>
      <c r="HM166"/>
      <c r="HN166"/>
      <c r="HO166"/>
      <c r="HP166"/>
      <c r="HQ166"/>
      <c r="HR166"/>
      <c r="HS166"/>
      <c r="HT166"/>
      <c r="HU166"/>
      <c r="HV166"/>
      <c r="HW166"/>
      <c r="HX166"/>
      <c r="HY166"/>
      <c r="HZ166"/>
      <c r="IA166"/>
      <c r="IB166"/>
      <c r="IC166"/>
      <c r="ID166"/>
      <c r="IE166"/>
      <c r="IF166"/>
      <c r="IG166"/>
      <c r="IH166"/>
      <c r="II166"/>
      <c r="IJ166"/>
      <c r="IK166"/>
      <c r="IL166"/>
      <c r="IM166"/>
      <c r="IN166"/>
      <c r="IO166"/>
      <c r="IP166"/>
      <c r="IQ166"/>
      <c r="IR166"/>
      <c r="IS166"/>
      <c r="IT166"/>
      <c r="IU166"/>
      <c r="IV166"/>
      <c r="IW166"/>
    </row>
    <row r="167" spans="1:257" s="2" customFormat="1" ht="15" hidden="1" x14ac:dyDescent="0.25">
      <c r="A167" s="2">
        <v>65</v>
      </c>
      <c r="B167" s="36">
        <f t="shared" ca="1" si="122"/>
        <v>46446</v>
      </c>
      <c r="C167" s="23">
        <f t="shared" si="131"/>
        <v>1022.1722222222197</v>
      </c>
      <c r="D167" s="23">
        <f t="shared" si="132"/>
        <v>717.77777777777646</v>
      </c>
      <c r="E167" s="23"/>
      <c r="F167"/>
      <c r="G167"/>
      <c r="H167"/>
      <c r="I167"/>
      <c r="J167"/>
      <c r="K167"/>
      <c r="L167"/>
      <c r="M167"/>
      <c r="N167"/>
      <c r="O167"/>
      <c r="P167"/>
      <c r="Q167"/>
      <c r="R167"/>
      <c r="S167"/>
      <c r="T167"/>
      <c r="U167"/>
      <c r="V167"/>
      <c r="W167"/>
      <c r="X167"/>
      <c r="Y167"/>
      <c r="Z167"/>
      <c r="AA167"/>
      <c r="AB167"/>
      <c r="AC167"/>
      <c r="AD167"/>
      <c r="AE167"/>
      <c r="AF167"/>
      <c r="AG167"/>
      <c r="AH167"/>
      <c r="AI167"/>
      <c r="AJ167"/>
      <c r="AK167"/>
      <c r="AL167"/>
      <c r="AM167"/>
      <c r="AN167"/>
      <c r="AO167"/>
      <c r="AP167"/>
      <c r="AQ167"/>
      <c r="AR167"/>
      <c r="AS167"/>
      <c r="AT167"/>
      <c r="AU167"/>
      <c r="AV167"/>
      <c r="AW167"/>
      <c r="AX167"/>
      <c r="AY167"/>
      <c r="AZ167"/>
      <c r="BA167"/>
      <c r="BB167"/>
      <c r="BC167"/>
      <c r="BD167"/>
      <c r="BE167"/>
      <c r="BF167"/>
      <c r="BG167"/>
      <c r="BH167"/>
      <c r="BI167"/>
      <c r="BJ167"/>
      <c r="BK167"/>
      <c r="BL167"/>
      <c r="BM167"/>
      <c r="BN167"/>
      <c r="BO167"/>
      <c r="BP167"/>
      <c r="BQ167"/>
      <c r="BR167"/>
      <c r="BS167"/>
      <c r="BT167"/>
      <c r="BU167"/>
      <c r="BV167"/>
      <c r="BW167"/>
      <c r="BX167"/>
      <c r="BY167"/>
      <c r="BZ167"/>
      <c r="CA167"/>
      <c r="CB167"/>
      <c r="CC167"/>
      <c r="CD167"/>
      <c r="CE167"/>
      <c r="CF167"/>
      <c r="CG167"/>
      <c r="CH167"/>
      <c r="CI167"/>
      <c r="CJ167"/>
      <c r="CK167"/>
      <c r="CL167"/>
      <c r="CM167"/>
      <c r="CN167"/>
      <c r="CO167"/>
      <c r="CP167"/>
      <c r="CQ167"/>
      <c r="CR167"/>
      <c r="CS167"/>
      <c r="CT167"/>
      <c r="CU167"/>
      <c r="CV167"/>
      <c r="CW167"/>
      <c r="CX167"/>
      <c r="CY167"/>
      <c r="CZ167"/>
      <c r="DA167"/>
      <c r="DB167"/>
      <c r="DC167"/>
      <c r="DD167"/>
      <c r="DE167"/>
      <c r="DF167"/>
      <c r="DG167"/>
      <c r="DH167"/>
      <c r="DI167"/>
      <c r="DJ167"/>
      <c r="DK167"/>
      <c r="DL167"/>
      <c r="DM167"/>
      <c r="DN167"/>
      <c r="DO167"/>
      <c r="DP167"/>
      <c r="DQ167"/>
      <c r="DR167"/>
      <c r="DS167"/>
      <c r="DT167"/>
      <c r="DU167"/>
      <c r="DV167"/>
      <c r="DW167"/>
      <c r="DX167"/>
      <c r="DY167"/>
      <c r="DZ167"/>
      <c r="EA167"/>
      <c r="EB167"/>
      <c r="EC167"/>
      <c r="ED167"/>
      <c r="EE167"/>
      <c r="EF167"/>
      <c r="EG167"/>
      <c r="EH167"/>
      <c r="EI167"/>
      <c r="EJ167"/>
      <c r="EK167"/>
      <c r="EL167"/>
      <c r="EM167"/>
      <c r="EN167"/>
      <c r="EO167"/>
      <c r="EP167"/>
      <c r="EQ167"/>
      <c r="ER167"/>
      <c r="ES167"/>
      <c r="ET167"/>
      <c r="EU167"/>
      <c r="EV167"/>
      <c r="EW167"/>
      <c r="EX167"/>
      <c r="EY167"/>
      <c r="EZ167"/>
      <c r="FA167"/>
      <c r="FB167"/>
      <c r="FC167"/>
      <c r="FD167"/>
      <c r="FE167"/>
      <c r="FF167"/>
      <c r="FG167"/>
      <c r="FH167"/>
      <c r="FI167"/>
      <c r="FJ167"/>
      <c r="FK167"/>
      <c r="FL167"/>
      <c r="FM167"/>
      <c r="FN167"/>
      <c r="FO167"/>
      <c r="FP167"/>
      <c r="FQ167"/>
      <c r="FR167"/>
      <c r="FS167"/>
      <c r="FT167"/>
      <c r="FU167"/>
      <c r="FV167"/>
      <c r="FW167"/>
      <c r="FX167"/>
      <c r="FY167"/>
      <c r="FZ167"/>
      <c r="GA167"/>
      <c r="GB167"/>
      <c r="GC167"/>
      <c r="GD167"/>
      <c r="GE167"/>
      <c r="GF167"/>
      <c r="GG167"/>
      <c r="GH167"/>
      <c r="GI167"/>
      <c r="GJ167"/>
      <c r="GK167"/>
      <c r="GL167"/>
      <c r="GM167"/>
      <c r="GN167"/>
      <c r="GO167"/>
      <c r="GP167"/>
      <c r="GQ167"/>
      <c r="GR167"/>
      <c r="GS167"/>
      <c r="GT167"/>
      <c r="GU167"/>
      <c r="GV167"/>
      <c r="GW167"/>
      <c r="GX167"/>
      <c r="GY167"/>
      <c r="GZ167"/>
      <c r="HA167"/>
      <c r="HB167"/>
      <c r="HC167"/>
      <c r="HD167"/>
      <c r="HE167"/>
      <c r="HF167"/>
      <c r="HG167"/>
      <c r="HH167"/>
      <c r="HI167"/>
      <c r="HJ167"/>
      <c r="HK167"/>
      <c r="HL167"/>
      <c r="HM167"/>
      <c r="HN167"/>
      <c r="HO167"/>
      <c r="HP167"/>
      <c r="HQ167"/>
      <c r="HR167"/>
      <c r="HS167"/>
      <c r="HT167"/>
      <c r="HU167"/>
      <c r="HV167"/>
      <c r="HW167"/>
      <c r="HX167"/>
      <c r="HY167"/>
      <c r="HZ167"/>
      <c r="IA167"/>
      <c r="IB167"/>
      <c r="IC167"/>
      <c r="ID167"/>
      <c r="IE167"/>
      <c r="IF167"/>
      <c r="IG167"/>
      <c r="IH167"/>
      <c r="II167"/>
      <c r="IJ167"/>
      <c r="IK167"/>
      <c r="IL167"/>
      <c r="IM167"/>
      <c r="IN167"/>
      <c r="IO167"/>
      <c r="IP167"/>
      <c r="IQ167"/>
      <c r="IR167"/>
      <c r="IS167"/>
      <c r="IT167"/>
      <c r="IU167"/>
      <c r="IV167"/>
      <c r="IW167"/>
    </row>
    <row r="168" spans="1:257" s="2" customFormat="1" ht="15" hidden="1" x14ac:dyDescent="0.25">
      <c r="A168" s="2">
        <v>66</v>
      </c>
      <c r="B168" s="36">
        <f t="shared" ca="1" si="122"/>
        <v>46474</v>
      </c>
      <c r="C168" s="23">
        <f t="shared" si="131"/>
        <v>1018.3767361111086</v>
      </c>
      <c r="D168" s="23">
        <f t="shared" si="132"/>
        <v>715.71180555555429</v>
      </c>
      <c r="E168" s="23"/>
      <c r="F168"/>
      <c r="G168"/>
      <c r="H168"/>
      <c r="I168"/>
      <c r="J168"/>
      <c r="K168"/>
      <c r="L168"/>
      <c r="M168"/>
      <c r="N168"/>
      <c r="O168"/>
      <c r="P168"/>
      <c r="Q168"/>
      <c r="R168"/>
      <c r="S168"/>
      <c r="T168"/>
      <c r="U168"/>
      <c r="V168"/>
      <c r="W168"/>
      <c r="X168"/>
      <c r="Y168"/>
      <c r="Z168"/>
      <c r="AA168"/>
      <c r="AB168"/>
      <c r="AC168"/>
      <c r="AD168"/>
      <c r="AE168"/>
      <c r="AF168"/>
      <c r="AG168"/>
      <c r="AH168"/>
      <c r="AI168"/>
      <c r="AJ168"/>
      <c r="AK168"/>
      <c r="AL168"/>
      <c r="AM168"/>
      <c r="AN168"/>
      <c r="AO168"/>
      <c r="AP168"/>
      <c r="AQ168"/>
      <c r="AR168"/>
      <c r="AS168"/>
      <c r="AT168"/>
      <c r="AU168"/>
      <c r="AV168"/>
      <c r="AW168"/>
      <c r="AX168"/>
      <c r="AY168"/>
      <c r="AZ168"/>
      <c r="BA168"/>
      <c r="BB168"/>
      <c r="BC168"/>
      <c r="BD168"/>
      <c r="BE168"/>
      <c r="BF168"/>
      <c r="BG168"/>
      <c r="BH168"/>
      <c r="BI168"/>
      <c r="BJ168"/>
      <c r="BK168"/>
      <c r="BL168"/>
      <c r="BM168"/>
      <c r="BN168"/>
      <c r="BO168"/>
      <c r="BP168"/>
      <c r="BQ168"/>
      <c r="BR168"/>
      <c r="BS168"/>
      <c r="BT168"/>
      <c r="BU168"/>
      <c r="BV168"/>
      <c r="BW168"/>
      <c r="BX168"/>
      <c r="BY168"/>
      <c r="BZ168"/>
      <c r="CA168"/>
      <c r="CB168"/>
      <c r="CC168"/>
      <c r="CD168"/>
      <c r="CE168"/>
      <c r="CF168"/>
      <c r="CG168"/>
      <c r="CH168"/>
      <c r="CI168"/>
      <c r="CJ168"/>
      <c r="CK168"/>
      <c r="CL168"/>
      <c r="CM168"/>
      <c r="CN168"/>
      <c r="CO168"/>
      <c r="CP168"/>
      <c r="CQ168"/>
      <c r="CR168"/>
      <c r="CS168"/>
      <c r="CT168"/>
      <c r="CU168"/>
      <c r="CV168"/>
      <c r="CW168"/>
      <c r="CX168"/>
      <c r="CY168"/>
      <c r="CZ168"/>
      <c r="DA168"/>
      <c r="DB168"/>
      <c r="DC168"/>
      <c r="DD168"/>
      <c r="DE168"/>
      <c r="DF168"/>
      <c r="DG168"/>
      <c r="DH168"/>
      <c r="DI168"/>
      <c r="DJ168"/>
      <c r="DK168"/>
      <c r="DL168"/>
      <c r="DM168"/>
      <c r="DN168"/>
      <c r="DO168"/>
      <c r="DP168"/>
      <c r="DQ168"/>
      <c r="DR168"/>
      <c r="DS168"/>
      <c r="DT168"/>
      <c r="DU168"/>
      <c r="DV168"/>
      <c r="DW168"/>
      <c r="DX168"/>
      <c r="DY168"/>
      <c r="DZ168"/>
      <c r="EA168"/>
      <c r="EB168"/>
      <c r="EC168"/>
      <c r="ED168"/>
      <c r="EE168"/>
      <c r="EF168"/>
      <c r="EG168"/>
      <c r="EH168"/>
      <c r="EI168"/>
      <c r="EJ168"/>
      <c r="EK168"/>
      <c r="EL168"/>
      <c r="EM168"/>
      <c r="EN168"/>
      <c r="EO168"/>
      <c r="EP168"/>
      <c r="EQ168"/>
      <c r="ER168"/>
      <c r="ES168"/>
      <c r="ET168"/>
      <c r="EU168"/>
      <c r="EV168"/>
      <c r="EW168"/>
      <c r="EX168"/>
      <c r="EY168"/>
      <c r="EZ168"/>
      <c r="FA168"/>
      <c r="FB168"/>
      <c r="FC168"/>
      <c r="FD168"/>
      <c r="FE168"/>
      <c r="FF168"/>
      <c r="FG168"/>
      <c r="FH168"/>
      <c r="FI168"/>
      <c r="FJ168"/>
      <c r="FK168"/>
      <c r="FL168"/>
      <c r="FM168"/>
      <c r="FN168"/>
      <c r="FO168"/>
      <c r="FP168"/>
      <c r="FQ168"/>
      <c r="FR168"/>
      <c r="FS168"/>
      <c r="FT168"/>
      <c r="FU168"/>
      <c r="FV168"/>
      <c r="FW168"/>
      <c r="FX168"/>
      <c r="FY168"/>
      <c r="FZ168"/>
      <c r="GA168"/>
      <c r="GB168"/>
      <c r="GC168"/>
      <c r="GD168"/>
      <c r="GE168"/>
      <c r="GF168"/>
      <c r="GG168"/>
      <c r="GH168"/>
      <c r="GI168"/>
      <c r="GJ168"/>
      <c r="GK168"/>
      <c r="GL168"/>
      <c r="GM168"/>
      <c r="GN168"/>
      <c r="GO168"/>
      <c r="GP168"/>
      <c r="GQ168"/>
      <c r="GR168"/>
      <c r="GS168"/>
      <c r="GT168"/>
      <c r="GU168"/>
      <c r="GV168"/>
      <c r="GW168"/>
      <c r="GX168"/>
      <c r="GY168"/>
      <c r="GZ168"/>
      <c r="HA168"/>
      <c r="HB168"/>
      <c r="HC168"/>
      <c r="HD168"/>
      <c r="HE168"/>
      <c r="HF168"/>
      <c r="HG168"/>
      <c r="HH168"/>
      <c r="HI168"/>
      <c r="HJ168"/>
      <c r="HK168"/>
      <c r="HL168"/>
      <c r="HM168"/>
      <c r="HN168"/>
      <c r="HO168"/>
      <c r="HP168"/>
      <c r="HQ168"/>
      <c r="HR168"/>
      <c r="HS168"/>
      <c r="HT168"/>
      <c r="HU168"/>
      <c r="HV168"/>
      <c r="HW168"/>
      <c r="HX168"/>
      <c r="HY168"/>
      <c r="HZ168"/>
      <c r="IA168"/>
      <c r="IB168"/>
      <c r="IC168"/>
      <c r="ID168"/>
      <c r="IE168"/>
      <c r="IF168"/>
      <c r="IG168"/>
      <c r="IH168"/>
      <c r="II168"/>
      <c r="IJ168"/>
      <c r="IK168"/>
      <c r="IL168"/>
      <c r="IM168"/>
      <c r="IN168"/>
      <c r="IO168"/>
      <c r="IP168"/>
      <c r="IQ168"/>
      <c r="IR168"/>
      <c r="IS168"/>
      <c r="IT168"/>
      <c r="IU168"/>
      <c r="IV168"/>
      <c r="IW168"/>
    </row>
    <row r="169" spans="1:257" s="2" customFormat="1" ht="15" hidden="1" x14ac:dyDescent="0.25">
      <c r="A169" s="2">
        <v>67</v>
      </c>
      <c r="B169" s="36">
        <f t="shared" ref="B169:B232" ca="1" si="133">EDATE(B168,1)</f>
        <v>46505</v>
      </c>
      <c r="C169" s="23">
        <f t="shared" si="131"/>
        <v>1014.5812499999975</v>
      </c>
      <c r="D169" s="23">
        <f t="shared" si="132"/>
        <v>713.64583333333201</v>
      </c>
      <c r="E169" s="23"/>
      <c r="F169"/>
      <c r="G169"/>
      <c r="H169"/>
      <c r="I169"/>
      <c r="J169"/>
      <c r="K169"/>
      <c r="L169"/>
      <c r="M169"/>
      <c r="N169"/>
      <c r="O169"/>
      <c r="P169"/>
      <c r="Q169"/>
      <c r="R169"/>
      <c r="S169"/>
      <c r="T169"/>
      <c r="U169"/>
      <c r="V169"/>
      <c r="W169"/>
      <c r="X169"/>
      <c r="Y169"/>
      <c r="Z169"/>
      <c r="AA169"/>
      <c r="AB169"/>
      <c r="AC169"/>
      <c r="AD169"/>
      <c r="AE169"/>
      <c r="AF169"/>
      <c r="AG169"/>
      <c r="AH169"/>
      <c r="AI169"/>
      <c r="AJ169"/>
      <c r="AK169"/>
      <c r="AL169"/>
      <c r="AM169"/>
      <c r="AN169"/>
      <c r="AO169"/>
      <c r="AP169"/>
      <c r="AQ169"/>
      <c r="AR169"/>
      <c r="AS169"/>
      <c r="AT169"/>
      <c r="AU169"/>
      <c r="AV169"/>
      <c r="AW169"/>
      <c r="AX169"/>
      <c r="AY169"/>
      <c r="AZ169"/>
      <c r="BA169"/>
      <c r="BB169"/>
      <c r="BC169"/>
      <c r="BD169"/>
      <c r="BE169"/>
      <c r="BF169"/>
      <c r="BG169"/>
      <c r="BH169"/>
      <c r="BI169"/>
      <c r="BJ169"/>
      <c r="BK169"/>
      <c r="BL169"/>
      <c r="BM169"/>
      <c r="BN169"/>
      <c r="BO169"/>
      <c r="BP169"/>
      <c r="BQ169"/>
      <c r="BR169"/>
      <c r="BS169"/>
      <c r="BT169"/>
      <c r="BU169"/>
      <c r="BV169"/>
      <c r="BW169"/>
      <c r="BX169"/>
      <c r="BY169"/>
      <c r="BZ169"/>
      <c r="CA169"/>
      <c r="CB169"/>
      <c r="CC169"/>
      <c r="CD169"/>
      <c r="CE169"/>
      <c r="CF169"/>
      <c r="CG169"/>
      <c r="CH169"/>
      <c r="CI169"/>
      <c r="CJ169"/>
      <c r="CK169"/>
      <c r="CL169"/>
      <c r="CM169"/>
      <c r="CN169"/>
      <c r="CO169"/>
      <c r="CP169"/>
      <c r="CQ169"/>
      <c r="CR169"/>
      <c r="CS169"/>
      <c r="CT169"/>
      <c r="CU169"/>
      <c r="CV169"/>
      <c r="CW169"/>
      <c r="CX169"/>
      <c r="CY169"/>
      <c r="CZ169"/>
      <c r="DA169"/>
      <c r="DB169"/>
      <c r="DC169"/>
      <c r="DD169"/>
      <c r="DE169"/>
      <c r="DF169"/>
      <c r="DG169"/>
      <c r="DH169"/>
      <c r="DI169"/>
      <c r="DJ169"/>
      <c r="DK169"/>
      <c r="DL169"/>
      <c r="DM169"/>
      <c r="DN169"/>
      <c r="DO169"/>
      <c r="DP169"/>
      <c r="DQ169"/>
      <c r="DR169"/>
      <c r="DS169"/>
      <c r="DT169"/>
      <c r="DU169"/>
      <c r="DV169"/>
      <c r="DW169"/>
      <c r="DX169"/>
      <c r="DY169"/>
      <c r="DZ169"/>
      <c r="EA169"/>
      <c r="EB169"/>
      <c r="EC169"/>
      <c r="ED169"/>
      <c r="EE169"/>
      <c r="EF169"/>
      <c r="EG169"/>
      <c r="EH169"/>
      <c r="EI169"/>
      <c r="EJ169"/>
      <c r="EK169"/>
      <c r="EL169"/>
      <c r="EM169"/>
      <c r="EN169"/>
      <c r="EO169"/>
      <c r="EP169"/>
      <c r="EQ169"/>
      <c r="ER169"/>
      <c r="ES169"/>
      <c r="ET169"/>
      <c r="EU169"/>
      <c r="EV169"/>
      <c r="EW169"/>
      <c r="EX169"/>
      <c r="EY169"/>
      <c r="EZ169"/>
      <c r="FA169"/>
      <c r="FB169"/>
      <c r="FC169"/>
      <c r="FD169"/>
      <c r="FE169"/>
      <c r="FF169"/>
      <c r="FG169"/>
      <c r="FH169"/>
      <c r="FI169"/>
      <c r="FJ169"/>
      <c r="FK169"/>
      <c r="FL169"/>
      <c r="FM169"/>
      <c r="FN169"/>
      <c r="FO169"/>
      <c r="FP169"/>
      <c r="FQ169"/>
      <c r="FR169"/>
      <c r="FS169"/>
      <c r="FT169"/>
      <c r="FU169"/>
      <c r="FV169"/>
      <c r="FW169"/>
      <c r="FX169"/>
      <c r="FY169"/>
      <c r="FZ169"/>
      <c r="GA169"/>
      <c r="GB169"/>
      <c r="GC169"/>
      <c r="GD169"/>
      <c r="GE169"/>
      <c r="GF169"/>
      <c r="GG169"/>
      <c r="GH169"/>
      <c r="GI169"/>
      <c r="GJ169"/>
      <c r="GK169"/>
      <c r="GL169"/>
      <c r="GM169"/>
      <c r="GN169"/>
      <c r="GO169"/>
      <c r="GP169"/>
      <c r="GQ169"/>
      <c r="GR169"/>
      <c r="GS169"/>
      <c r="GT169"/>
      <c r="GU169"/>
      <c r="GV169"/>
      <c r="GW169"/>
      <c r="GX169"/>
      <c r="GY169"/>
      <c r="GZ169"/>
      <c r="HA169"/>
      <c r="HB169"/>
      <c r="HC169"/>
      <c r="HD169"/>
      <c r="HE169"/>
      <c r="HF169"/>
      <c r="HG169"/>
      <c r="HH169"/>
      <c r="HI169"/>
      <c r="HJ169"/>
      <c r="HK169"/>
      <c r="HL169"/>
      <c r="HM169"/>
      <c r="HN169"/>
      <c r="HO169"/>
      <c r="HP169"/>
      <c r="HQ169"/>
      <c r="HR169"/>
      <c r="HS169"/>
      <c r="HT169"/>
      <c r="HU169"/>
      <c r="HV169"/>
      <c r="HW169"/>
      <c r="HX169"/>
      <c r="HY169"/>
      <c r="HZ169"/>
      <c r="IA169"/>
      <c r="IB169"/>
      <c r="IC169"/>
      <c r="ID169"/>
      <c r="IE169"/>
      <c r="IF169"/>
      <c r="IG169"/>
      <c r="IH169"/>
      <c r="II169"/>
      <c r="IJ169"/>
      <c r="IK169"/>
      <c r="IL169"/>
      <c r="IM169"/>
      <c r="IN169"/>
      <c r="IO169"/>
      <c r="IP169"/>
      <c r="IQ169"/>
      <c r="IR169"/>
      <c r="IS169"/>
      <c r="IT169"/>
      <c r="IU169"/>
      <c r="IV169"/>
      <c r="IW169"/>
    </row>
    <row r="170" spans="1:257" s="2" customFormat="1" ht="15" hidden="1" x14ac:dyDescent="0.25">
      <c r="A170" s="2">
        <v>68</v>
      </c>
      <c r="B170" s="36">
        <f t="shared" ca="1" si="133"/>
        <v>46535</v>
      </c>
      <c r="C170" s="23">
        <f t="shared" si="131"/>
        <v>1010.7857638888863</v>
      </c>
      <c r="D170" s="23">
        <f t="shared" si="132"/>
        <v>711.57986111110972</v>
      </c>
      <c r="E170" s="23"/>
      <c r="F170"/>
      <c r="G170"/>
      <c r="H170"/>
      <c r="I170"/>
      <c r="J170"/>
      <c r="K170"/>
      <c r="L170"/>
      <c r="M170"/>
      <c r="N170"/>
      <c r="O170"/>
      <c r="P170"/>
      <c r="Q170"/>
      <c r="R170"/>
      <c r="S170"/>
      <c r="T170"/>
      <c r="U170"/>
      <c r="V170"/>
      <c r="W170"/>
      <c r="X170"/>
      <c r="Y170"/>
      <c r="Z170"/>
      <c r="AA170"/>
      <c r="AB170"/>
      <c r="AC170"/>
      <c r="AD170"/>
      <c r="AE170"/>
      <c r="AF170"/>
      <c r="AG170"/>
      <c r="AH170"/>
      <c r="AI170"/>
      <c r="AJ170"/>
      <c r="AK170"/>
      <c r="AL170"/>
      <c r="AM170"/>
      <c r="AN170"/>
      <c r="AO170"/>
      <c r="AP170"/>
      <c r="AQ170"/>
      <c r="AR170"/>
      <c r="AS170"/>
      <c r="AT170"/>
      <c r="AU170"/>
      <c r="AV170"/>
      <c r="AW170"/>
      <c r="AX170"/>
      <c r="AY170"/>
      <c r="AZ170"/>
      <c r="BA170"/>
      <c r="BB170"/>
      <c r="BC170"/>
      <c r="BD170"/>
      <c r="BE170"/>
      <c r="BF170"/>
      <c r="BG170"/>
      <c r="BH170"/>
      <c r="BI170"/>
      <c r="BJ170"/>
      <c r="BK170"/>
      <c r="BL170"/>
      <c r="BM170"/>
      <c r="BN170"/>
      <c r="BO170"/>
      <c r="BP170"/>
      <c r="BQ170"/>
      <c r="BR170"/>
      <c r="BS170"/>
      <c r="BT170"/>
      <c r="BU170"/>
      <c r="BV170"/>
      <c r="BW170"/>
      <c r="BX170"/>
      <c r="BY170"/>
      <c r="BZ170"/>
      <c r="CA170"/>
      <c r="CB170"/>
      <c r="CC170"/>
      <c r="CD170"/>
      <c r="CE170"/>
      <c r="CF170"/>
      <c r="CG170"/>
      <c r="CH170"/>
      <c r="CI170"/>
      <c r="CJ170"/>
      <c r="CK170"/>
      <c r="CL170"/>
      <c r="CM170"/>
      <c r="CN170"/>
      <c r="CO170"/>
      <c r="CP170"/>
      <c r="CQ170"/>
      <c r="CR170"/>
      <c r="CS170"/>
      <c r="CT170"/>
      <c r="CU170"/>
      <c r="CV170"/>
      <c r="CW170"/>
      <c r="CX170"/>
      <c r="CY170"/>
      <c r="CZ170"/>
      <c r="DA170"/>
      <c r="DB170"/>
      <c r="DC170"/>
      <c r="DD170"/>
      <c r="DE170"/>
      <c r="DF170"/>
      <c r="DG170"/>
      <c r="DH170"/>
      <c r="DI170"/>
      <c r="DJ170"/>
      <c r="DK170"/>
      <c r="DL170"/>
      <c r="DM170"/>
      <c r="DN170"/>
      <c r="DO170"/>
      <c r="DP170"/>
      <c r="DQ170"/>
      <c r="DR170"/>
      <c r="DS170"/>
      <c r="DT170"/>
      <c r="DU170"/>
      <c r="DV170"/>
      <c r="DW170"/>
      <c r="DX170"/>
      <c r="DY170"/>
      <c r="DZ170"/>
      <c r="EA170"/>
      <c r="EB170"/>
      <c r="EC170"/>
      <c r="ED170"/>
      <c r="EE170"/>
      <c r="EF170"/>
      <c r="EG170"/>
      <c r="EH170"/>
      <c r="EI170"/>
      <c r="EJ170"/>
      <c r="EK170"/>
      <c r="EL170"/>
      <c r="EM170"/>
      <c r="EN170"/>
      <c r="EO170"/>
      <c r="EP170"/>
      <c r="EQ170"/>
      <c r="ER170"/>
      <c r="ES170"/>
      <c r="ET170"/>
      <c r="EU170"/>
      <c r="EV170"/>
      <c r="EW170"/>
      <c r="EX170"/>
      <c r="EY170"/>
      <c r="EZ170"/>
      <c r="FA170"/>
      <c r="FB170"/>
      <c r="FC170"/>
      <c r="FD170"/>
      <c r="FE170"/>
      <c r="FF170"/>
      <c r="FG170"/>
      <c r="FH170"/>
      <c r="FI170"/>
      <c r="FJ170"/>
      <c r="FK170"/>
      <c r="FL170"/>
      <c r="FM170"/>
      <c r="FN170"/>
      <c r="FO170"/>
      <c r="FP170"/>
      <c r="FQ170"/>
      <c r="FR170"/>
      <c r="FS170"/>
      <c r="FT170"/>
      <c r="FU170"/>
      <c r="FV170"/>
      <c r="FW170"/>
      <c r="FX170"/>
      <c r="FY170"/>
      <c r="FZ170"/>
      <c r="GA170"/>
      <c r="GB170"/>
      <c r="GC170"/>
      <c r="GD170"/>
      <c r="GE170"/>
      <c r="GF170"/>
      <c r="GG170"/>
      <c r="GH170"/>
      <c r="GI170"/>
      <c r="GJ170"/>
      <c r="GK170"/>
      <c r="GL170"/>
      <c r="GM170"/>
      <c r="GN170"/>
      <c r="GO170"/>
      <c r="GP170"/>
      <c r="GQ170"/>
      <c r="GR170"/>
      <c r="GS170"/>
      <c r="GT170"/>
      <c r="GU170"/>
      <c r="GV170"/>
      <c r="GW170"/>
      <c r="GX170"/>
      <c r="GY170"/>
      <c r="GZ170"/>
      <c r="HA170"/>
      <c r="HB170"/>
      <c r="HC170"/>
      <c r="HD170"/>
      <c r="HE170"/>
      <c r="HF170"/>
      <c r="HG170"/>
      <c r="HH170"/>
      <c r="HI170"/>
      <c r="HJ170"/>
      <c r="HK170"/>
      <c r="HL170"/>
      <c r="HM170"/>
      <c r="HN170"/>
      <c r="HO170"/>
      <c r="HP170"/>
      <c r="HQ170"/>
      <c r="HR170"/>
      <c r="HS170"/>
      <c r="HT170"/>
      <c r="HU170"/>
      <c r="HV170"/>
      <c r="HW170"/>
      <c r="HX170"/>
      <c r="HY170"/>
      <c r="HZ170"/>
      <c r="IA170"/>
      <c r="IB170"/>
      <c r="IC170"/>
      <c r="ID170"/>
      <c r="IE170"/>
      <c r="IF170"/>
      <c r="IG170"/>
      <c r="IH170"/>
      <c r="II170"/>
      <c r="IJ170"/>
      <c r="IK170"/>
      <c r="IL170"/>
      <c r="IM170"/>
      <c r="IN170"/>
      <c r="IO170"/>
      <c r="IP170"/>
      <c r="IQ170"/>
      <c r="IR170"/>
      <c r="IS170"/>
      <c r="IT170"/>
      <c r="IU170"/>
      <c r="IV170"/>
      <c r="IW170"/>
    </row>
    <row r="171" spans="1:257" s="2" customFormat="1" ht="15" hidden="1" x14ac:dyDescent="0.25">
      <c r="A171" s="2">
        <v>69</v>
      </c>
      <c r="B171" s="36">
        <f t="shared" ca="1" si="133"/>
        <v>46566</v>
      </c>
      <c r="C171" s="23">
        <f t="shared" si="131"/>
        <v>1006.9902777777754</v>
      </c>
      <c r="D171" s="23">
        <f t="shared" si="132"/>
        <v>709.51388888888755</v>
      </c>
      <c r="E171" s="23"/>
      <c r="F171"/>
      <c r="G171"/>
      <c r="H171"/>
      <c r="I171"/>
      <c r="J171"/>
      <c r="K171"/>
      <c r="L171"/>
      <c r="M171"/>
      <c r="N171"/>
      <c r="O171"/>
      <c r="P171"/>
      <c r="Q171"/>
      <c r="R171"/>
      <c r="S171"/>
      <c r="T171"/>
      <c r="U171"/>
      <c r="V171"/>
      <c r="W171"/>
      <c r="X171"/>
      <c r="Y171"/>
      <c r="Z171"/>
      <c r="AA171"/>
      <c r="AB171"/>
      <c r="AC171"/>
      <c r="AD171"/>
      <c r="AE171"/>
      <c r="AF171"/>
      <c r="AG171"/>
      <c r="AH171"/>
      <c r="AI171"/>
      <c r="AJ171"/>
      <c r="AK171"/>
      <c r="AL171"/>
      <c r="AM171"/>
      <c r="AN171"/>
      <c r="AO171"/>
      <c r="AP171"/>
      <c r="AQ171"/>
      <c r="AR171"/>
      <c r="AS171"/>
      <c r="AT171"/>
      <c r="AU171"/>
      <c r="AV171"/>
      <c r="AW171"/>
      <c r="AX171"/>
      <c r="AY171"/>
      <c r="AZ171"/>
      <c r="BA171"/>
      <c r="BB171"/>
      <c r="BC171"/>
      <c r="BD171"/>
      <c r="BE171"/>
      <c r="BF171"/>
      <c r="BG171"/>
      <c r="BH171"/>
      <c r="BI171"/>
      <c r="BJ171"/>
      <c r="BK171"/>
      <c r="BL171"/>
      <c r="BM171"/>
      <c r="BN171"/>
      <c r="BO171"/>
      <c r="BP171"/>
      <c r="BQ171"/>
      <c r="BR171"/>
      <c r="BS171"/>
      <c r="BT171"/>
      <c r="BU171"/>
      <c r="BV171"/>
      <c r="BW171"/>
      <c r="BX171"/>
      <c r="BY171"/>
      <c r="BZ171"/>
      <c r="CA171"/>
      <c r="CB171"/>
      <c r="CC171"/>
      <c r="CD171"/>
      <c r="CE171"/>
      <c r="CF171"/>
      <c r="CG171"/>
      <c r="CH171"/>
      <c r="CI171"/>
      <c r="CJ171"/>
      <c r="CK171"/>
      <c r="CL171"/>
      <c r="CM171"/>
      <c r="CN171"/>
      <c r="CO171"/>
      <c r="CP171"/>
      <c r="CQ171"/>
      <c r="CR171"/>
      <c r="CS171"/>
      <c r="CT171"/>
      <c r="CU171"/>
      <c r="CV171"/>
      <c r="CW171"/>
      <c r="CX171"/>
      <c r="CY171"/>
      <c r="CZ171"/>
      <c r="DA171"/>
      <c r="DB171"/>
      <c r="DC171"/>
      <c r="DD171"/>
      <c r="DE171"/>
      <c r="DF171"/>
      <c r="DG171"/>
      <c r="DH171"/>
      <c r="DI171"/>
      <c r="DJ171"/>
      <c r="DK171"/>
      <c r="DL171"/>
      <c r="DM171"/>
      <c r="DN171"/>
      <c r="DO171"/>
      <c r="DP171"/>
      <c r="DQ171"/>
      <c r="DR171"/>
      <c r="DS171"/>
      <c r="DT171"/>
      <c r="DU171"/>
      <c r="DV171"/>
      <c r="DW171"/>
      <c r="DX171"/>
      <c r="DY171"/>
      <c r="DZ171"/>
      <c r="EA171"/>
      <c r="EB171"/>
      <c r="EC171"/>
      <c r="ED171"/>
      <c r="EE171"/>
      <c r="EF171"/>
      <c r="EG171"/>
      <c r="EH171"/>
      <c r="EI171"/>
      <c r="EJ171"/>
      <c r="EK171"/>
      <c r="EL171"/>
      <c r="EM171"/>
      <c r="EN171"/>
      <c r="EO171"/>
      <c r="EP171"/>
      <c r="EQ171"/>
      <c r="ER171"/>
      <c r="ES171"/>
      <c r="ET171"/>
      <c r="EU171"/>
      <c r="EV171"/>
      <c r="EW171"/>
      <c r="EX171"/>
      <c r="EY171"/>
      <c r="EZ171"/>
      <c r="FA171"/>
      <c r="FB171"/>
      <c r="FC171"/>
      <c r="FD171"/>
      <c r="FE171"/>
      <c r="FF171"/>
      <c r="FG171"/>
      <c r="FH171"/>
      <c r="FI171"/>
      <c r="FJ171"/>
      <c r="FK171"/>
      <c r="FL171"/>
      <c r="FM171"/>
      <c r="FN171"/>
      <c r="FO171"/>
      <c r="FP171"/>
      <c r="FQ171"/>
      <c r="FR171"/>
      <c r="FS171"/>
      <c r="FT171"/>
      <c r="FU171"/>
      <c r="FV171"/>
      <c r="FW171"/>
      <c r="FX171"/>
      <c r="FY171"/>
      <c r="FZ171"/>
      <c r="GA171"/>
      <c r="GB171"/>
      <c r="GC171"/>
      <c r="GD171"/>
      <c r="GE171"/>
      <c r="GF171"/>
      <c r="GG171"/>
      <c r="GH171"/>
      <c r="GI171"/>
      <c r="GJ171"/>
      <c r="GK171"/>
      <c r="GL171"/>
      <c r="GM171"/>
      <c r="GN171"/>
      <c r="GO171"/>
      <c r="GP171"/>
      <c r="GQ171"/>
      <c r="GR171"/>
      <c r="GS171"/>
      <c r="GT171"/>
      <c r="GU171"/>
      <c r="GV171"/>
      <c r="GW171"/>
      <c r="GX171"/>
      <c r="GY171"/>
      <c r="GZ171"/>
      <c r="HA171"/>
      <c r="HB171"/>
      <c r="HC171"/>
      <c r="HD171"/>
      <c r="HE171"/>
      <c r="HF171"/>
      <c r="HG171"/>
      <c r="HH171"/>
      <c r="HI171"/>
      <c r="HJ171"/>
      <c r="HK171"/>
      <c r="HL171"/>
      <c r="HM171"/>
      <c r="HN171"/>
      <c r="HO171"/>
      <c r="HP171"/>
      <c r="HQ171"/>
      <c r="HR171"/>
      <c r="HS171"/>
      <c r="HT171"/>
      <c r="HU171"/>
      <c r="HV171"/>
      <c r="HW171"/>
      <c r="HX171"/>
      <c r="HY171"/>
      <c r="HZ171"/>
      <c r="IA171"/>
      <c r="IB171"/>
      <c r="IC171"/>
      <c r="ID171"/>
      <c r="IE171"/>
      <c r="IF171"/>
      <c r="IG171"/>
      <c r="IH171"/>
      <c r="II171"/>
      <c r="IJ171"/>
      <c r="IK171"/>
      <c r="IL171"/>
      <c r="IM171"/>
      <c r="IN171"/>
      <c r="IO171"/>
      <c r="IP171"/>
      <c r="IQ171"/>
      <c r="IR171"/>
      <c r="IS171"/>
      <c r="IT171"/>
      <c r="IU171"/>
      <c r="IV171"/>
      <c r="IW171"/>
    </row>
    <row r="172" spans="1:257" s="2" customFormat="1" ht="15" hidden="1" x14ac:dyDescent="0.25">
      <c r="A172" s="2">
        <v>70</v>
      </c>
      <c r="B172" s="36">
        <f t="shared" ca="1" si="133"/>
        <v>46596</v>
      </c>
      <c r="C172" s="23">
        <f t="shared" si="131"/>
        <v>1003.1947916666643</v>
      </c>
      <c r="D172" s="23">
        <f t="shared" si="132"/>
        <v>707.44791666666538</v>
      </c>
      <c r="E172" s="23"/>
      <c r="F172"/>
      <c r="G172"/>
      <c r="H172"/>
      <c r="I172"/>
      <c r="J172"/>
      <c r="K172"/>
      <c r="L172"/>
      <c r="M172"/>
      <c r="N172"/>
      <c r="O172"/>
      <c r="P172"/>
      <c r="Q172"/>
      <c r="R172"/>
      <c r="S172"/>
      <c r="T172"/>
      <c r="U172"/>
      <c r="V172"/>
      <c r="W172"/>
      <c r="X172"/>
      <c r="Y172"/>
      <c r="Z172"/>
      <c r="AA172"/>
      <c r="AB172"/>
      <c r="AC172"/>
      <c r="AD172"/>
      <c r="AE172"/>
      <c r="AF172"/>
      <c r="AG172"/>
      <c r="AH172"/>
      <c r="AI172"/>
      <c r="AJ172"/>
      <c r="AK172"/>
      <c r="AL172"/>
      <c r="AM172"/>
      <c r="AN172"/>
      <c r="AO172"/>
      <c r="AP172"/>
      <c r="AQ172"/>
      <c r="AR172"/>
      <c r="AS172"/>
      <c r="AT172"/>
      <c r="AU172"/>
      <c r="AV172"/>
      <c r="AW172"/>
      <c r="AX172"/>
      <c r="AY172"/>
      <c r="AZ172"/>
      <c r="BA172"/>
      <c r="BB172"/>
      <c r="BC172"/>
      <c r="BD172"/>
      <c r="BE172"/>
      <c r="BF172"/>
      <c r="BG172"/>
      <c r="BH172"/>
      <c r="BI172"/>
      <c r="BJ172"/>
      <c r="BK172"/>
      <c r="BL172"/>
      <c r="BM172"/>
      <c r="BN172"/>
      <c r="BO172"/>
      <c r="BP172"/>
      <c r="BQ172"/>
      <c r="BR172"/>
      <c r="BS172"/>
      <c r="BT172"/>
      <c r="BU172"/>
      <c r="BV172"/>
      <c r="BW172"/>
      <c r="BX172"/>
      <c r="BY172"/>
      <c r="BZ172"/>
      <c r="CA172"/>
      <c r="CB172"/>
      <c r="CC172"/>
      <c r="CD172"/>
      <c r="CE172"/>
      <c r="CF172"/>
      <c r="CG172"/>
      <c r="CH172"/>
      <c r="CI172"/>
      <c r="CJ172"/>
      <c r="CK172"/>
      <c r="CL172"/>
      <c r="CM172"/>
      <c r="CN172"/>
      <c r="CO172"/>
      <c r="CP172"/>
      <c r="CQ172"/>
      <c r="CR172"/>
      <c r="CS172"/>
      <c r="CT172"/>
      <c r="CU172"/>
      <c r="CV172"/>
      <c r="CW172"/>
      <c r="CX172"/>
      <c r="CY172"/>
      <c r="CZ172"/>
      <c r="DA172"/>
      <c r="DB172"/>
      <c r="DC172"/>
      <c r="DD172"/>
      <c r="DE172"/>
      <c r="DF172"/>
      <c r="DG172"/>
      <c r="DH172"/>
      <c r="DI172"/>
      <c r="DJ172"/>
      <c r="DK172"/>
      <c r="DL172"/>
      <c r="DM172"/>
      <c r="DN172"/>
      <c r="DO172"/>
      <c r="DP172"/>
      <c r="DQ172"/>
      <c r="DR172"/>
      <c r="DS172"/>
      <c r="DT172"/>
      <c r="DU172"/>
      <c r="DV172"/>
      <c r="DW172"/>
      <c r="DX172"/>
      <c r="DY172"/>
      <c r="DZ172"/>
      <c r="EA172"/>
      <c r="EB172"/>
      <c r="EC172"/>
      <c r="ED172"/>
      <c r="EE172"/>
      <c r="EF172"/>
      <c r="EG172"/>
      <c r="EH172"/>
      <c r="EI172"/>
      <c r="EJ172"/>
      <c r="EK172"/>
      <c r="EL172"/>
      <c r="EM172"/>
      <c r="EN172"/>
      <c r="EO172"/>
      <c r="EP172"/>
      <c r="EQ172"/>
      <c r="ER172"/>
      <c r="ES172"/>
      <c r="ET172"/>
      <c r="EU172"/>
      <c r="EV172"/>
      <c r="EW172"/>
      <c r="EX172"/>
      <c r="EY172"/>
      <c r="EZ172"/>
      <c r="FA172"/>
      <c r="FB172"/>
      <c r="FC172"/>
      <c r="FD172"/>
      <c r="FE172"/>
      <c r="FF172"/>
      <c r="FG172"/>
      <c r="FH172"/>
      <c r="FI172"/>
      <c r="FJ172"/>
      <c r="FK172"/>
      <c r="FL172"/>
      <c r="FM172"/>
      <c r="FN172"/>
      <c r="FO172"/>
      <c r="FP172"/>
      <c r="FQ172"/>
      <c r="FR172"/>
      <c r="FS172"/>
      <c r="FT172"/>
      <c r="FU172"/>
      <c r="FV172"/>
      <c r="FW172"/>
      <c r="FX172"/>
      <c r="FY172"/>
      <c r="FZ172"/>
      <c r="GA172"/>
      <c r="GB172"/>
      <c r="GC172"/>
      <c r="GD172"/>
      <c r="GE172"/>
      <c r="GF172"/>
      <c r="GG172"/>
      <c r="GH172"/>
      <c r="GI172"/>
      <c r="GJ172"/>
      <c r="GK172"/>
      <c r="GL172"/>
      <c r="GM172"/>
      <c r="GN172"/>
      <c r="GO172"/>
      <c r="GP172"/>
      <c r="GQ172"/>
      <c r="GR172"/>
      <c r="GS172"/>
      <c r="GT172"/>
      <c r="GU172"/>
      <c r="GV172"/>
      <c r="GW172"/>
      <c r="GX172"/>
      <c r="GY172"/>
      <c r="GZ172"/>
      <c r="HA172"/>
      <c r="HB172"/>
      <c r="HC172"/>
      <c r="HD172"/>
      <c r="HE172"/>
      <c r="HF172"/>
      <c r="HG172"/>
      <c r="HH172"/>
      <c r="HI172"/>
      <c r="HJ172"/>
      <c r="HK172"/>
      <c r="HL172"/>
      <c r="HM172"/>
      <c r="HN172"/>
      <c r="HO172"/>
      <c r="HP172"/>
      <c r="HQ172"/>
      <c r="HR172"/>
      <c r="HS172"/>
      <c r="HT172"/>
      <c r="HU172"/>
      <c r="HV172"/>
      <c r="HW172"/>
      <c r="HX172"/>
      <c r="HY172"/>
      <c r="HZ172"/>
      <c r="IA172"/>
      <c r="IB172"/>
      <c r="IC172"/>
      <c r="ID172"/>
      <c r="IE172"/>
      <c r="IF172"/>
      <c r="IG172"/>
      <c r="IH172"/>
      <c r="II172"/>
      <c r="IJ172"/>
      <c r="IK172"/>
      <c r="IL172"/>
      <c r="IM172"/>
      <c r="IN172"/>
      <c r="IO172"/>
      <c r="IP172"/>
      <c r="IQ172"/>
      <c r="IR172"/>
      <c r="IS172"/>
      <c r="IT172"/>
      <c r="IU172"/>
      <c r="IV172"/>
      <c r="IW172"/>
    </row>
    <row r="173" spans="1:257" s="2" customFormat="1" ht="15" hidden="1" x14ac:dyDescent="0.25">
      <c r="A173" s="2">
        <v>71</v>
      </c>
      <c r="B173" s="36">
        <f t="shared" ca="1" si="133"/>
        <v>46627</v>
      </c>
      <c r="C173" s="23">
        <f t="shared" si="131"/>
        <v>999.39930555555316</v>
      </c>
      <c r="D173" s="23">
        <f t="shared" si="132"/>
        <v>705.38194444444321</v>
      </c>
      <c r="E173" s="23"/>
      <c r="F173"/>
      <c r="G173"/>
      <c r="H173"/>
      <c r="I173"/>
      <c r="J173"/>
      <c r="K173"/>
      <c r="L173"/>
      <c r="M173"/>
      <c r="N173"/>
      <c r="O173"/>
      <c r="P173"/>
      <c r="Q173"/>
      <c r="R173"/>
      <c r="S173"/>
      <c r="T173"/>
      <c r="U173"/>
      <c r="V173"/>
      <c r="W173"/>
      <c r="X173"/>
      <c r="Y173"/>
      <c r="Z173"/>
      <c r="AA173"/>
      <c r="AB173"/>
      <c r="AC173"/>
      <c r="AD173"/>
      <c r="AE173"/>
      <c r="AF173"/>
      <c r="AG173"/>
      <c r="AH173"/>
      <c r="AI173"/>
      <c r="AJ173"/>
      <c r="AK173"/>
      <c r="AL173"/>
      <c r="AM173"/>
      <c r="AN173"/>
      <c r="AO173"/>
      <c r="AP173"/>
      <c r="AQ173"/>
      <c r="AR173"/>
      <c r="AS173"/>
      <c r="AT173"/>
      <c r="AU173"/>
      <c r="AV173"/>
      <c r="AW173"/>
      <c r="AX173"/>
      <c r="AY173"/>
      <c r="AZ173"/>
      <c r="BA173"/>
      <c r="BB173"/>
      <c r="BC173"/>
      <c r="BD173"/>
      <c r="BE173"/>
      <c r="BF173"/>
      <c r="BG173"/>
      <c r="BH173"/>
      <c r="BI173"/>
      <c r="BJ173"/>
      <c r="BK173"/>
      <c r="BL173"/>
      <c r="BM173"/>
      <c r="BN173"/>
      <c r="BO173"/>
      <c r="BP173"/>
      <c r="BQ173"/>
      <c r="BR173"/>
      <c r="BS173"/>
      <c r="BT173"/>
      <c r="BU173"/>
      <c r="BV173"/>
      <c r="BW173"/>
      <c r="BX173"/>
      <c r="BY173"/>
      <c r="BZ173"/>
      <c r="CA173"/>
      <c r="CB173"/>
      <c r="CC173"/>
      <c r="CD173"/>
      <c r="CE173"/>
      <c r="CF173"/>
      <c r="CG173"/>
      <c r="CH173"/>
      <c r="CI173"/>
      <c r="CJ173"/>
      <c r="CK173"/>
      <c r="CL173"/>
      <c r="CM173"/>
      <c r="CN173"/>
      <c r="CO173"/>
      <c r="CP173"/>
      <c r="CQ173"/>
      <c r="CR173"/>
      <c r="CS173"/>
      <c r="CT173"/>
      <c r="CU173"/>
      <c r="CV173"/>
      <c r="CW173"/>
      <c r="CX173"/>
      <c r="CY173"/>
      <c r="CZ173"/>
      <c r="DA173"/>
      <c r="DB173"/>
      <c r="DC173"/>
      <c r="DD173"/>
      <c r="DE173"/>
      <c r="DF173"/>
      <c r="DG173"/>
      <c r="DH173"/>
      <c r="DI173"/>
      <c r="DJ173"/>
      <c r="DK173"/>
      <c r="DL173"/>
      <c r="DM173"/>
      <c r="DN173"/>
      <c r="DO173"/>
      <c r="DP173"/>
      <c r="DQ173"/>
      <c r="DR173"/>
      <c r="DS173"/>
      <c r="DT173"/>
      <c r="DU173"/>
      <c r="DV173"/>
      <c r="DW173"/>
      <c r="DX173"/>
      <c r="DY173"/>
      <c r="DZ173"/>
      <c r="EA173"/>
      <c r="EB173"/>
      <c r="EC173"/>
      <c r="ED173"/>
      <c r="EE173"/>
      <c r="EF173"/>
      <c r="EG173"/>
      <c r="EH173"/>
      <c r="EI173"/>
      <c r="EJ173"/>
      <c r="EK173"/>
      <c r="EL173"/>
      <c r="EM173"/>
      <c r="EN173"/>
      <c r="EO173"/>
      <c r="EP173"/>
      <c r="EQ173"/>
      <c r="ER173"/>
      <c r="ES173"/>
      <c r="ET173"/>
      <c r="EU173"/>
      <c r="EV173"/>
      <c r="EW173"/>
      <c r="EX173"/>
      <c r="EY173"/>
      <c r="EZ173"/>
      <c r="FA173"/>
      <c r="FB173"/>
      <c r="FC173"/>
      <c r="FD173"/>
      <c r="FE173"/>
      <c r="FF173"/>
      <c r="FG173"/>
      <c r="FH173"/>
      <c r="FI173"/>
      <c r="FJ173"/>
      <c r="FK173"/>
      <c r="FL173"/>
      <c r="FM173"/>
      <c r="FN173"/>
      <c r="FO173"/>
      <c r="FP173"/>
      <c r="FQ173"/>
      <c r="FR173"/>
      <c r="FS173"/>
      <c r="FT173"/>
      <c r="FU173"/>
      <c r="FV173"/>
      <c r="FW173"/>
      <c r="FX173"/>
      <c r="FY173"/>
      <c r="FZ173"/>
      <c r="GA173"/>
      <c r="GB173"/>
      <c r="GC173"/>
      <c r="GD173"/>
      <c r="GE173"/>
      <c r="GF173"/>
      <c r="GG173"/>
      <c r="GH173"/>
      <c r="GI173"/>
      <c r="GJ173"/>
      <c r="GK173"/>
      <c r="GL173"/>
      <c r="GM173"/>
      <c r="GN173"/>
      <c r="GO173"/>
      <c r="GP173"/>
      <c r="GQ173"/>
      <c r="GR173"/>
      <c r="GS173"/>
      <c r="GT173"/>
      <c r="GU173"/>
      <c r="GV173"/>
      <c r="GW173"/>
      <c r="GX173"/>
      <c r="GY173"/>
      <c r="GZ173"/>
      <c r="HA173"/>
      <c r="HB173"/>
      <c r="HC173"/>
      <c r="HD173"/>
      <c r="HE173"/>
      <c r="HF173"/>
      <c r="HG173"/>
      <c r="HH173"/>
      <c r="HI173"/>
      <c r="HJ173"/>
      <c r="HK173"/>
      <c r="HL173"/>
      <c r="HM173"/>
      <c r="HN173"/>
      <c r="HO173"/>
      <c r="HP173"/>
      <c r="HQ173"/>
      <c r="HR173"/>
      <c r="HS173"/>
      <c r="HT173"/>
      <c r="HU173"/>
      <c r="HV173"/>
      <c r="HW173"/>
      <c r="HX173"/>
      <c r="HY173"/>
      <c r="HZ173"/>
      <c r="IA173"/>
      <c r="IB173"/>
      <c r="IC173"/>
      <c r="ID173"/>
      <c r="IE173"/>
      <c r="IF173"/>
      <c r="IG173"/>
      <c r="IH173"/>
      <c r="II173"/>
      <c r="IJ173"/>
      <c r="IK173"/>
      <c r="IL173"/>
      <c r="IM173"/>
      <c r="IN173"/>
      <c r="IO173"/>
      <c r="IP173"/>
      <c r="IQ173"/>
      <c r="IR173"/>
      <c r="IS173"/>
      <c r="IT173"/>
      <c r="IU173"/>
      <c r="IV173"/>
      <c r="IW173"/>
    </row>
    <row r="174" spans="1:257" s="2" customFormat="1" ht="15" hidden="1" x14ac:dyDescent="0.25">
      <c r="A174" s="2">
        <v>72</v>
      </c>
      <c r="B174" s="36">
        <f t="shared" ca="1" si="133"/>
        <v>46658</v>
      </c>
      <c r="C174" s="23">
        <f t="shared" si="131"/>
        <v>995.60381944444202</v>
      </c>
      <c r="D174" s="23">
        <f t="shared" si="132"/>
        <v>703.31597222222103</v>
      </c>
      <c r="E174" s="23"/>
      <c r="F174"/>
      <c r="G174"/>
      <c r="H174"/>
      <c r="I174"/>
      <c r="J174"/>
      <c r="K174"/>
      <c r="L174"/>
      <c r="M174"/>
      <c r="N174"/>
      <c r="O174"/>
      <c r="P174"/>
      <c r="Q174"/>
      <c r="R174"/>
      <c r="S174"/>
      <c r="T174"/>
      <c r="U174"/>
      <c r="V174"/>
      <c r="W174"/>
      <c r="X174"/>
      <c r="Y174"/>
      <c r="Z174"/>
      <c r="AA174"/>
      <c r="AB174"/>
      <c r="AC174"/>
      <c r="AD174"/>
      <c r="AE174"/>
      <c r="AF174"/>
      <c r="AG174"/>
      <c r="AH174"/>
      <c r="AI174"/>
      <c r="AJ174"/>
      <c r="AK174"/>
      <c r="AL174"/>
      <c r="AM174"/>
      <c r="AN174"/>
      <c r="AO174"/>
      <c r="AP174"/>
      <c r="AQ174"/>
      <c r="AR174"/>
      <c r="AS174"/>
      <c r="AT174"/>
      <c r="AU174"/>
      <c r="AV174"/>
      <c r="AW174"/>
      <c r="AX174"/>
      <c r="AY174"/>
      <c r="AZ174"/>
      <c r="BA174"/>
      <c r="BB174"/>
      <c r="BC174"/>
      <c r="BD174"/>
      <c r="BE174"/>
      <c r="BF174"/>
      <c r="BG174"/>
      <c r="BH174"/>
      <c r="BI174"/>
      <c r="BJ174"/>
      <c r="BK174"/>
      <c r="BL174"/>
      <c r="BM174"/>
      <c r="BN174"/>
      <c r="BO174"/>
      <c r="BP174"/>
      <c r="BQ174"/>
      <c r="BR174"/>
      <c r="BS174"/>
      <c r="BT174"/>
      <c r="BU174"/>
      <c r="BV174"/>
      <c r="BW174"/>
      <c r="BX174"/>
      <c r="BY174"/>
      <c r="BZ174"/>
      <c r="CA174"/>
      <c r="CB174"/>
      <c r="CC174"/>
      <c r="CD174"/>
      <c r="CE174"/>
      <c r="CF174"/>
      <c r="CG174"/>
      <c r="CH174"/>
      <c r="CI174"/>
      <c r="CJ174"/>
      <c r="CK174"/>
      <c r="CL174"/>
      <c r="CM174"/>
      <c r="CN174"/>
      <c r="CO174"/>
      <c r="CP174"/>
      <c r="CQ174"/>
      <c r="CR174"/>
      <c r="CS174"/>
      <c r="CT174"/>
      <c r="CU174"/>
      <c r="CV174"/>
      <c r="CW174"/>
      <c r="CX174"/>
      <c r="CY174"/>
      <c r="CZ174"/>
      <c r="DA174"/>
      <c r="DB174"/>
      <c r="DC174"/>
      <c r="DD174"/>
      <c r="DE174"/>
      <c r="DF174"/>
      <c r="DG174"/>
      <c r="DH174"/>
      <c r="DI174"/>
      <c r="DJ174"/>
      <c r="DK174"/>
      <c r="DL174"/>
      <c r="DM174"/>
      <c r="DN174"/>
      <c r="DO174"/>
      <c r="DP174"/>
      <c r="DQ174"/>
      <c r="DR174"/>
      <c r="DS174"/>
      <c r="DT174"/>
      <c r="DU174"/>
      <c r="DV174"/>
      <c r="DW174"/>
      <c r="DX174"/>
      <c r="DY174"/>
      <c r="DZ174"/>
      <c r="EA174"/>
      <c r="EB174"/>
      <c r="EC174"/>
      <c r="ED174"/>
      <c r="EE174"/>
      <c r="EF174"/>
      <c r="EG174"/>
      <c r="EH174"/>
      <c r="EI174"/>
      <c r="EJ174"/>
      <c r="EK174"/>
      <c r="EL174"/>
      <c r="EM174"/>
      <c r="EN174"/>
      <c r="EO174"/>
      <c r="EP174"/>
      <c r="EQ174"/>
      <c r="ER174"/>
      <c r="ES174"/>
      <c r="ET174"/>
      <c r="EU174"/>
      <c r="EV174"/>
      <c r="EW174"/>
      <c r="EX174"/>
      <c r="EY174"/>
      <c r="EZ174"/>
      <c r="FA174"/>
      <c r="FB174"/>
      <c r="FC174"/>
      <c r="FD174"/>
      <c r="FE174"/>
      <c r="FF174"/>
      <c r="FG174"/>
      <c r="FH174"/>
      <c r="FI174"/>
      <c r="FJ174"/>
      <c r="FK174"/>
      <c r="FL174"/>
      <c r="FM174"/>
      <c r="FN174"/>
      <c r="FO174"/>
      <c r="FP174"/>
      <c r="FQ174"/>
      <c r="FR174"/>
      <c r="FS174"/>
      <c r="FT174"/>
      <c r="FU174"/>
      <c r="FV174"/>
      <c r="FW174"/>
      <c r="FX174"/>
      <c r="FY174"/>
      <c r="FZ174"/>
      <c r="GA174"/>
      <c r="GB174"/>
      <c r="GC174"/>
      <c r="GD174"/>
      <c r="GE174"/>
      <c r="GF174"/>
      <c r="GG174"/>
      <c r="GH174"/>
      <c r="GI174"/>
      <c r="GJ174"/>
      <c r="GK174"/>
      <c r="GL174"/>
      <c r="GM174"/>
      <c r="GN174"/>
      <c r="GO174"/>
      <c r="GP174"/>
      <c r="GQ174"/>
      <c r="GR174"/>
      <c r="GS174"/>
      <c r="GT174"/>
      <c r="GU174"/>
      <c r="GV174"/>
      <c r="GW174"/>
      <c r="GX174"/>
      <c r="GY174"/>
      <c r="GZ174"/>
      <c r="HA174"/>
      <c r="HB174"/>
      <c r="HC174"/>
      <c r="HD174"/>
      <c r="HE174"/>
      <c r="HF174"/>
      <c r="HG174"/>
      <c r="HH174"/>
      <c r="HI174"/>
      <c r="HJ174"/>
      <c r="HK174"/>
      <c r="HL174"/>
      <c r="HM174"/>
      <c r="HN174"/>
      <c r="HO174"/>
      <c r="HP174"/>
      <c r="HQ174"/>
      <c r="HR174"/>
      <c r="HS174"/>
      <c r="HT174"/>
      <c r="HU174"/>
      <c r="HV174"/>
      <c r="HW174"/>
      <c r="HX174"/>
      <c r="HY174"/>
      <c r="HZ174"/>
      <c r="IA174"/>
      <c r="IB174"/>
      <c r="IC174"/>
      <c r="ID174"/>
      <c r="IE174"/>
      <c r="IF174"/>
      <c r="IG174"/>
      <c r="IH174"/>
      <c r="II174"/>
      <c r="IJ174"/>
      <c r="IK174"/>
      <c r="IL174"/>
      <c r="IM174"/>
      <c r="IN174"/>
      <c r="IO174"/>
      <c r="IP174"/>
      <c r="IQ174"/>
      <c r="IR174"/>
      <c r="IS174"/>
      <c r="IT174"/>
      <c r="IU174"/>
      <c r="IV174"/>
      <c r="IW174"/>
    </row>
    <row r="175" spans="1:257" s="2" customFormat="1" ht="15" hidden="1" x14ac:dyDescent="0.25">
      <c r="A175" s="2">
        <v>73</v>
      </c>
      <c r="B175" s="36">
        <f t="shared" ca="1" si="133"/>
        <v>46688</v>
      </c>
      <c r="C175" s="23">
        <f t="shared" ref="C175:C186" si="134">AP43</f>
        <v>1271.8083333333309</v>
      </c>
      <c r="D175" s="23">
        <f t="shared" ref="D175:D186" si="135">AQ43</f>
        <v>981.24999999999886</v>
      </c>
      <c r="E175" s="23"/>
      <c r="F175"/>
      <c r="G175"/>
      <c r="H175"/>
      <c r="I175"/>
      <c r="J175"/>
      <c r="K175"/>
      <c r="L175"/>
      <c r="M175"/>
      <c r="N175"/>
      <c r="O175"/>
      <c r="P175"/>
      <c r="Q175"/>
      <c r="R175"/>
      <c r="S175"/>
      <c r="T175"/>
      <c r="U175"/>
      <c r="V175"/>
      <c r="W175"/>
      <c r="X175"/>
      <c r="Y175"/>
      <c r="Z175"/>
      <c r="AA175"/>
      <c r="AB175"/>
      <c r="AC175"/>
      <c r="AD175"/>
      <c r="AE175"/>
      <c r="AF175"/>
      <c r="AG175"/>
      <c r="AH175"/>
      <c r="AI175"/>
      <c r="AJ175"/>
      <c r="AK175"/>
      <c r="AL175"/>
      <c r="AM175"/>
      <c r="AN175"/>
      <c r="AO175"/>
      <c r="AP175"/>
      <c r="AQ175"/>
      <c r="AR175"/>
      <c r="AS175"/>
      <c r="AT175"/>
      <c r="AU175"/>
      <c r="AV175"/>
      <c r="AW175"/>
      <c r="AX175"/>
      <c r="AY175"/>
      <c r="AZ175"/>
      <c r="BA175"/>
      <c r="BB175"/>
      <c r="BC175"/>
      <c r="BD175"/>
      <c r="BE175"/>
      <c r="BF175"/>
      <c r="BG175"/>
      <c r="BH175"/>
      <c r="BI175"/>
      <c r="BJ175"/>
      <c r="BK175"/>
      <c r="BL175"/>
      <c r="BM175"/>
      <c r="BN175"/>
      <c r="BO175"/>
      <c r="BP175"/>
      <c r="BQ175"/>
      <c r="BR175"/>
      <c r="BS175"/>
      <c r="BT175"/>
      <c r="BU175"/>
      <c r="BV175"/>
      <c r="BW175"/>
      <c r="BX175"/>
      <c r="BY175"/>
      <c r="BZ175"/>
      <c r="CA175"/>
      <c r="CB175"/>
      <c r="CC175"/>
      <c r="CD175"/>
      <c r="CE175"/>
      <c r="CF175"/>
      <c r="CG175"/>
      <c r="CH175"/>
      <c r="CI175"/>
      <c r="CJ175"/>
      <c r="CK175"/>
      <c r="CL175"/>
      <c r="CM175"/>
      <c r="CN175"/>
      <c r="CO175"/>
      <c r="CP175"/>
      <c r="CQ175"/>
      <c r="CR175"/>
      <c r="CS175"/>
      <c r="CT175"/>
      <c r="CU175"/>
      <c r="CV175"/>
      <c r="CW175"/>
      <c r="CX175"/>
      <c r="CY175"/>
      <c r="CZ175"/>
      <c r="DA175"/>
      <c r="DB175"/>
      <c r="DC175"/>
      <c r="DD175"/>
      <c r="DE175"/>
      <c r="DF175"/>
      <c r="DG175"/>
      <c r="DH175"/>
      <c r="DI175"/>
      <c r="DJ175"/>
      <c r="DK175"/>
      <c r="DL175"/>
      <c r="DM175"/>
      <c r="DN175"/>
      <c r="DO175"/>
      <c r="DP175"/>
      <c r="DQ175"/>
      <c r="DR175"/>
      <c r="DS175"/>
      <c r="DT175"/>
      <c r="DU175"/>
      <c r="DV175"/>
      <c r="DW175"/>
      <c r="DX175"/>
      <c r="DY175"/>
      <c r="DZ175"/>
      <c r="EA175"/>
      <c r="EB175"/>
      <c r="EC175"/>
      <c r="ED175"/>
      <c r="EE175"/>
      <c r="EF175"/>
      <c r="EG175"/>
      <c r="EH175"/>
      <c r="EI175"/>
      <c r="EJ175"/>
      <c r="EK175"/>
      <c r="EL175"/>
      <c r="EM175"/>
      <c r="EN175"/>
      <c r="EO175"/>
      <c r="EP175"/>
      <c r="EQ175"/>
      <c r="ER175"/>
      <c r="ES175"/>
      <c r="ET175"/>
      <c r="EU175"/>
      <c r="EV175"/>
      <c r="EW175"/>
      <c r="EX175"/>
      <c r="EY175"/>
      <c r="EZ175"/>
      <c r="FA175"/>
      <c r="FB175"/>
      <c r="FC175"/>
      <c r="FD175"/>
      <c r="FE175"/>
      <c r="FF175"/>
      <c r="FG175"/>
      <c r="FH175"/>
      <c r="FI175"/>
      <c r="FJ175"/>
      <c r="FK175"/>
      <c r="FL175"/>
      <c r="FM175"/>
      <c r="FN175"/>
      <c r="FO175"/>
      <c r="FP175"/>
      <c r="FQ175"/>
      <c r="FR175"/>
      <c r="FS175"/>
      <c r="FT175"/>
      <c r="FU175"/>
      <c r="FV175"/>
      <c r="FW175"/>
      <c r="FX175"/>
      <c r="FY175"/>
      <c r="FZ175"/>
      <c r="GA175"/>
      <c r="GB175"/>
      <c r="GC175"/>
      <c r="GD175"/>
      <c r="GE175"/>
      <c r="GF175"/>
      <c r="GG175"/>
      <c r="GH175"/>
      <c r="GI175"/>
      <c r="GJ175"/>
      <c r="GK175"/>
      <c r="GL175"/>
      <c r="GM175"/>
      <c r="GN175"/>
      <c r="GO175"/>
      <c r="GP175"/>
      <c r="GQ175"/>
      <c r="GR175"/>
      <c r="GS175"/>
      <c r="GT175"/>
      <c r="GU175"/>
      <c r="GV175"/>
      <c r="GW175"/>
      <c r="GX175"/>
      <c r="GY175"/>
      <c r="GZ175"/>
      <c r="HA175"/>
      <c r="HB175"/>
      <c r="HC175"/>
      <c r="HD175"/>
      <c r="HE175"/>
      <c r="HF175"/>
      <c r="HG175"/>
      <c r="HH175"/>
      <c r="HI175"/>
      <c r="HJ175"/>
      <c r="HK175"/>
      <c r="HL175"/>
      <c r="HM175"/>
      <c r="HN175"/>
      <c r="HO175"/>
      <c r="HP175"/>
      <c r="HQ175"/>
      <c r="HR175"/>
      <c r="HS175"/>
      <c r="HT175"/>
      <c r="HU175"/>
      <c r="HV175"/>
      <c r="HW175"/>
      <c r="HX175"/>
      <c r="HY175"/>
      <c r="HZ175"/>
      <c r="IA175"/>
      <c r="IB175"/>
      <c r="IC175"/>
      <c r="ID175"/>
      <c r="IE175"/>
      <c r="IF175"/>
      <c r="IG175"/>
      <c r="IH175"/>
      <c r="II175"/>
      <c r="IJ175"/>
      <c r="IK175"/>
      <c r="IL175"/>
      <c r="IM175"/>
      <c r="IN175"/>
      <c r="IO175"/>
      <c r="IP175"/>
      <c r="IQ175"/>
      <c r="IR175"/>
      <c r="IS175"/>
      <c r="IT175"/>
      <c r="IU175"/>
      <c r="IV175"/>
      <c r="IW175"/>
    </row>
    <row r="176" spans="1:257" s="2" customFormat="1" ht="15" hidden="1" x14ac:dyDescent="0.25">
      <c r="A176" s="2">
        <v>74</v>
      </c>
      <c r="B176" s="36">
        <f t="shared" ca="1" si="133"/>
        <v>46719</v>
      </c>
      <c r="C176" s="23">
        <f t="shared" si="134"/>
        <v>988.01284722221999</v>
      </c>
      <c r="D176" s="23">
        <f t="shared" si="135"/>
        <v>699.18402777777658</v>
      </c>
      <c r="E176" s="23"/>
      <c r="F176"/>
      <c r="G176"/>
      <c r="H176"/>
      <c r="I176"/>
      <c r="J176"/>
      <c r="K176"/>
      <c r="L176"/>
      <c r="M176"/>
      <c r="N176"/>
      <c r="O176"/>
      <c r="P176"/>
      <c r="Q176"/>
      <c r="R176"/>
      <c r="S176"/>
      <c r="T176"/>
      <c r="U176"/>
      <c r="V176"/>
      <c r="W176"/>
      <c r="X176"/>
      <c r="Y176"/>
      <c r="Z176"/>
      <c r="AA176"/>
      <c r="AB176"/>
      <c r="AC176"/>
      <c r="AD176"/>
      <c r="AE176"/>
      <c r="AF176"/>
      <c r="AG176"/>
      <c r="AH176"/>
      <c r="AI176"/>
      <c r="AJ176"/>
      <c r="AK176"/>
      <c r="AL176"/>
      <c r="AM176"/>
      <c r="AN176"/>
      <c r="AO176"/>
      <c r="AP176"/>
      <c r="AQ176"/>
      <c r="AR176"/>
      <c r="AS176"/>
      <c r="AT176"/>
      <c r="AU176"/>
      <c r="AV176"/>
      <c r="AW176"/>
      <c r="AX176"/>
      <c r="AY176"/>
      <c r="AZ176"/>
      <c r="BA176"/>
      <c r="BB176"/>
      <c r="BC176"/>
      <c r="BD176"/>
      <c r="BE176"/>
      <c r="BF176"/>
      <c r="BG176"/>
      <c r="BH176"/>
      <c r="BI176"/>
      <c r="BJ176"/>
      <c r="BK176"/>
      <c r="BL176"/>
      <c r="BM176"/>
      <c r="BN176"/>
      <c r="BO176"/>
      <c r="BP176"/>
      <c r="BQ176"/>
      <c r="BR176"/>
      <c r="BS176"/>
      <c r="BT176"/>
      <c r="BU176"/>
      <c r="BV176"/>
      <c r="BW176"/>
      <c r="BX176"/>
      <c r="BY176"/>
      <c r="BZ176"/>
      <c r="CA176"/>
      <c r="CB176"/>
      <c r="CC176"/>
      <c r="CD176"/>
      <c r="CE176"/>
      <c r="CF176"/>
      <c r="CG176"/>
      <c r="CH176"/>
      <c r="CI176"/>
      <c r="CJ176"/>
      <c r="CK176"/>
      <c r="CL176"/>
      <c r="CM176"/>
      <c r="CN176"/>
      <c r="CO176"/>
      <c r="CP176"/>
      <c r="CQ176"/>
      <c r="CR176"/>
      <c r="CS176"/>
      <c r="CT176"/>
      <c r="CU176"/>
      <c r="CV176"/>
      <c r="CW176"/>
      <c r="CX176"/>
      <c r="CY176"/>
      <c r="CZ176"/>
      <c r="DA176"/>
      <c r="DB176"/>
      <c r="DC176"/>
      <c r="DD176"/>
      <c r="DE176"/>
      <c r="DF176"/>
      <c r="DG176"/>
      <c r="DH176"/>
      <c r="DI176"/>
      <c r="DJ176"/>
      <c r="DK176"/>
      <c r="DL176"/>
      <c r="DM176"/>
      <c r="DN176"/>
      <c r="DO176"/>
      <c r="DP176"/>
      <c r="DQ176"/>
      <c r="DR176"/>
      <c r="DS176"/>
      <c r="DT176"/>
      <c r="DU176"/>
      <c r="DV176"/>
      <c r="DW176"/>
      <c r="DX176"/>
      <c r="DY176"/>
      <c r="DZ176"/>
      <c r="EA176"/>
      <c r="EB176"/>
      <c r="EC176"/>
      <c r="ED176"/>
      <c r="EE176"/>
      <c r="EF176"/>
      <c r="EG176"/>
      <c r="EH176"/>
      <c r="EI176"/>
      <c r="EJ176"/>
      <c r="EK176"/>
      <c r="EL176"/>
      <c r="EM176"/>
      <c r="EN176"/>
      <c r="EO176"/>
      <c r="EP176"/>
      <c r="EQ176"/>
      <c r="ER176"/>
      <c r="ES176"/>
      <c r="ET176"/>
      <c r="EU176"/>
      <c r="EV176"/>
      <c r="EW176"/>
      <c r="EX176"/>
      <c r="EY176"/>
      <c r="EZ176"/>
      <c r="FA176"/>
      <c r="FB176"/>
      <c r="FC176"/>
      <c r="FD176"/>
      <c r="FE176"/>
      <c r="FF176"/>
      <c r="FG176"/>
      <c r="FH176"/>
      <c r="FI176"/>
      <c r="FJ176"/>
      <c r="FK176"/>
      <c r="FL176"/>
      <c r="FM176"/>
      <c r="FN176"/>
      <c r="FO176"/>
      <c r="FP176"/>
      <c r="FQ176"/>
      <c r="FR176"/>
      <c r="FS176"/>
      <c r="FT176"/>
      <c r="FU176"/>
      <c r="FV176"/>
      <c r="FW176"/>
      <c r="FX176"/>
      <c r="FY176"/>
      <c r="FZ176"/>
      <c r="GA176"/>
      <c r="GB176"/>
      <c r="GC176"/>
      <c r="GD176"/>
      <c r="GE176"/>
      <c r="GF176"/>
      <c r="GG176"/>
      <c r="GH176"/>
      <c r="GI176"/>
      <c r="GJ176"/>
      <c r="GK176"/>
      <c r="GL176"/>
      <c r="GM176"/>
      <c r="GN176"/>
      <c r="GO176"/>
      <c r="GP176"/>
      <c r="GQ176"/>
      <c r="GR176"/>
      <c r="GS176"/>
      <c r="GT176"/>
      <c r="GU176"/>
      <c r="GV176"/>
      <c r="GW176"/>
      <c r="GX176"/>
      <c r="GY176"/>
      <c r="GZ176"/>
      <c r="HA176"/>
      <c r="HB176"/>
      <c r="HC176"/>
      <c r="HD176"/>
      <c r="HE176"/>
      <c r="HF176"/>
      <c r="HG176"/>
      <c r="HH176"/>
      <c r="HI176"/>
      <c r="HJ176"/>
      <c r="HK176"/>
      <c r="HL176"/>
      <c r="HM176"/>
      <c r="HN176"/>
      <c r="HO176"/>
      <c r="HP176"/>
      <c r="HQ176"/>
      <c r="HR176"/>
      <c r="HS176"/>
      <c r="HT176"/>
      <c r="HU176"/>
      <c r="HV176"/>
      <c r="HW176"/>
      <c r="HX176"/>
      <c r="HY176"/>
      <c r="HZ176"/>
      <c r="IA176"/>
      <c r="IB176"/>
      <c r="IC176"/>
      <c r="ID176"/>
      <c r="IE176"/>
      <c r="IF176"/>
      <c r="IG176"/>
      <c r="IH176"/>
      <c r="II176"/>
      <c r="IJ176"/>
      <c r="IK176"/>
      <c r="IL176"/>
      <c r="IM176"/>
      <c r="IN176"/>
      <c r="IO176"/>
      <c r="IP176"/>
      <c r="IQ176"/>
      <c r="IR176"/>
      <c r="IS176"/>
      <c r="IT176"/>
      <c r="IU176"/>
      <c r="IV176"/>
      <c r="IW176"/>
    </row>
    <row r="177" spans="1:257" s="2" customFormat="1" ht="15" hidden="1" x14ac:dyDescent="0.25">
      <c r="A177" s="2">
        <v>75</v>
      </c>
      <c r="B177" s="36">
        <f t="shared" ca="1" si="133"/>
        <v>46749</v>
      </c>
      <c r="C177" s="23">
        <f t="shared" si="134"/>
        <v>984.21736111110886</v>
      </c>
      <c r="D177" s="23">
        <f t="shared" si="135"/>
        <v>697.11805555555429</v>
      </c>
      <c r="E177" s="23"/>
      <c r="F177"/>
      <c r="G177"/>
      <c r="H177"/>
      <c r="I177"/>
      <c r="J177"/>
      <c r="K177"/>
      <c r="L177"/>
      <c r="M177"/>
      <c r="N177"/>
      <c r="O177"/>
      <c r="P177"/>
      <c r="Q177"/>
      <c r="R177"/>
      <c r="S177"/>
      <c r="T177"/>
      <c r="U177"/>
      <c r="V177"/>
      <c r="W177"/>
      <c r="X177"/>
      <c r="Y177"/>
      <c r="Z177"/>
      <c r="AA177"/>
      <c r="AB177"/>
      <c r="AC177"/>
      <c r="AD177"/>
      <c r="AE177"/>
      <c r="AF177"/>
      <c r="AG177"/>
      <c r="AH177"/>
      <c r="AI177"/>
      <c r="AJ177"/>
      <c r="AK177"/>
      <c r="AL177"/>
      <c r="AM177"/>
      <c r="AN177"/>
      <c r="AO177"/>
      <c r="AP177"/>
      <c r="AQ177"/>
      <c r="AR177"/>
      <c r="AS177"/>
      <c r="AT177"/>
      <c r="AU177"/>
      <c r="AV177"/>
      <c r="AW177"/>
      <c r="AX177"/>
      <c r="AY177"/>
      <c r="AZ177"/>
      <c r="BA177"/>
      <c r="BB177"/>
      <c r="BC177"/>
      <c r="BD177"/>
      <c r="BE177"/>
      <c r="BF177"/>
      <c r="BG177"/>
      <c r="BH177"/>
      <c r="BI177"/>
      <c r="BJ177"/>
      <c r="BK177"/>
      <c r="BL177"/>
      <c r="BM177"/>
      <c r="BN177"/>
      <c r="BO177"/>
      <c r="BP177"/>
      <c r="BQ177"/>
      <c r="BR177"/>
      <c r="BS177"/>
      <c r="BT177"/>
      <c r="BU177"/>
      <c r="BV177"/>
      <c r="BW177"/>
      <c r="BX177"/>
      <c r="BY177"/>
      <c r="BZ177"/>
      <c r="CA177"/>
      <c r="CB177"/>
      <c r="CC177"/>
      <c r="CD177"/>
      <c r="CE177"/>
      <c r="CF177"/>
      <c r="CG177"/>
      <c r="CH177"/>
      <c r="CI177"/>
      <c r="CJ177"/>
      <c r="CK177"/>
      <c r="CL177"/>
      <c r="CM177"/>
      <c r="CN177"/>
      <c r="CO177"/>
      <c r="CP177"/>
      <c r="CQ177"/>
      <c r="CR177"/>
      <c r="CS177"/>
      <c r="CT177"/>
      <c r="CU177"/>
      <c r="CV177"/>
      <c r="CW177"/>
      <c r="CX177"/>
      <c r="CY177"/>
      <c r="CZ177"/>
      <c r="DA177"/>
      <c r="DB177"/>
      <c r="DC177"/>
      <c r="DD177"/>
      <c r="DE177"/>
      <c r="DF177"/>
      <c r="DG177"/>
      <c r="DH177"/>
      <c r="DI177"/>
      <c r="DJ177"/>
      <c r="DK177"/>
      <c r="DL177"/>
      <c r="DM177"/>
      <c r="DN177"/>
      <c r="DO177"/>
      <c r="DP177"/>
      <c r="DQ177"/>
      <c r="DR177"/>
      <c r="DS177"/>
      <c r="DT177"/>
      <c r="DU177"/>
      <c r="DV177"/>
      <c r="DW177"/>
      <c r="DX177"/>
      <c r="DY177"/>
      <c r="DZ177"/>
      <c r="EA177"/>
      <c r="EB177"/>
      <c r="EC177"/>
      <c r="ED177"/>
      <c r="EE177"/>
      <c r="EF177"/>
      <c r="EG177"/>
      <c r="EH177"/>
      <c r="EI177"/>
      <c r="EJ177"/>
      <c r="EK177"/>
      <c r="EL177"/>
      <c r="EM177"/>
      <c r="EN177"/>
      <c r="EO177"/>
      <c r="EP177"/>
      <c r="EQ177"/>
      <c r="ER177"/>
      <c r="ES177"/>
      <c r="ET177"/>
      <c r="EU177"/>
      <c r="EV177"/>
      <c r="EW177"/>
      <c r="EX177"/>
      <c r="EY177"/>
      <c r="EZ177"/>
      <c r="FA177"/>
      <c r="FB177"/>
      <c r="FC177"/>
      <c r="FD177"/>
      <c r="FE177"/>
      <c r="FF177"/>
      <c r="FG177"/>
      <c r="FH177"/>
      <c r="FI177"/>
      <c r="FJ177"/>
      <c r="FK177"/>
      <c r="FL177"/>
      <c r="FM177"/>
      <c r="FN177"/>
      <c r="FO177"/>
      <c r="FP177"/>
      <c r="FQ177"/>
      <c r="FR177"/>
      <c r="FS177"/>
      <c r="FT177"/>
      <c r="FU177"/>
      <c r="FV177"/>
      <c r="FW177"/>
      <c r="FX177"/>
      <c r="FY177"/>
      <c r="FZ177"/>
      <c r="GA177"/>
      <c r="GB177"/>
      <c r="GC177"/>
      <c r="GD177"/>
      <c r="GE177"/>
      <c r="GF177"/>
      <c r="GG177"/>
      <c r="GH177"/>
      <c r="GI177"/>
      <c r="GJ177"/>
      <c r="GK177"/>
      <c r="GL177"/>
      <c r="GM177"/>
      <c r="GN177"/>
      <c r="GO177"/>
      <c r="GP177"/>
      <c r="GQ177"/>
      <c r="GR177"/>
      <c r="GS177"/>
      <c r="GT177"/>
      <c r="GU177"/>
      <c r="GV177"/>
      <c r="GW177"/>
      <c r="GX177"/>
      <c r="GY177"/>
      <c r="GZ177"/>
      <c r="HA177"/>
      <c r="HB177"/>
      <c r="HC177"/>
      <c r="HD177"/>
      <c r="HE177"/>
      <c r="HF177"/>
      <c r="HG177"/>
      <c r="HH177"/>
      <c r="HI177"/>
      <c r="HJ177"/>
      <c r="HK177"/>
      <c r="HL177"/>
      <c r="HM177"/>
      <c r="HN177"/>
      <c r="HO177"/>
      <c r="HP177"/>
      <c r="HQ177"/>
      <c r="HR177"/>
      <c r="HS177"/>
      <c r="HT177"/>
      <c r="HU177"/>
      <c r="HV177"/>
      <c r="HW177"/>
      <c r="HX177"/>
      <c r="HY177"/>
      <c r="HZ177"/>
      <c r="IA177"/>
      <c r="IB177"/>
      <c r="IC177"/>
      <c r="ID177"/>
      <c r="IE177"/>
      <c r="IF177"/>
      <c r="IG177"/>
      <c r="IH177"/>
      <c r="II177"/>
      <c r="IJ177"/>
      <c r="IK177"/>
      <c r="IL177"/>
      <c r="IM177"/>
      <c r="IN177"/>
      <c r="IO177"/>
      <c r="IP177"/>
      <c r="IQ177"/>
      <c r="IR177"/>
      <c r="IS177"/>
      <c r="IT177"/>
      <c r="IU177"/>
      <c r="IV177"/>
      <c r="IW177"/>
    </row>
    <row r="178" spans="1:257" s="2" customFormat="1" ht="15" hidden="1" x14ac:dyDescent="0.25">
      <c r="A178" s="2">
        <v>76</v>
      </c>
      <c r="B178" s="36">
        <f t="shared" ca="1" si="133"/>
        <v>46780</v>
      </c>
      <c r="C178" s="23">
        <f t="shared" si="134"/>
        <v>980.42187499999773</v>
      </c>
      <c r="D178" s="23">
        <f t="shared" si="135"/>
        <v>695.05208333333212</v>
      </c>
      <c r="E178" s="23"/>
      <c r="F178"/>
      <c r="G178"/>
      <c r="H178"/>
      <c r="I178"/>
      <c r="J178"/>
      <c r="K178"/>
      <c r="L178"/>
      <c r="M178"/>
      <c r="N178"/>
      <c r="O178"/>
      <c r="P178"/>
      <c r="Q178"/>
      <c r="R178"/>
      <c r="S178"/>
      <c r="T178"/>
      <c r="U178"/>
      <c r="V178"/>
      <c r="W178"/>
      <c r="X178"/>
      <c r="Y178"/>
      <c r="Z178"/>
      <c r="AA178"/>
      <c r="AB178"/>
      <c r="AC178"/>
      <c r="AD178"/>
      <c r="AE178"/>
      <c r="AF178"/>
      <c r="AG178"/>
      <c r="AH178"/>
      <c r="AI178"/>
      <c r="AJ178"/>
      <c r="AK178"/>
      <c r="AL178"/>
      <c r="AM178"/>
      <c r="AN178"/>
      <c r="AO178"/>
      <c r="AP178"/>
      <c r="AQ178"/>
      <c r="AR178"/>
      <c r="AS178"/>
      <c r="AT178"/>
      <c r="AU178"/>
      <c r="AV178"/>
      <c r="AW178"/>
      <c r="AX178"/>
      <c r="AY178"/>
      <c r="AZ178"/>
      <c r="BA178"/>
      <c r="BB178"/>
      <c r="BC178"/>
      <c r="BD178"/>
      <c r="BE178"/>
      <c r="BF178"/>
      <c r="BG178"/>
      <c r="BH178"/>
      <c r="BI178"/>
      <c r="BJ178"/>
      <c r="BK178"/>
      <c r="BL178"/>
      <c r="BM178"/>
      <c r="BN178"/>
      <c r="BO178"/>
      <c r="BP178"/>
      <c r="BQ178"/>
      <c r="BR178"/>
      <c r="BS178"/>
      <c r="BT178"/>
      <c r="BU178"/>
      <c r="BV178"/>
      <c r="BW178"/>
      <c r="BX178"/>
      <c r="BY178"/>
      <c r="BZ178"/>
      <c r="CA178"/>
      <c r="CB178"/>
      <c r="CC178"/>
      <c r="CD178"/>
      <c r="CE178"/>
      <c r="CF178"/>
      <c r="CG178"/>
      <c r="CH178"/>
      <c r="CI178"/>
      <c r="CJ178"/>
      <c r="CK178"/>
      <c r="CL178"/>
      <c r="CM178"/>
      <c r="CN178"/>
      <c r="CO178"/>
      <c r="CP178"/>
      <c r="CQ178"/>
      <c r="CR178"/>
      <c r="CS178"/>
      <c r="CT178"/>
      <c r="CU178"/>
      <c r="CV178"/>
      <c r="CW178"/>
      <c r="CX178"/>
      <c r="CY178"/>
      <c r="CZ178"/>
      <c r="DA178"/>
      <c r="DB178"/>
      <c r="DC178"/>
      <c r="DD178"/>
      <c r="DE178"/>
      <c r="DF178"/>
      <c r="DG178"/>
      <c r="DH178"/>
      <c r="DI178"/>
      <c r="DJ178"/>
      <c r="DK178"/>
      <c r="DL178"/>
      <c r="DM178"/>
      <c r="DN178"/>
      <c r="DO178"/>
      <c r="DP178"/>
      <c r="DQ178"/>
      <c r="DR178"/>
      <c r="DS178"/>
      <c r="DT178"/>
      <c r="DU178"/>
      <c r="DV178"/>
      <c r="DW178"/>
      <c r="DX178"/>
      <c r="DY178"/>
      <c r="DZ178"/>
      <c r="EA178"/>
      <c r="EB178"/>
      <c r="EC178"/>
      <c r="ED178"/>
      <c r="EE178"/>
      <c r="EF178"/>
      <c r="EG178"/>
      <c r="EH178"/>
      <c r="EI178"/>
      <c r="EJ178"/>
      <c r="EK178"/>
      <c r="EL178"/>
      <c r="EM178"/>
      <c r="EN178"/>
      <c r="EO178"/>
      <c r="EP178"/>
      <c r="EQ178"/>
      <c r="ER178"/>
      <c r="ES178"/>
      <c r="ET178"/>
      <c r="EU178"/>
      <c r="EV178"/>
      <c r="EW178"/>
      <c r="EX178"/>
      <c r="EY178"/>
      <c r="EZ178"/>
      <c r="FA178"/>
      <c r="FB178"/>
      <c r="FC178"/>
      <c r="FD178"/>
      <c r="FE178"/>
      <c r="FF178"/>
      <c r="FG178"/>
      <c r="FH178"/>
      <c r="FI178"/>
      <c r="FJ178"/>
      <c r="FK178"/>
      <c r="FL178"/>
      <c r="FM178"/>
      <c r="FN178"/>
      <c r="FO178"/>
      <c r="FP178"/>
      <c r="FQ178"/>
      <c r="FR178"/>
      <c r="FS178"/>
      <c r="FT178"/>
      <c r="FU178"/>
      <c r="FV178"/>
      <c r="FW178"/>
      <c r="FX178"/>
      <c r="FY178"/>
      <c r="FZ178"/>
      <c r="GA178"/>
      <c r="GB178"/>
      <c r="GC178"/>
      <c r="GD178"/>
      <c r="GE178"/>
      <c r="GF178"/>
      <c r="GG178"/>
      <c r="GH178"/>
      <c r="GI178"/>
      <c r="GJ178"/>
      <c r="GK178"/>
      <c r="GL178"/>
      <c r="GM178"/>
      <c r="GN178"/>
      <c r="GO178"/>
      <c r="GP178"/>
      <c r="GQ178"/>
      <c r="GR178"/>
      <c r="GS178"/>
      <c r="GT178"/>
      <c r="GU178"/>
      <c r="GV178"/>
      <c r="GW178"/>
      <c r="GX178"/>
      <c r="GY178"/>
      <c r="GZ178"/>
      <c r="HA178"/>
      <c r="HB178"/>
      <c r="HC178"/>
      <c r="HD178"/>
      <c r="HE178"/>
      <c r="HF178"/>
      <c r="HG178"/>
      <c r="HH178"/>
      <c r="HI178"/>
      <c r="HJ178"/>
      <c r="HK178"/>
      <c r="HL178"/>
      <c r="HM178"/>
      <c r="HN178"/>
      <c r="HO178"/>
      <c r="HP178"/>
      <c r="HQ178"/>
      <c r="HR178"/>
      <c r="HS178"/>
      <c r="HT178"/>
      <c r="HU178"/>
      <c r="HV178"/>
      <c r="HW178"/>
      <c r="HX178"/>
      <c r="HY178"/>
      <c r="HZ178"/>
      <c r="IA178"/>
      <c r="IB178"/>
      <c r="IC178"/>
      <c r="ID178"/>
      <c r="IE178"/>
      <c r="IF178"/>
      <c r="IG178"/>
      <c r="IH178"/>
      <c r="II178"/>
      <c r="IJ178"/>
      <c r="IK178"/>
      <c r="IL178"/>
      <c r="IM178"/>
      <c r="IN178"/>
      <c r="IO178"/>
      <c r="IP178"/>
      <c r="IQ178"/>
      <c r="IR178"/>
      <c r="IS178"/>
      <c r="IT178"/>
      <c r="IU178"/>
      <c r="IV178"/>
      <c r="IW178"/>
    </row>
    <row r="179" spans="1:257" s="2" customFormat="1" ht="15" hidden="1" x14ac:dyDescent="0.25">
      <c r="A179" s="2">
        <v>77</v>
      </c>
      <c r="B179" s="36">
        <f t="shared" ca="1" si="133"/>
        <v>46811</v>
      </c>
      <c r="C179" s="23">
        <f t="shared" si="134"/>
        <v>976.62638888888659</v>
      </c>
      <c r="D179" s="23">
        <f t="shared" si="135"/>
        <v>692.98611111110995</v>
      </c>
      <c r="E179" s="23"/>
      <c r="F179"/>
      <c r="G179"/>
      <c r="H179"/>
      <c r="I179"/>
      <c r="J179"/>
      <c r="K179"/>
      <c r="L179"/>
      <c r="M179"/>
      <c r="N179"/>
      <c r="O179"/>
      <c r="P179"/>
      <c r="Q179"/>
      <c r="R179"/>
      <c r="S179"/>
      <c r="T179"/>
      <c r="U179"/>
      <c r="V179"/>
      <c r="W179"/>
      <c r="X179"/>
      <c r="Y179"/>
      <c r="Z179"/>
      <c r="AA179"/>
      <c r="AB179"/>
      <c r="AC179"/>
      <c r="AD179"/>
      <c r="AE179"/>
      <c r="AF179"/>
      <c r="AG179"/>
      <c r="AH179"/>
      <c r="AI179"/>
      <c r="AJ179"/>
      <c r="AK179"/>
      <c r="AL179"/>
      <c r="AM179"/>
      <c r="AN179"/>
      <c r="AO179"/>
      <c r="AP179"/>
      <c r="AQ179"/>
      <c r="AR179"/>
      <c r="AS179"/>
      <c r="AT179"/>
      <c r="AU179"/>
      <c r="AV179"/>
      <c r="AW179"/>
      <c r="AX179"/>
      <c r="AY179"/>
      <c r="AZ179"/>
      <c r="BA179"/>
      <c r="BB179"/>
      <c r="BC179"/>
      <c r="BD179"/>
      <c r="BE179"/>
      <c r="BF179"/>
      <c r="BG179"/>
      <c r="BH179"/>
      <c r="BI179"/>
      <c r="BJ179"/>
      <c r="BK179"/>
      <c r="BL179"/>
      <c r="BM179"/>
      <c r="BN179"/>
      <c r="BO179"/>
      <c r="BP179"/>
      <c r="BQ179"/>
      <c r="BR179"/>
      <c r="BS179"/>
      <c r="BT179"/>
      <c r="BU179"/>
      <c r="BV179"/>
      <c r="BW179"/>
      <c r="BX179"/>
      <c r="BY179"/>
      <c r="BZ179"/>
      <c r="CA179"/>
      <c r="CB179"/>
      <c r="CC179"/>
      <c r="CD179"/>
      <c r="CE179"/>
      <c r="CF179"/>
      <c r="CG179"/>
      <c r="CH179"/>
      <c r="CI179"/>
      <c r="CJ179"/>
      <c r="CK179"/>
      <c r="CL179"/>
      <c r="CM179"/>
      <c r="CN179"/>
      <c r="CO179"/>
      <c r="CP179"/>
      <c r="CQ179"/>
      <c r="CR179"/>
      <c r="CS179"/>
      <c r="CT179"/>
      <c r="CU179"/>
      <c r="CV179"/>
      <c r="CW179"/>
      <c r="CX179"/>
      <c r="CY179"/>
      <c r="CZ179"/>
      <c r="DA179"/>
      <c r="DB179"/>
      <c r="DC179"/>
      <c r="DD179"/>
      <c r="DE179"/>
      <c r="DF179"/>
      <c r="DG179"/>
      <c r="DH179"/>
      <c r="DI179"/>
      <c r="DJ179"/>
      <c r="DK179"/>
      <c r="DL179"/>
      <c r="DM179"/>
      <c r="DN179"/>
      <c r="DO179"/>
      <c r="DP179"/>
      <c r="DQ179"/>
      <c r="DR179"/>
      <c r="DS179"/>
      <c r="DT179"/>
      <c r="DU179"/>
      <c r="DV179"/>
      <c r="DW179"/>
      <c r="DX179"/>
      <c r="DY179"/>
      <c r="DZ179"/>
      <c r="EA179"/>
      <c r="EB179"/>
      <c r="EC179"/>
      <c r="ED179"/>
      <c r="EE179"/>
      <c r="EF179"/>
      <c r="EG179"/>
      <c r="EH179"/>
      <c r="EI179"/>
      <c r="EJ179"/>
      <c r="EK179"/>
      <c r="EL179"/>
      <c r="EM179"/>
      <c r="EN179"/>
      <c r="EO179"/>
      <c r="EP179"/>
      <c r="EQ179"/>
      <c r="ER179"/>
      <c r="ES179"/>
      <c r="ET179"/>
      <c r="EU179"/>
      <c r="EV179"/>
      <c r="EW179"/>
      <c r="EX179"/>
      <c r="EY179"/>
      <c r="EZ179"/>
      <c r="FA179"/>
      <c r="FB179"/>
      <c r="FC179"/>
      <c r="FD179"/>
      <c r="FE179"/>
      <c r="FF179"/>
      <c r="FG179"/>
      <c r="FH179"/>
      <c r="FI179"/>
      <c r="FJ179"/>
      <c r="FK179"/>
      <c r="FL179"/>
      <c r="FM179"/>
      <c r="FN179"/>
      <c r="FO179"/>
      <c r="FP179"/>
      <c r="FQ179"/>
      <c r="FR179"/>
      <c r="FS179"/>
      <c r="FT179"/>
      <c r="FU179"/>
      <c r="FV179"/>
      <c r="FW179"/>
      <c r="FX179"/>
      <c r="FY179"/>
      <c r="FZ179"/>
      <c r="GA179"/>
      <c r="GB179"/>
      <c r="GC179"/>
      <c r="GD179"/>
      <c r="GE179"/>
      <c r="GF179"/>
      <c r="GG179"/>
      <c r="GH179"/>
      <c r="GI179"/>
      <c r="GJ179"/>
      <c r="GK179"/>
      <c r="GL179"/>
      <c r="GM179"/>
      <c r="GN179"/>
      <c r="GO179"/>
      <c r="GP179"/>
      <c r="GQ179"/>
      <c r="GR179"/>
      <c r="GS179"/>
      <c r="GT179"/>
      <c r="GU179"/>
      <c r="GV179"/>
      <c r="GW179"/>
      <c r="GX179"/>
      <c r="GY179"/>
      <c r="GZ179"/>
      <c r="HA179"/>
      <c r="HB179"/>
      <c r="HC179"/>
      <c r="HD179"/>
      <c r="HE179"/>
      <c r="HF179"/>
      <c r="HG179"/>
      <c r="HH179"/>
      <c r="HI179"/>
      <c r="HJ179"/>
      <c r="HK179"/>
      <c r="HL179"/>
      <c r="HM179"/>
      <c r="HN179"/>
      <c r="HO179"/>
      <c r="HP179"/>
      <c r="HQ179"/>
      <c r="HR179"/>
      <c r="HS179"/>
      <c r="HT179"/>
      <c r="HU179"/>
      <c r="HV179"/>
      <c r="HW179"/>
      <c r="HX179"/>
      <c r="HY179"/>
      <c r="HZ179"/>
      <c r="IA179"/>
      <c r="IB179"/>
      <c r="IC179"/>
      <c r="ID179"/>
      <c r="IE179"/>
      <c r="IF179"/>
      <c r="IG179"/>
      <c r="IH179"/>
      <c r="II179"/>
      <c r="IJ179"/>
      <c r="IK179"/>
      <c r="IL179"/>
      <c r="IM179"/>
      <c r="IN179"/>
      <c r="IO179"/>
      <c r="IP179"/>
      <c r="IQ179"/>
      <c r="IR179"/>
      <c r="IS179"/>
      <c r="IT179"/>
      <c r="IU179"/>
      <c r="IV179"/>
      <c r="IW179"/>
    </row>
    <row r="180" spans="1:257" s="2" customFormat="1" ht="15" hidden="1" x14ac:dyDescent="0.25">
      <c r="A180" s="2">
        <v>78</v>
      </c>
      <c r="B180" s="36">
        <f t="shared" ca="1" si="133"/>
        <v>46840</v>
      </c>
      <c r="C180" s="23">
        <f t="shared" si="134"/>
        <v>972.83090277777546</v>
      </c>
      <c r="D180" s="23">
        <f t="shared" si="135"/>
        <v>690.92013888888778</v>
      </c>
      <c r="E180" s="23"/>
      <c r="F180"/>
      <c r="G180"/>
      <c r="H180"/>
      <c r="I180"/>
      <c r="J180"/>
      <c r="K180"/>
      <c r="L180"/>
      <c r="M180"/>
      <c r="N180"/>
      <c r="O180"/>
      <c r="P180"/>
      <c r="Q180"/>
      <c r="R180"/>
      <c r="S180"/>
      <c r="T180"/>
      <c r="U180"/>
      <c r="V180"/>
      <c r="W180"/>
      <c r="X180"/>
      <c r="Y180"/>
      <c r="Z180"/>
      <c r="AA180"/>
      <c r="AB180"/>
      <c r="AC180"/>
      <c r="AD180"/>
      <c r="AE180"/>
      <c r="AF180"/>
      <c r="AG180"/>
      <c r="AH180"/>
      <c r="AI180"/>
      <c r="AJ180"/>
      <c r="AK180"/>
      <c r="AL180"/>
      <c r="AM180"/>
      <c r="AN180"/>
      <c r="AO180"/>
      <c r="AP180"/>
      <c r="AQ180"/>
      <c r="AR180"/>
      <c r="AS180"/>
      <c r="AT180"/>
      <c r="AU180"/>
      <c r="AV180"/>
      <c r="AW180"/>
      <c r="AX180"/>
      <c r="AY180"/>
      <c r="AZ180"/>
      <c r="BA180"/>
      <c r="BB180"/>
      <c r="BC180"/>
      <c r="BD180"/>
      <c r="BE180"/>
      <c r="BF180"/>
      <c r="BG180"/>
      <c r="BH180"/>
      <c r="BI180"/>
      <c r="BJ180"/>
      <c r="BK180"/>
      <c r="BL180"/>
      <c r="BM180"/>
      <c r="BN180"/>
      <c r="BO180"/>
      <c r="BP180"/>
      <c r="BQ180"/>
      <c r="BR180"/>
      <c r="BS180"/>
      <c r="BT180"/>
      <c r="BU180"/>
      <c r="BV180"/>
      <c r="BW180"/>
      <c r="BX180"/>
      <c r="BY180"/>
      <c r="BZ180"/>
      <c r="CA180"/>
      <c r="CB180"/>
      <c r="CC180"/>
      <c r="CD180"/>
      <c r="CE180"/>
      <c r="CF180"/>
      <c r="CG180"/>
      <c r="CH180"/>
      <c r="CI180"/>
      <c r="CJ180"/>
      <c r="CK180"/>
      <c r="CL180"/>
      <c r="CM180"/>
      <c r="CN180"/>
      <c r="CO180"/>
      <c r="CP180"/>
      <c r="CQ180"/>
      <c r="CR180"/>
      <c r="CS180"/>
      <c r="CT180"/>
      <c r="CU180"/>
      <c r="CV180"/>
      <c r="CW180"/>
      <c r="CX180"/>
      <c r="CY180"/>
      <c r="CZ180"/>
      <c r="DA180"/>
      <c r="DB180"/>
      <c r="DC180"/>
      <c r="DD180"/>
      <c r="DE180"/>
      <c r="DF180"/>
      <c r="DG180"/>
      <c r="DH180"/>
      <c r="DI180"/>
      <c r="DJ180"/>
      <c r="DK180"/>
      <c r="DL180"/>
      <c r="DM180"/>
      <c r="DN180"/>
      <c r="DO180"/>
      <c r="DP180"/>
      <c r="DQ180"/>
      <c r="DR180"/>
      <c r="DS180"/>
      <c r="DT180"/>
      <c r="DU180"/>
      <c r="DV180"/>
      <c r="DW180"/>
      <c r="DX180"/>
      <c r="DY180"/>
      <c r="DZ180"/>
      <c r="EA180"/>
      <c r="EB180"/>
      <c r="EC180"/>
      <c r="ED180"/>
      <c r="EE180"/>
      <c r="EF180"/>
      <c r="EG180"/>
      <c r="EH180"/>
      <c r="EI180"/>
      <c r="EJ180"/>
      <c r="EK180"/>
      <c r="EL180"/>
      <c r="EM180"/>
      <c r="EN180"/>
      <c r="EO180"/>
      <c r="EP180"/>
      <c r="EQ180"/>
      <c r="ER180"/>
      <c r="ES180"/>
      <c r="ET180"/>
      <c r="EU180"/>
      <c r="EV180"/>
      <c r="EW180"/>
      <c r="EX180"/>
      <c r="EY180"/>
      <c r="EZ180"/>
      <c r="FA180"/>
      <c r="FB180"/>
      <c r="FC180"/>
      <c r="FD180"/>
      <c r="FE180"/>
      <c r="FF180"/>
      <c r="FG180"/>
      <c r="FH180"/>
      <c r="FI180"/>
      <c r="FJ180"/>
      <c r="FK180"/>
      <c r="FL180"/>
      <c r="FM180"/>
      <c r="FN180"/>
      <c r="FO180"/>
      <c r="FP180"/>
      <c r="FQ180"/>
      <c r="FR180"/>
      <c r="FS180"/>
      <c r="FT180"/>
      <c r="FU180"/>
      <c r="FV180"/>
      <c r="FW180"/>
      <c r="FX180"/>
      <c r="FY180"/>
      <c r="FZ180"/>
      <c r="GA180"/>
      <c r="GB180"/>
      <c r="GC180"/>
      <c r="GD180"/>
      <c r="GE180"/>
      <c r="GF180"/>
      <c r="GG180"/>
      <c r="GH180"/>
      <c r="GI180"/>
      <c r="GJ180"/>
      <c r="GK180"/>
      <c r="GL180"/>
      <c r="GM180"/>
      <c r="GN180"/>
      <c r="GO180"/>
      <c r="GP180"/>
      <c r="GQ180"/>
      <c r="GR180"/>
      <c r="GS180"/>
      <c r="GT180"/>
      <c r="GU180"/>
      <c r="GV180"/>
      <c r="GW180"/>
      <c r="GX180"/>
      <c r="GY180"/>
      <c r="GZ180"/>
      <c r="HA180"/>
      <c r="HB180"/>
      <c r="HC180"/>
      <c r="HD180"/>
      <c r="HE180"/>
      <c r="HF180"/>
      <c r="HG180"/>
      <c r="HH180"/>
      <c r="HI180"/>
      <c r="HJ180"/>
      <c r="HK180"/>
      <c r="HL180"/>
      <c r="HM180"/>
      <c r="HN180"/>
      <c r="HO180"/>
      <c r="HP180"/>
      <c r="HQ180"/>
      <c r="HR180"/>
      <c r="HS180"/>
      <c r="HT180"/>
      <c r="HU180"/>
      <c r="HV180"/>
      <c r="HW180"/>
      <c r="HX180"/>
      <c r="HY180"/>
      <c r="HZ180"/>
      <c r="IA180"/>
      <c r="IB180"/>
      <c r="IC180"/>
      <c r="ID180"/>
      <c r="IE180"/>
      <c r="IF180"/>
      <c r="IG180"/>
      <c r="IH180"/>
      <c r="II180"/>
      <c r="IJ180"/>
      <c r="IK180"/>
      <c r="IL180"/>
      <c r="IM180"/>
      <c r="IN180"/>
      <c r="IO180"/>
      <c r="IP180"/>
      <c r="IQ180"/>
      <c r="IR180"/>
      <c r="IS180"/>
      <c r="IT180"/>
      <c r="IU180"/>
      <c r="IV180"/>
      <c r="IW180"/>
    </row>
    <row r="181" spans="1:257" s="2" customFormat="1" ht="15" hidden="1" x14ac:dyDescent="0.25">
      <c r="A181" s="2">
        <v>79</v>
      </c>
      <c r="B181" s="36">
        <f t="shared" ca="1" si="133"/>
        <v>46871</v>
      </c>
      <c r="C181" s="23">
        <f t="shared" si="134"/>
        <v>969.03541666666456</v>
      </c>
      <c r="D181" s="23">
        <f t="shared" si="135"/>
        <v>688.85416666666549</v>
      </c>
      <c r="E181" s="23"/>
      <c r="F181"/>
      <c r="G181"/>
      <c r="H181"/>
      <c r="I181"/>
      <c r="J181"/>
      <c r="K181"/>
      <c r="L181"/>
      <c r="M181"/>
      <c r="N181"/>
      <c r="O181"/>
      <c r="P181"/>
      <c r="Q181"/>
      <c r="R181"/>
      <c r="S181"/>
      <c r="T181"/>
      <c r="U181"/>
      <c r="V181"/>
      <c r="W181"/>
      <c r="X181"/>
      <c r="Y181"/>
      <c r="Z181"/>
      <c r="AA181"/>
      <c r="AB181"/>
      <c r="AC181"/>
      <c r="AD181"/>
      <c r="AE181"/>
      <c r="AF181"/>
      <c r="AG181"/>
      <c r="AH181"/>
      <c r="AI181"/>
      <c r="AJ181"/>
      <c r="AK181"/>
      <c r="AL181"/>
      <c r="AM181"/>
      <c r="AN181"/>
      <c r="AO181"/>
      <c r="AP181"/>
      <c r="AQ181"/>
      <c r="AR181"/>
      <c r="AS181"/>
      <c r="AT181"/>
      <c r="AU181"/>
      <c r="AV181"/>
      <c r="AW181"/>
      <c r="AX181"/>
      <c r="AY181"/>
      <c r="AZ181"/>
      <c r="BA181"/>
      <c r="BB181"/>
      <c r="BC181"/>
      <c r="BD181"/>
      <c r="BE181"/>
      <c r="BF181"/>
      <c r="BG181"/>
      <c r="BH181"/>
      <c r="BI181"/>
      <c r="BJ181"/>
      <c r="BK181"/>
      <c r="BL181"/>
      <c r="BM181"/>
      <c r="BN181"/>
      <c r="BO181"/>
      <c r="BP181"/>
      <c r="BQ181"/>
      <c r="BR181"/>
      <c r="BS181"/>
      <c r="BT181"/>
      <c r="BU181"/>
      <c r="BV181"/>
      <c r="BW181"/>
      <c r="BX181"/>
      <c r="BY181"/>
      <c r="BZ181"/>
      <c r="CA181"/>
      <c r="CB181"/>
      <c r="CC181"/>
      <c r="CD181"/>
      <c r="CE181"/>
      <c r="CF181"/>
      <c r="CG181"/>
      <c r="CH181"/>
      <c r="CI181"/>
      <c r="CJ181"/>
      <c r="CK181"/>
      <c r="CL181"/>
      <c r="CM181"/>
      <c r="CN181"/>
      <c r="CO181"/>
      <c r="CP181"/>
      <c r="CQ181"/>
      <c r="CR181"/>
      <c r="CS181"/>
      <c r="CT181"/>
      <c r="CU181"/>
      <c r="CV181"/>
      <c r="CW181"/>
      <c r="CX181"/>
      <c r="CY181"/>
      <c r="CZ181"/>
      <c r="DA181"/>
      <c r="DB181"/>
      <c r="DC181"/>
      <c r="DD181"/>
      <c r="DE181"/>
      <c r="DF181"/>
      <c r="DG181"/>
      <c r="DH181"/>
      <c r="DI181"/>
      <c r="DJ181"/>
      <c r="DK181"/>
      <c r="DL181"/>
      <c r="DM181"/>
      <c r="DN181"/>
      <c r="DO181"/>
      <c r="DP181"/>
      <c r="DQ181"/>
      <c r="DR181"/>
      <c r="DS181"/>
      <c r="DT181"/>
      <c r="DU181"/>
      <c r="DV181"/>
      <c r="DW181"/>
      <c r="DX181"/>
      <c r="DY181"/>
      <c r="DZ181"/>
      <c r="EA181"/>
      <c r="EB181"/>
      <c r="EC181"/>
      <c r="ED181"/>
      <c r="EE181"/>
      <c r="EF181"/>
      <c r="EG181"/>
      <c r="EH181"/>
      <c r="EI181"/>
      <c r="EJ181"/>
      <c r="EK181"/>
      <c r="EL181"/>
      <c r="EM181"/>
      <c r="EN181"/>
      <c r="EO181"/>
      <c r="EP181"/>
      <c r="EQ181"/>
      <c r="ER181"/>
      <c r="ES181"/>
      <c r="ET181"/>
      <c r="EU181"/>
      <c r="EV181"/>
      <c r="EW181"/>
      <c r="EX181"/>
      <c r="EY181"/>
      <c r="EZ181"/>
      <c r="FA181"/>
      <c r="FB181"/>
      <c r="FC181"/>
      <c r="FD181"/>
      <c r="FE181"/>
      <c r="FF181"/>
      <c r="FG181"/>
      <c r="FH181"/>
      <c r="FI181"/>
      <c r="FJ181"/>
      <c r="FK181"/>
      <c r="FL181"/>
      <c r="FM181"/>
      <c r="FN181"/>
      <c r="FO181"/>
      <c r="FP181"/>
      <c r="FQ181"/>
      <c r="FR181"/>
      <c r="FS181"/>
      <c r="FT181"/>
      <c r="FU181"/>
      <c r="FV181"/>
      <c r="FW181"/>
      <c r="FX181"/>
      <c r="FY181"/>
      <c r="FZ181"/>
      <c r="GA181"/>
      <c r="GB181"/>
      <c r="GC181"/>
      <c r="GD181"/>
      <c r="GE181"/>
      <c r="GF181"/>
      <c r="GG181"/>
      <c r="GH181"/>
      <c r="GI181"/>
      <c r="GJ181"/>
      <c r="GK181"/>
      <c r="GL181"/>
      <c r="GM181"/>
      <c r="GN181"/>
      <c r="GO181"/>
      <c r="GP181"/>
      <c r="GQ181"/>
      <c r="GR181"/>
      <c r="GS181"/>
      <c r="GT181"/>
      <c r="GU181"/>
      <c r="GV181"/>
      <c r="GW181"/>
      <c r="GX181"/>
      <c r="GY181"/>
      <c r="GZ181"/>
      <c r="HA181"/>
      <c r="HB181"/>
      <c r="HC181"/>
      <c r="HD181"/>
      <c r="HE181"/>
      <c r="HF181"/>
      <c r="HG181"/>
      <c r="HH181"/>
      <c r="HI181"/>
      <c r="HJ181"/>
      <c r="HK181"/>
      <c r="HL181"/>
      <c r="HM181"/>
      <c r="HN181"/>
      <c r="HO181"/>
      <c r="HP181"/>
      <c r="HQ181"/>
      <c r="HR181"/>
      <c r="HS181"/>
      <c r="HT181"/>
      <c r="HU181"/>
      <c r="HV181"/>
      <c r="HW181"/>
      <c r="HX181"/>
      <c r="HY181"/>
      <c r="HZ181"/>
      <c r="IA181"/>
      <c r="IB181"/>
      <c r="IC181"/>
      <c r="ID181"/>
      <c r="IE181"/>
      <c r="IF181"/>
      <c r="IG181"/>
      <c r="IH181"/>
      <c r="II181"/>
      <c r="IJ181"/>
      <c r="IK181"/>
      <c r="IL181"/>
      <c r="IM181"/>
      <c r="IN181"/>
      <c r="IO181"/>
      <c r="IP181"/>
      <c r="IQ181"/>
      <c r="IR181"/>
      <c r="IS181"/>
      <c r="IT181"/>
      <c r="IU181"/>
      <c r="IV181"/>
      <c r="IW181"/>
    </row>
    <row r="182" spans="1:257" s="2" customFormat="1" ht="15" hidden="1" x14ac:dyDescent="0.25">
      <c r="A182" s="2">
        <v>80</v>
      </c>
      <c r="B182" s="36">
        <f t="shared" ca="1" si="133"/>
        <v>46901</v>
      </c>
      <c r="C182" s="23">
        <f t="shared" si="134"/>
        <v>965.23993055555343</v>
      </c>
      <c r="D182" s="23">
        <f t="shared" si="135"/>
        <v>686.78819444444332</v>
      </c>
      <c r="E182" s="23"/>
      <c r="F182"/>
      <c r="G182"/>
      <c r="H182"/>
      <c r="I182"/>
      <c r="J182"/>
      <c r="K182"/>
      <c r="L182"/>
      <c r="M182"/>
      <c r="N182"/>
      <c r="O182"/>
      <c r="P182"/>
      <c r="Q182"/>
      <c r="R182"/>
      <c r="S182"/>
      <c r="T182"/>
      <c r="U182"/>
      <c r="V182"/>
      <c r="W182"/>
      <c r="X182"/>
      <c r="Y182"/>
      <c r="Z182"/>
      <c r="AA182"/>
      <c r="AB182"/>
      <c r="AC182"/>
      <c r="AD182"/>
      <c r="AE182"/>
      <c r="AF182"/>
      <c r="AG182"/>
      <c r="AH182"/>
      <c r="AI182"/>
      <c r="AJ182"/>
      <c r="AK182"/>
      <c r="AL182"/>
      <c r="AM182"/>
      <c r="AN182"/>
      <c r="AO182"/>
      <c r="AP182"/>
      <c r="AQ182"/>
      <c r="AR182"/>
      <c r="AS182"/>
      <c r="AT182"/>
      <c r="AU182"/>
      <c r="AV182"/>
      <c r="AW182"/>
      <c r="AX182"/>
      <c r="AY182"/>
      <c r="AZ182"/>
      <c r="BA182"/>
      <c r="BB182"/>
      <c r="BC182"/>
      <c r="BD182"/>
      <c r="BE182"/>
      <c r="BF182"/>
      <c r="BG182"/>
      <c r="BH182"/>
      <c r="BI182"/>
      <c r="BJ182"/>
      <c r="BK182"/>
      <c r="BL182"/>
      <c r="BM182"/>
      <c r="BN182"/>
      <c r="BO182"/>
      <c r="BP182"/>
      <c r="BQ182"/>
      <c r="BR182"/>
      <c r="BS182"/>
      <c r="BT182"/>
      <c r="BU182"/>
      <c r="BV182"/>
      <c r="BW182"/>
      <c r="BX182"/>
      <c r="BY182"/>
      <c r="BZ182"/>
      <c r="CA182"/>
      <c r="CB182"/>
      <c r="CC182"/>
      <c r="CD182"/>
      <c r="CE182"/>
      <c r="CF182"/>
      <c r="CG182"/>
      <c r="CH182"/>
      <c r="CI182"/>
      <c r="CJ182"/>
      <c r="CK182"/>
      <c r="CL182"/>
      <c r="CM182"/>
      <c r="CN182"/>
      <c r="CO182"/>
      <c r="CP182"/>
      <c r="CQ182"/>
      <c r="CR182"/>
      <c r="CS182"/>
      <c r="CT182"/>
      <c r="CU182"/>
      <c r="CV182"/>
      <c r="CW182"/>
      <c r="CX182"/>
      <c r="CY182"/>
      <c r="CZ182"/>
      <c r="DA182"/>
      <c r="DB182"/>
      <c r="DC182"/>
      <c r="DD182"/>
      <c r="DE182"/>
      <c r="DF182"/>
      <c r="DG182"/>
      <c r="DH182"/>
      <c r="DI182"/>
      <c r="DJ182"/>
      <c r="DK182"/>
      <c r="DL182"/>
      <c r="DM182"/>
      <c r="DN182"/>
      <c r="DO182"/>
      <c r="DP182"/>
      <c r="DQ182"/>
      <c r="DR182"/>
      <c r="DS182"/>
      <c r="DT182"/>
      <c r="DU182"/>
      <c r="DV182"/>
      <c r="DW182"/>
      <c r="DX182"/>
      <c r="DY182"/>
      <c r="DZ182"/>
      <c r="EA182"/>
      <c r="EB182"/>
      <c r="EC182"/>
      <c r="ED182"/>
      <c r="EE182"/>
      <c r="EF182"/>
      <c r="EG182"/>
      <c r="EH182"/>
      <c r="EI182"/>
      <c r="EJ182"/>
      <c r="EK182"/>
      <c r="EL182"/>
      <c r="EM182"/>
      <c r="EN182"/>
      <c r="EO182"/>
      <c r="EP182"/>
      <c r="EQ182"/>
      <c r="ER182"/>
      <c r="ES182"/>
      <c r="ET182"/>
      <c r="EU182"/>
      <c r="EV182"/>
      <c r="EW182"/>
      <c r="EX182"/>
      <c r="EY182"/>
      <c r="EZ182"/>
      <c r="FA182"/>
      <c r="FB182"/>
      <c r="FC182"/>
      <c r="FD182"/>
      <c r="FE182"/>
      <c r="FF182"/>
      <c r="FG182"/>
      <c r="FH182"/>
      <c r="FI182"/>
      <c r="FJ182"/>
      <c r="FK182"/>
      <c r="FL182"/>
      <c r="FM182"/>
      <c r="FN182"/>
      <c r="FO182"/>
      <c r="FP182"/>
      <c r="FQ182"/>
      <c r="FR182"/>
      <c r="FS182"/>
      <c r="FT182"/>
      <c r="FU182"/>
      <c r="FV182"/>
      <c r="FW182"/>
      <c r="FX182"/>
      <c r="FY182"/>
      <c r="FZ182"/>
      <c r="GA182"/>
      <c r="GB182"/>
      <c r="GC182"/>
      <c r="GD182"/>
      <c r="GE182"/>
      <c r="GF182"/>
      <c r="GG182"/>
      <c r="GH182"/>
      <c r="GI182"/>
      <c r="GJ182"/>
      <c r="GK182"/>
      <c r="GL182"/>
      <c r="GM182"/>
      <c r="GN182"/>
      <c r="GO182"/>
      <c r="GP182"/>
      <c r="GQ182"/>
      <c r="GR182"/>
      <c r="GS182"/>
      <c r="GT182"/>
      <c r="GU182"/>
      <c r="GV182"/>
      <c r="GW182"/>
      <c r="GX182"/>
      <c r="GY182"/>
      <c r="GZ182"/>
      <c r="HA182"/>
      <c r="HB182"/>
      <c r="HC182"/>
      <c r="HD182"/>
      <c r="HE182"/>
      <c r="HF182"/>
      <c r="HG182"/>
      <c r="HH182"/>
      <c r="HI182"/>
      <c r="HJ182"/>
      <c r="HK182"/>
      <c r="HL182"/>
      <c r="HM182"/>
      <c r="HN182"/>
      <c r="HO182"/>
      <c r="HP182"/>
      <c r="HQ182"/>
      <c r="HR182"/>
      <c r="HS182"/>
      <c r="HT182"/>
      <c r="HU182"/>
      <c r="HV182"/>
      <c r="HW182"/>
      <c r="HX182"/>
      <c r="HY182"/>
      <c r="HZ182"/>
      <c r="IA182"/>
      <c r="IB182"/>
      <c r="IC182"/>
      <c r="ID182"/>
      <c r="IE182"/>
      <c r="IF182"/>
      <c r="IG182"/>
      <c r="IH182"/>
      <c r="II182"/>
      <c r="IJ182"/>
      <c r="IK182"/>
      <c r="IL182"/>
      <c r="IM182"/>
      <c r="IN182"/>
      <c r="IO182"/>
      <c r="IP182"/>
      <c r="IQ182"/>
      <c r="IR182"/>
      <c r="IS182"/>
      <c r="IT182"/>
      <c r="IU182"/>
      <c r="IV182"/>
      <c r="IW182"/>
    </row>
    <row r="183" spans="1:257" s="2" customFormat="1" ht="15" hidden="1" x14ac:dyDescent="0.25">
      <c r="A183" s="2">
        <v>81</v>
      </c>
      <c r="B183" s="36">
        <f t="shared" ca="1" si="133"/>
        <v>46932</v>
      </c>
      <c r="C183" s="23">
        <f t="shared" si="134"/>
        <v>961.4444444444423</v>
      </c>
      <c r="D183" s="23">
        <f t="shared" si="135"/>
        <v>684.72222222222103</v>
      </c>
      <c r="E183" s="23"/>
      <c r="F183"/>
      <c r="G183"/>
      <c r="H183"/>
      <c r="I183"/>
      <c r="J183"/>
      <c r="K183"/>
      <c r="L183"/>
      <c r="M183"/>
      <c r="N183"/>
      <c r="O183"/>
      <c r="P183"/>
      <c r="Q183"/>
      <c r="R183"/>
      <c r="S183"/>
      <c r="T183"/>
      <c r="U183"/>
      <c r="V183"/>
      <c r="W183"/>
      <c r="X183"/>
      <c r="Y183"/>
      <c r="Z183"/>
      <c r="AA183"/>
      <c r="AB183"/>
      <c r="AC183"/>
      <c r="AD183"/>
      <c r="AE183"/>
      <c r="AF183"/>
      <c r="AG183"/>
      <c r="AH183"/>
      <c r="AI183"/>
      <c r="AJ183"/>
      <c r="AK183"/>
      <c r="AL183"/>
      <c r="AM183"/>
      <c r="AN183"/>
      <c r="AO183"/>
      <c r="AP183"/>
      <c r="AQ183"/>
      <c r="AR183"/>
      <c r="AS183"/>
      <c r="AT183"/>
      <c r="AU183"/>
      <c r="AV183"/>
      <c r="AW183"/>
      <c r="AX183"/>
      <c r="AY183"/>
      <c r="AZ183"/>
      <c r="BA183"/>
      <c r="BB183"/>
      <c r="BC183"/>
      <c r="BD183"/>
      <c r="BE183"/>
      <c r="BF183"/>
      <c r="BG183"/>
      <c r="BH183"/>
      <c r="BI183"/>
      <c r="BJ183"/>
      <c r="BK183"/>
      <c r="BL183"/>
      <c r="BM183"/>
      <c r="BN183"/>
      <c r="BO183"/>
      <c r="BP183"/>
      <c r="BQ183"/>
      <c r="BR183"/>
      <c r="BS183"/>
      <c r="BT183"/>
      <c r="BU183"/>
      <c r="BV183"/>
      <c r="BW183"/>
      <c r="BX183"/>
      <c r="BY183"/>
      <c r="BZ183"/>
      <c r="CA183"/>
      <c r="CB183"/>
      <c r="CC183"/>
      <c r="CD183"/>
      <c r="CE183"/>
      <c r="CF183"/>
      <c r="CG183"/>
      <c r="CH183"/>
      <c r="CI183"/>
      <c r="CJ183"/>
      <c r="CK183"/>
      <c r="CL183"/>
      <c r="CM183"/>
      <c r="CN183"/>
      <c r="CO183"/>
      <c r="CP183"/>
      <c r="CQ183"/>
      <c r="CR183"/>
      <c r="CS183"/>
      <c r="CT183"/>
      <c r="CU183"/>
      <c r="CV183"/>
      <c r="CW183"/>
      <c r="CX183"/>
      <c r="CY183"/>
      <c r="CZ183"/>
      <c r="DA183"/>
      <c r="DB183"/>
      <c r="DC183"/>
      <c r="DD183"/>
      <c r="DE183"/>
      <c r="DF183"/>
      <c r="DG183"/>
      <c r="DH183"/>
      <c r="DI183"/>
      <c r="DJ183"/>
      <c r="DK183"/>
      <c r="DL183"/>
      <c r="DM183"/>
      <c r="DN183"/>
      <c r="DO183"/>
      <c r="DP183"/>
      <c r="DQ183"/>
      <c r="DR183"/>
      <c r="DS183"/>
      <c r="DT183"/>
      <c r="DU183"/>
      <c r="DV183"/>
      <c r="DW183"/>
      <c r="DX183"/>
      <c r="DY183"/>
      <c r="DZ183"/>
      <c r="EA183"/>
      <c r="EB183"/>
      <c r="EC183"/>
      <c r="ED183"/>
      <c r="EE183"/>
      <c r="EF183"/>
      <c r="EG183"/>
      <c r="EH183"/>
      <c r="EI183"/>
      <c r="EJ183"/>
      <c r="EK183"/>
      <c r="EL183"/>
      <c r="EM183"/>
      <c r="EN183"/>
      <c r="EO183"/>
      <c r="EP183"/>
      <c r="EQ183"/>
      <c r="ER183"/>
      <c r="ES183"/>
      <c r="ET183"/>
      <c r="EU183"/>
      <c r="EV183"/>
      <c r="EW183"/>
      <c r="EX183"/>
      <c r="EY183"/>
      <c r="EZ183"/>
      <c r="FA183"/>
      <c r="FB183"/>
      <c r="FC183"/>
      <c r="FD183"/>
      <c r="FE183"/>
      <c r="FF183"/>
      <c r="FG183"/>
      <c r="FH183"/>
      <c r="FI183"/>
      <c r="FJ183"/>
      <c r="FK183"/>
      <c r="FL183"/>
      <c r="FM183"/>
      <c r="FN183"/>
      <c r="FO183"/>
      <c r="FP183"/>
      <c r="FQ183"/>
      <c r="FR183"/>
      <c r="FS183"/>
      <c r="FT183"/>
      <c r="FU183"/>
      <c r="FV183"/>
      <c r="FW183"/>
      <c r="FX183"/>
      <c r="FY183"/>
      <c r="FZ183"/>
      <c r="GA183"/>
      <c r="GB183"/>
      <c r="GC183"/>
      <c r="GD183"/>
      <c r="GE183"/>
      <c r="GF183"/>
      <c r="GG183"/>
      <c r="GH183"/>
      <c r="GI183"/>
      <c r="GJ183"/>
      <c r="GK183"/>
      <c r="GL183"/>
      <c r="GM183"/>
      <c r="GN183"/>
      <c r="GO183"/>
      <c r="GP183"/>
      <c r="GQ183"/>
      <c r="GR183"/>
      <c r="GS183"/>
      <c r="GT183"/>
      <c r="GU183"/>
      <c r="GV183"/>
      <c r="GW183"/>
      <c r="GX183"/>
      <c r="GY183"/>
      <c r="GZ183"/>
      <c r="HA183"/>
      <c r="HB183"/>
      <c r="HC183"/>
      <c r="HD183"/>
      <c r="HE183"/>
      <c r="HF183"/>
      <c r="HG183"/>
      <c r="HH183"/>
      <c r="HI183"/>
      <c r="HJ183"/>
      <c r="HK183"/>
      <c r="HL183"/>
      <c r="HM183"/>
      <c r="HN183"/>
      <c r="HO183"/>
      <c r="HP183"/>
      <c r="HQ183"/>
      <c r="HR183"/>
      <c r="HS183"/>
      <c r="HT183"/>
      <c r="HU183"/>
      <c r="HV183"/>
      <c r="HW183"/>
      <c r="HX183"/>
      <c r="HY183"/>
      <c r="HZ183"/>
      <c r="IA183"/>
      <c r="IB183"/>
      <c r="IC183"/>
      <c r="ID183"/>
      <c r="IE183"/>
      <c r="IF183"/>
      <c r="IG183"/>
      <c r="IH183"/>
      <c r="II183"/>
      <c r="IJ183"/>
      <c r="IK183"/>
      <c r="IL183"/>
      <c r="IM183"/>
      <c r="IN183"/>
      <c r="IO183"/>
      <c r="IP183"/>
      <c r="IQ183"/>
      <c r="IR183"/>
      <c r="IS183"/>
      <c r="IT183"/>
      <c r="IU183"/>
      <c r="IV183"/>
      <c r="IW183"/>
    </row>
    <row r="184" spans="1:257" s="2" customFormat="1" ht="15" hidden="1" x14ac:dyDescent="0.25">
      <c r="A184" s="2">
        <v>82</v>
      </c>
      <c r="B184" s="36">
        <f t="shared" ca="1" si="133"/>
        <v>46962</v>
      </c>
      <c r="C184" s="23">
        <f t="shared" si="134"/>
        <v>957.64895833333117</v>
      </c>
      <c r="D184" s="23">
        <f t="shared" si="135"/>
        <v>682.65624999999886</v>
      </c>
      <c r="E184" s="23"/>
      <c r="F184"/>
      <c r="G184"/>
      <c r="H184"/>
      <c r="I184"/>
      <c r="J184"/>
      <c r="K184"/>
      <c r="L184"/>
      <c r="M184"/>
      <c r="N184"/>
      <c r="O184"/>
      <c r="P184"/>
      <c r="Q184"/>
      <c r="R184"/>
      <c r="S184"/>
      <c r="T184"/>
      <c r="U184"/>
      <c r="V184"/>
      <c r="W184"/>
      <c r="X184"/>
      <c r="Y184"/>
      <c r="Z184"/>
      <c r="AA184"/>
      <c r="AB184"/>
      <c r="AC184"/>
      <c r="AD184"/>
      <c r="AE184"/>
      <c r="AF184"/>
      <c r="AG184"/>
      <c r="AH184"/>
      <c r="AI184"/>
      <c r="AJ184"/>
      <c r="AK184"/>
      <c r="AL184"/>
      <c r="AM184"/>
      <c r="AN184"/>
      <c r="AO184"/>
      <c r="AP184"/>
      <c r="AQ184"/>
      <c r="AR184"/>
      <c r="AS184"/>
      <c r="AT184"/>
      <c r="AU184"/>
      <c r="AV184"/>
      <c r="AW184"/>
      <c r="AX184"/>
      <c r="AY184"/>
      <c r="AZ184"/>
      <c r="BA184"/>
      <c r="BB184"/>
      <c r="BC184"/>
      <c r="BD184"/>
      <c r="BE184"/>
      <c r="BF184"/>
      <c r="BG184"/>
      <c r="BH184"/>
      <c r="BI184"/>
      <c r="BJ184"/>
      <c r="BK184"/>
      <c r="BL184"/>
      <c r="BM184"/>
      <c r="BN184"/>
      <c r="BO184"/>
      <c r="BP184"/>
      <c r="BQ184"/>
      <c r="BR184"/>
      <c r="BS184"/>
      <c r="BT184"/>
      <c r="BU184"/>
      <c r="BV184"/>
      <c r="BW184"/>
      <c r="BX184"/>
      <c r="BY184"/>
      <c r="BZ184"/>
      <c r="CA184"/>
      <c r="CB184"/>
      <c r="CC184"/>
      <c r="CD184"/>
      <c r="CE184"/>
      <c r="CF184"/>
      <c r="CG184"/>
      <c r="CH184"/>
      <c r="CI184"/>
      <c r="CJ184"/>
      <c r="CK184"/>
      <c r="CL184"/>
      <c r="CM184"/>
      <c r="CN184"/>
      <c r="CO184"/>
      <c r="CP184"/>
      <c r="CQ184"/>
      <c r="CR184"/>
      <c r="CS184"/>
      <c r="CT184"/>
      <c r="CU184"/>
      <c r="CV184"/>
      <c r="CW184"/>
      <c r="CX184"/>
      <c r="CY184"/>
      <c r="CZ184"/>
      <c r="DA184"/>
      <c r="DB184"/>
      <c r="DC184"/>
      <c r="DD184"/>
      <c r="DE184"/>
      <c r="DF184"/>
      <c r="DG184"/>
      <c r="DH184"/>
      <c r="DI184"/>
      <c r="DJ184"/>
      <c r="DK184"/>
      <c r="DL184"/>
      <c r="DM184"/>
      <c r="DN184"/>
      <c r="DO184"/>
      <c r="DP184"/>
      <c r="DQ184"/>
      <c r="DR184"/>
      <c r="DS184"/>
      <c r="DT184"/>
      <c r="DU184"/>
      <c r="DV184"/>
      <c r="DW184"/>
      <c r="DX184"/>
      <c r="DY184"/>
      <c r="DZ184"/>
      <c r="EA184"/>
      <c r="EB184"/>
      <c r="EC184"/>
      <c r="ED184"/>
      <c r="EE184"/>
      <c r="EF184"/>
      <c r="EG184"/>
      <c r="EH184"/>
      <c r="EI184"/>
      <c r="EJ184"/>
      <c r="EK184"/>
      <c r="EL184"/>
      <c r="EM184"/>
      <c r="EN184"/>
      <c r="EO184"/>
      <c r="EP184"/>
      <c r="EQ184"/>
      <c r="ER184"/>
      <c r="ES184"/>
      <c r="ET184"/>
      <c r="EU184"/>
      <c r="EV184"/>
      <c r="EW184"/>
      <c r="EX184"/>
      <c r="EY184"/>
      <c r="EZ184"/>
      <c r="FA184"/>
      <c r="FB184"/>
      <c r="FC184"/>
      <c r="FD184"/>
      <c r="FE184"/>
      <c r="FF184"/>
      <c r="FG184"/>
      <c r="FH184"/>
      <c r="FI184"/>
      <c r="FJ184"/>
      <c r="FK184"/>
      <c r="FL184"/>
      <c r="FM184"/>
      <c r="FN184"/>
      <c r="FO184"/>
      <c r="FP184"/>
      <c r="FQ184"/>
      <c r="FR184"/>
      <c r="FS184"/>
      <c r="FT184"/>
      <c r="FU184"/>
      <c r="FV184"/>
      <c r="FW184"/>
      <c r="FX184"/>
      <c r="FY184"/>
      <c r="FZ184"/>
      <c r="GA184"/>
      <c r="GB184"/>
      <c r="GC184"/>
      <c r="GD184"/>
      <c r="GE184"/>
      <c r="GF184"/>
      <c r="GG184"/>
      <c r="GH184"/>
      <c r="GI184"/>
      <c r="GJ184"/>
      <c r="GK184"/>
      <c r="GL184"/>
      <c r="GM184"/>
      <c r="GN184"/>
      <c r="GO184"/>
      <c r="GP184"/>
      <c r="GQ184"/>
      <c r="GR184"/>
      <c r="GS184"/>
      <c r="GT184"/>
      <c r="GU184"/>
      <c r="GV184"/>
      <c r="GW184"/>
      <c r="GX184"/>
      <c r="GY184"/>
      <c r="GZ184"/>
      <c r="HA184"/>
      <c r="HB184"/>
      <c r="HC184"/>
      <c r="HD184"/>
      <c r="HE184"/>
      <c r="HF184"/>
      <c r="HG184"/>
      <c r="HH184"/>
      <c r="HI184"/>
      <c r="HJ184"/>
      <c r="HK184"/>
      <c r="HL184"/>
      <c r="HM184"/>
      <c r="HN184"/>
      <c r="HO184"/>
      <c r="HP184"/>
      <c r="HQ184"/>
      <c r="HR184"/>
      <c r="HS184"/>
      <c r="HT184"/>
      <c r="HU184"/>
      <c r="HV184"/>
      <c r="HW184"/>
      <c r="HX184"/>
      <c r="HY184"/>
      <c r="HZ184"/>
      <c r="IA184"/>
      <c r="IB184"/>
      <c r="IC184"/>
      <c r="ID184"/>
      <c r="IE184"/>
      <c r="IF184"/>
      <c r="IG184"/>
      <c r="IH184"/>
      <c r="II184"/>
      <c r="IJ184"/>
      <c r="IK184"/>
      <c r="IL184"/>
      <c r="IM184"/>
      <c r="IN184"/>
      <c r="IO184"/>
      <c r="IP184"/>
      <c r="IQ184"/>
      <c r="IR184"/>
      <c r="IS184"/>
      <c r="IT184"/>
      <c r="IU184"/>
      <c r="IV184"/>
      <c r="IW184"/>
    </row>
    <row r="185" spans="1:257" s="2" customFormat="1" ht="15" hidden="1" x14ac:dyDescent="0.25">
      <c r="A185" s="2">
        <v>83</v>
      </c>
      <c r="B185" s="36">
        <f t="shared" ca="1" si="133"/>
        <v>46993</v>
      </c>
      <c r="C185" s="23">
        <f t="shared" si="134"/>
        <v>953.85347222222003</v>
      </c>
      <c r="D185" s="23">
        <f t="shared" si="135"/>
        <v>680.59027777777669</v>
      </c>
      <c r="E185" s="23"/>
      <c r="F185"/>
      <c r="G185"/>
      <c r="H185"/>
      <c r="I185"/>
      <c r="J185"/>
      <c r="K185"/>
      <c r="L185"/>
      <c r="M185"/>
      <c r="N185"/>
      <c r="O185"/>
      <c r="P185"/>
      <c r="Q185"/>
      <c r="R185"/>
      <c r="S185"/>
      <c r="T185"/>
      <c r="U185"/>
      <c r="V185"/>
      <c r="W185"/>
      <c r="X185"/>
      <c r="Y185"/>
      <c r="Z185"/>
      <c r="AA185"/>
      <c r="AB185"/>
      <c r="AC185"/>
      <c r="AD185"/>
      <c r="AE185"/>
      <c r="AF185"/>
      <c r="AG185"/>
      <c r="AH185"/>
      <c r="AI185"/>
      <c r="AJ185"/>
      <c r="AK185"/>
      <c r="AL185"/>
      <c r="AM185"/>
      <c r="AN185"/>
      <c r="AO185"/>
      <c r="AP185"/>
      <c r="AQ185"/>
      <c r="AR185"/>
      <c r="AS185"/>
      <c r="AT185"/>
      <c r="AU185"/>
      <c r="AV185"/>
      <c r="AW185"/>
      <c r="AX185"/>
      <c r="AY185"/>
      <c r="AZ185"/>
      <c r="BA185"/>
      <c r="BB185"/>
      <c r="BC185"/>
      <c r="BD185"/>
      <c r="BE185"/>
      <c r="BF185"/>
      <c r="BG185"/>
      <c r="BH185"/>
      <c r="BI185"/>
      <c r="BJ185"/>
      <c r="BK185"/>
      <c r="BL185"/>
      <c r="BM185"/>
      <c r="BN185"/>
      <c r="BO185"/>
      <c r="BP185"/>
      <c r="BQ185"/>
      <c r="BR185"/>
      <c r="BS185"/>
      <c r="BT185"/>
      <c r="BU185"/>
      <c r="BV185"/>
      <c r="BW185"/>
      <c r="BX185"/>
      <c r="BY185"/>
      <c r="BZ185"/>
      <c r="CA185"/>
      <c r="CB185"/>
      <c r="CC185"/>
      <c r="CD185"/>
      <c r="CE185"/>
      <c r="CF185"/>
      <c r="CG185"/>
      <c r="CH185"/>
      <c r="CI185"/>
      <c r="CJ185"/>
      <c r="CK185"/>
      <c r="CL185"/>
      <c r="CM185"/>
      <c r="CN185"/>
      <c r="CO185"/>
      <c r="CP185"/>
      <c r="CQ185"/>
      <c r="CR185"/>
      <c r="CS185"/>
      <c r="CT185"/>
      <c r="CU185"/>
      <c r="CV185"/>
      <c r="CW185"/>
      <c r="CX185"/>
      <c r="CY185"/>
      <c r="CZ185"/>
      <c r="DA185"/>
      <c r="DB185"/>
      <c r="DC185"/>
      <c r="DD185"/>
      <c r="DE185"/>
      <c r="DF185"/>
      <c r="DG185"/>
      <c r="DH185"/>
      <c r="DI185"/>
      <c r="DJ185"/>
      <c r="DK185"/>
      <c r="DL185"/>
      <c r="DM185"/>
      <c r="DN185"/>
      <c r="DO185"/>
      <c r="DP185"/>
      <c r="DQ185"/>
      <c r="DR185"/>
      <c r="DS185"/>
      <c r="DT185"/>
      <c r="DU185"/>
      <c r="DV185"/>
      <c r="DW185"/>
      <c r="DX185"/>
      <c r="DY185"/>
      <c r="DZ185"/>
      <c r="EA185"/>
      <c r="EB185"/>
      <c r="EC185"/>
      <c r="ED185"/>
      <c r="EE185"/>
      <c r="EF185"/>
      <c r="EG185"/>
      <c r="EH185"/>
      <c r="EI185"/>
      <c r="EJ185"/>
      <c r="EK185"/>
      <c r="EL185"/>
      <c r="EM185"/>
      <c r="EN185"/>
      <c r="EO185"/>
      <c r="EP185"/>
      <c r="EQ185"/>
      <c r="ER185"/>
      <c r="ES185"/>
      <c r="ET185"/>
      <c r="EU185"/>
      <c r="EV185"/>
      <c r="EW185"/>
      <c r="EX185"/>
      <c r="EY185"/>
      <c r="EZ185"/>
      <c r="FA185"/>
      <c r="FB185"/>
      <c r="FC185"/>
      <c r="FD185"/>
      <c r="FE185"/>
      <c r="FF185"/>
      <c r="FG185"/>
      <c r="FH185"/>
      <c r="FI185"/>
      <c r="FJ185"/>
      <c r="FK185"/>
      <c r="FL185"/>
      <c r="FM185"/>
      <c r="FN185"/>
      <c r="FO185"/>
      <c r="FP185"/>
      <c r="FQ185"/>
      <c r="FR185"/>
      <c r="FS185"/>
      <c r="FT185"/>
      <c r="FU185"/>
      <c r="FV185"/>
      <c r="FW185"/>
      <c r="FX185"/>
      <c r="FY185"/>
      <c r="FZ185"/>
      <c r="GA185"/>
      <c r="GB185"/>
      <c r="GC185"/>
      <c r="GD185"/>
      <c r="GE185"/>
      <c r="GF185"/>
      <c r="GG185"/>
      <c r="GH185"/>
      <c r="GI185"/>
      <c r="GJ185"/>
      <c r="GK185"/>
      <c r="GL185"/>
      <c r="GM185"/>
      <c r="GN185"/>
      <c r="GO185"/>
      <c r="GP185"/>
      <c r="GQ185"/>
      <c r="GR185"/>
      <c r="GS185"/>
      <c r="GT185"/>
      <c r="GU185"/>
      <c r="GV185"/>
      <c r="GW185"/>
      <c r="GX185"/>
      <c r="GY185"/>
      <c r="GZ185"/>
      <c r="HA185"/>
      <c r="HB185"/>
      <c r="HC185"/>
      <c r="HD185"/>
      <c r="HE185"/>
      <c r="HF185"/>
      <c r="HG185"/>
      <c r="HH185"/>
      <c r="HI185"/>
      <c r="HJ185"/>
      <c r="HK185"/>
      <c r="HL185"/>
      <c r="HM185"/>
      <c r="HN185"/>
      <c r="HO185"/>
      <c r="HP185"/>
      <c r="HQ185"/>
      <c r="HR185"/>
      <c r="HS185"/>
      <c r="HT185"/>
      <c r="HU185"/>
      <c r="HV185"/>
      <c r="HW185"/>
      <c r="HX185"/>
      <c r="HY185"/>
      <c r="HZ185"/>
      <c r="IA185"/>
      <c r="IB185"/>
      <c r="IC185"/>
      <c r="ID185"/>
      <c r="IE185"/>
      <c r="IF185"/>
      <c r="IG185"/>
      <c r="IH185"/>
      <c r="II185"/>
      <c r="IJ185"/>
      <c r="IK185"/>
      <c r="IL185"/>
      <c r="IM185"/>
      <c r="IN185"/>
      <c r="IO185"/>
      <c r="IP185"/>
      <c r="IQ185"/>
      <c r="IR185"/>
      <c r="IS185"/>
      <c r="IT185"/>
      <c r="IU185"/>
      <c r="IV185"/>
      <c r="IW185"/>
    </row>
    <row r="186" spans="1:257" s="2" customFormat="1" ht="15" hidden="1" x14ac:dyDescent="0.25">
      <c r="A186" s="2">
        <v>84</v>
      </c>
      <c r="B186" s="36">
        <f t="shared" ca="1" si="133"/>
        <v>47024</v>
      </c>
      <c r="C186" s="23">
        <f t="shared" si="134"/>
        <v>950.05798611110913</v>
      </c>
      <c r="D186" s="23">
        <f t="shared" si="135"/>
        <v>678.52430555555452</v>
      </c>
      <c r="E186" s="23"/>
      <c r="F186"/>
      <c r="G186"/>
      <c r="H186"/>
      <c r="I186"/>
      <c r="J186"/>
      <c r="K186"/>
      <c r="L186"/>
      <c r="M186"/>
      <c r="N186"/>
      <c r="O186"/>
      <c r="P186"/>
      <c r="Q186"/>
      <c r="R186"/>
      <c r="S186"/>
      <c r="T186"/>
      <c r="U186"/>
      <c r="V186"/>
      <c r="W186"/>
      <c r="X186"/>
      <c r="Y186"/>
      <c r="Z186"/>
      <c r="AA186"/>
      <c r="AB186"/>
      <c r="AC186"/>
      <c r="AD186"/>
      <c r="AE186"/>
      <c r="AF186"/>
      <c r="AG186"/>
      <c r="AH186"/>
      <c r="AI186"/>
      <c r="AJ186"/>
      <c r="AK186"/>
      <c r="AL186"/>
      <c r="AM186"/>
      <c r="AN186"/>
      <c r="AO186"/>
      <c r="AP186"/>
      <c r="AQ186"/>
      <c r="AR186"/>
      <c r="AS186"/>
      <c r="AT186"/>
      <c r="AU186"/>
      <c r="AV186"/>
      <c r="AW186"/>
      <c r="AX186"/>
      <c r="AY186"/>
      <c r="AZ186"/>
      <c r="BA186"/>
      <c r="BB186"/>
      <c r="BC186"/>
      <c r="BD186"/>
      <c r="BE186"/>
      <c r="BF186"/>
      <c r="BG186"/>
      <c r="BH186"/>
      <c r="BI186"/>
      <c r="BJ186"/>
      <c r="BK186"/>
      <c r="BL186"/>
      <c r="BM186"/>
      <c r="BN186"/>
      <c r="BO186"/>
      <c r="BP186"/>
      <c r="BQ186"/>
      <c r="BR186"/>
      <c r="BS186"/>
      <c r="BT186"/>
      <c r="BU186"/>
      <c r="BV186"/>
      <c r="BW186"/>
      <c r="BX186"/>
      <c r="BY186"/>
      <c r="BZ186"/>
      <c r="CA186"/>
      <c r="CB186"/>
      <c r="CC186"/>
      <c r="CD186"/>
      <c r="CE186"/>
      <c r="CF186"/>
      <c r="CG186"/>
      <c r="CH186"/>
      <c r="CI186"/>
      <c r="CJ186"/>
      <c r="CK186"/>
      <c r="CL186"/>
      <c r="CM186"/>
      <c r="CN186"/>
      <c r="CO186"/>
      <c r="CP186"/>
      <c r="CQ186"/>
      <c r="CR186"/>
      <c r="CS186"/>
      <c r="CT186"/>
      <c r="CU186"/>
      <c r="CV186"/>
      <c r="CW186"/>
      <c r="CX186"/>
      <c r="CY186"/>
      <c r="CZ186"/>
      <c r="DA186"/>
      <c r="DB186"/>
      <c r="DC186"/>
      <c r="DD186"/>
      <c r="DE186"/>
      <c r="DF186"/>
      <c r="DG186"/>
      <c r="DH186"/>
      <c r="DI186"/>
      <c r="DJ186"/>
      <c r="DK186"/>
      <c r="DL186"/>
      <c r="DM186"/>
      <c r="DN186"/>
      <c r="DO186"/>
      <c r="DP186"/>
      <c r="DQ186"/>
      <c r="DR186"/>
      <c r="DS186"/>
      <c r="DT186"/>
      <c r="DU186"/>
      <c r="DV186"/>
      <c r="DW186"/>
      <c r="DX186"/>
      <c r="DY186"/>
      <c r="DZ186"/>
      <c r="EA186"/>
      <c r="EB186"/>
      <c r="EC186"/>
      <c r="ED186"/>
      <c r="EE186"/>
      <c r="EF186"/>
      <c r="EG186"/>
      <c r="EH186"/>
      <c r="EI186"/>
      <c r="EJ186"/>
      <c r="EK186"/>
      <c r="EL186"/>
      <c r="EM186"/>
      <c r="EN186"/>
      <c r="EO186"/>
      <c r="EP186"/>
      <c r="EQ186"/>
      <c r="ER186"/>
      <c r="ES186"/>
      <c r="ET186"/>
      <c r="EU186"/>
      <c r="EV186"/>
      <c r="EW186"/>
      <c r="EX186"/>
      <c r="EY186"/>
      <c r="EZ186"/>
      <c r="FA186"/>
      <c r="FB186"/>
      <c r="FC186"/>
      <c r="FD186"/>
      <c r="FE186"/>
      <c r="FF186"/>
      <c r="FG186"/>
      <c r="FH186"/>
      <c r="FI186"/>
      <c r="FJ186"/>
      <c r="FK186"/>
      <c r="FL186"/>
      <c r="FM186"/>
      <c r="FN186"/>
      <c r="FO186"/>
      <c r="FP186"/>
      <c r="FQ186"/>
      <c r="FR186"/>
      <c r="FS186"/>
      <c r="FT186"/>
      <c r="FU186"/>
      <c r="FV186"/>
      <c r="FW186"/>
      <c r="FX186"/>
      <c r="FY186"/>
      <c r="FZ186"/>
      <c r="GA186"/>
      <c r="GB186"/>
      <c r="GC186"/>
      <c r="GD186"/>
      <c r="GE186"/>
      <c r="GF186"/>
      <c r="GG186"/>
      <c r="GH186"/>
      <c r="GI186"/>
      <c r="GJ186"/>
      <c r="GK186"/>
      <c r="GL186"/>
      <c r="GM186"/>
      <c r="GN186"/>
      <c r="GO186"/>
      <c r="GP186"/>
      <c r="GQ186"/>
      <c r="GR186"/>
      <c r="GS186"/>
      <c r="GT186"/>
      <c r="GU186"/>
      <c r="GV186"/>
      <c r="GW186"/>
      <c r="GX186"/>
      <c r="GY186"/>
      <c r="GZ186"/>
      <c r="HA186"/>
      <c r="HB186"/>
      <c r="HC186"/>
      <c r="HD186"/>
      <c r="HE186"/>
      <c r="HF186"/>
      <c r="HG186"/>
      <c r="HH186"/>
      <c r="HI186"/>
      <c r="HJ186"/>
      <c r="HK186"/>
      <c r="HL186"/>
      <c r="HM186"/>
      <c r="HN186"/>
      <c r="HO186"/>
      <c r="HP186"/>
      <c r="HQ186"/>
      <c r="HR186"/>
      <c r="HS186"/>
      <c r="HT186"/>
      <c r="HU186"/>
      <c r="HV186"/>
      <c r="HW186"/>
      <c r="HX186"/>
      <c r="HY186"/>
      <c r="HZ186"/>
      <c r="IA186"/>
      <c r="IB186"/>
      <c r="IC186"/>
      <c r="ID186"/>
      <c r="IE186"/>
      <c r="IF186"/>
      <c r="IG186"/>
      <c r="IH186"/>
      <c r="II186"/>
      <c r="IJ186"/>
      <c r="IK186"/>
      <c r="IL186"/>
      <c r="IM186"/>
      <c r="IN186"/>
      <c r="IO186"/>
      <c r="IP186"/>
      <c r="IQ186"/>
      <c r="IR186"/>
      <c r="IS186"/>
      <c r="IT186"/>
      <c r="IU186"/>
      <c r="IV186"/>
      <c r="IW186"/>
    </row>
    <row r="187" spans="1:257" s="2" customFormat="1" ht="15" hidden="1" x14ac:dyDescent="0.25">
      <c r="A187" s="2">
        <v>85</v>
      </c>
      <c r="B187" s="36">
        <f t="shared" ca="1" si="133"/>
        <v>47054</v>
      </c>
      <c r="C187" s="23">
        <f t="shared" ref="C187:C198" si="136">F58</f>
        <v>1226.262499999998</v>
      </c>
      <c r="D187" s="23">
        <f t="shared" ref="D187:D198" si="137">G58</f>
        <v>956.45833333333235</v>
      </c>
      <c r="E187" s="23"/>
      <c r="F187"/>
      <c r="G187"/>
      <c r="H187"/>
      <c r="I187"/>
      <c r="J187"/>
      <c r="K187"/>
      <c r="L187"/>
      <c r="M187"/>
      <c r="N187"/>
      <c r="O187"/>
      <c r="P187"/>
      <c r="Q187"/>
      <c r="R187"/>
      <c r="S187"/>
      <c r="T187"/>
      <c r="U187"/>
      <c r="V187"/>
      <c r="W187"/>
      <c r="X187"/>
      <c r="Y187"/>
      <c r="Z187"/>
      <c r="AA187"/>
      <c r="AB187"/>
      <c r="AC187"/>
      <c r="AD187"/>
      <c r="AE187"/>
      <c r="AF187"/>
      <c r="AG187"/>
      <c r="AH187"/>
      <c r="AI187"/>
      <c r="AJ187"/>
      <c r="AK187"/>
      <c r="AL187"/>
      <c r="AM187"/>
      <c r="AN187"/>
      <c r="AO187"/>
      <c r="AP187"/>
      <c r="AQ187"/>
      <c r="AR187"/>
      <c r="AS187"/>
      <c r="AT187"/>
      <c r="AU187"/>
      <c r="AV187"/>
      <c r="AW187"/>
      <c r="AX187"/>
      <c r="AY187"/>
      <c r="AZ187"/>
      <c r="BA187"/>
      <c r="BB187"/>
      <c r="BC187"/>
      <c r="BD187"/>
      <c r="BE187"/>
      <c r="BF187"/>
      <c r="BG187"/>
      <c r="BH187"/>
      <c r="BI187"/>
      <c r="BJ187"/>
      <c r="BK187"/>
      <c r="BL187"/>
      <c r="BM187"/>
      <c r="BN187"/>
      <c r="BO187"/>
      <c r="BP187"/>
      <c r="BQ187"/>
      <c r="BR187"/>
      <c r="BS187"/>
      <c r="BT187"/>
      <c r="BU187"/>
      <c r="BV187"/>
      <c r="BW187"/>
      <c r="BX187"/>
      <c r="BY187"/>
      <c r="BZ187"/>
      <c r="CA187"/>
      <c r="CB187"/>
      <c r="CC187"/>
      <c r="CD187"/>
      <c r="CE187"/>
      <c r="CF187"/>
      <c r="CG187"/>
      <c r="CH187"/>
      <c r="CI187"/>
      <c r="CJ187"/>
      <c r="CK187"/>
      <c r="CL187"/>
      <c r="CM187"/>
      <c r="CN187"/>
      <c r="CO187"/>
      <c r="CP187"/>
      <c r="CQ187"/>
      <c r="CR187"/>
      <c r="CS187"/>
      <c r="CT187"/>
      <c r="CU187"/>
      <c r="CV187"/>
      <c r="CW187"/>
      <c r="CX187"/>
      <c r="CY187"/>
      <c r="CZ187"/>
      <c r="DA187"/>
      <c r="DB187"/>
      <c r="DC187"/>
      <c r="DD187"/>
      <c r="DE187"/>
      <c r="DF187"/>
      <c r="DG187"/>
      <c r="DH187"/>
      <c r="DI187"/>
      <c r="DJ187"/>
      <c r="DK187"/>
      <c r="DL187"/>
      <c r="DM187"/>
      <c r="DN187"/>
      <c r="DO187"/>
      <c r="DP187"/>
      <c r="DQ187"/>
      <c r="DR187"/>
      <c r="DS187"/>
      <c r="DT187"/>
      <c r="DU187"/>
      <c r="DV187"/>
      <c r="DW187"/>
      <c r="DX187"/>
      <c r="DY187"/>
      <c r="DZ187"/>
      <c r="EA187"/>
      <c r="EB187"/>
      <c r="EC187"/>
      <c r="ED187"/>
      <c r="EE187"/>
      <c r="EF187"/>
      <c r="EG187"/>
      <c r="EH187"/>
      <c r="EI187"/>
      <c r="EJ187"/>
      <c r="EK187"/>
      <c r="EL187"/>
      <c r="EM187"/>
      <c r="EN187"/>
      <c r="EO187"/>
      <c r="EP187"/>
      <c r="EQ187"/>
      <c r="ER187"/>
      <c r="ES187"/>
      <c r="ET187"/>
      <c r="EU187"/>
      <c r="EV187"/>
      <c r="EW187"/>
      <c r="EX187"/>
      <c r="EY187"/>
      <c r="EZ187"/>
      <c r="FA187"/>
      <c r="FB187"/>
      <c r="FC187"/>
      <c r="FD187"/>
      <c r="FE187"/>
      <c r="FF187"/>
      <c r="FG187"/>
      <c r="FH187"/>
      <c r="FI187"/>
      <c r="FJ187"/>
      <c r="FK187"/>
      <c r="FL187"/>
      <c r="FM187"/>
      <c r="FN187"/>
      <c r="FO187"/>
      <c r="FP187"/>
      <c r="FQ187"/>
      <c r="FR187"/>
      <c r="FS187"/>
      <c r="FT187"/>
      <c r="FU187"/>
      <c r="FV187"/>
      <c r="FW187"/>
      <c r="FX187"/>
      <c r="FY187"/>
      <c r="FZ187"/>
      <c r="GA187"/>
      <c r="GB187"/>
      <c r="GC187"/>
      <c r="GD187"/>
      <c r="GE187"/>
      <c r="GF187"/>
      <c r="GG187"/>
      <c r="GH187"/>
      <c r="GI187"/>
      <c r="GJ187"/>
      <c r="GK187"/>
      <c r="GL187"/>
      <c r="GM187"/>
      <c r="GN187"/>
      <c r="GO187"/>
      <c r="GP187"/>
      <c r="GQ187"/>
      <c r="GR187"/>
      <c r="GS187"/>
      <c r="GT187"/>
      <c r="GU187"/>
      <c r="GV187"/>
      <c r="GW187"/>
      <c r="GX187"/>
      <c r="GY187"/>
      <c r="GZ187"/>
      <c r="HA187"/>
      <c r="HB187"/>
      <c r="HC187"/>
      <c r="HD187"/>
      <c r="HE187"/>
      <c r="HF187"/>
      <c r="HG187"/>
      <c r="HH187"/>
      <c r="HI187"/>
      <c r="HJ187"/>
      <c r="HK187"/>
      <c r="HL187"/>
      <c r="HM187"/>
      <c r="HN187"/>
      <c r="HO187"/>
      <c r="HP187"/>
      <c r="HQ187"/>
      <c r="HR187"/>
      <c r="HS187"/>
      <c r="HT187"/>
      <c r="HU187"/>
      <c r="HV187"/>
      <c r="HW187"/>
      <c r="HX187"/>
      <c r="HY187"/>
      <c r="HZ187"/>
      <c r="IA187"/>
      <c r="IB187"/>
      <c r="IC187"/>
      <c r="ID187"/>
      <c r="IE187"/>
      <c r="IF187"/>
      <c r="IG187"/>
      <c r="IH187"/>
      <c r="II187"/>
      <c r="IJ187"/>
      <c r="IK187"/>
      <c r="IL187"/>
      <c r="IM187"/>
      <c r="IN187"/>
      <c r="IO187"/>
      <c r="IP187"/>
      <c r="IQ187"/>
      <c r="IR187"/>
      <c r="IS187"/>
      <c r="IT187"/>
      <c r="IU187"/>
      <c r="IV187"/>
      <c r="IW187"/>
    </row>
    <row r="188" spans="1:257" s="2" customFormat="1" ht="15" hidden="1" x14ac:dyDescent="0.25">
      <c r="A188" s="2">
        <v>86</v>
      </c>
      <c r="B188" s="36">
        <f t="shared" ca="1" si="133"/>
        <v>47085</v>
      </c>
      <c r="C188" s="23">
        <f t="shared" si="136"/>
        <v>942.46701388888687</v>
      </c>
      <c r="D188" s="23">
        <f t="shared" si="137"/>
        <v>674.39236111111006</v>
      </c>
      <c r="E188" s="23"/>
      <c r="F188"/>
      <c r="G188"/>
      <c r="H188"/>
      <c r="I188"/>
      <c r="J188"/>
      <c r="K188"/>
      <c r="L188"/>
      <c r="M188"/>
      <c r="N188"/>
      <c r="O188"/>
      <c r="P188"/>
      <c r="Q188"/>
      <c r="R188"/>
      <c r="S188"/>
      <c r="T188"/>
      <c r="U188"/>
      <c r="V188"/>
      <c r="W188"/>
      <c r="X188"/>
      <c r="Y188"/>
      <c r="Z188"/>
      <c r="AA188"/>
      <c r="AB188"/>
      <c r="AC188"/>
      <c r="AD188"/>
      <c r="AE188"/>
      <c r="AF188"/>
      <c r="AG188"/>
      <c r="AH188"/>
      <c r="AI188"/>
      <c r="AJ188"/>
      <c r="AK188"/>
      <c r="AL188"/>
      <c r="AM188"/>
      <c r="AN188"/>
      <c r="AO188"/>
      <c r="AP188"/>
      <c r="AQ188"/>
      <c r="AR188"/>
      <c r="AS188"/>
      <c r="AT188"/>
      <c r="AU188"/>
      <c r="AV188"/>
      <c r="AW188"/>
      <c r="AX188"/>
      <c r="AY188"/>
      <c r="AZ188"/>
      <c r="BA188"/>
      <c r="BB188"/>
      <c r="BC188"/>
      <c r="BD188"/>
      <c r="BE188"/>
      <c r="BF188"/>
      <c r="BG188"/>
      <c r="BH188"/>
      <c r="BI188"/>
      <c r="BJ188"/>
      <c r="BK188"/>
      <c r="BL188"/>
      <c r="BM188"/>
      <c r="BN188"/>
      <c r="BO188"/>
      <c r="BP188"/>
      <c r="BQ188"/>
      <c r="BR188"/>
      <c r="BS188"/>
      <c r="BT188"/>
      <c r="BU188"/>
      <c r="BV188"/>
      <c r="BW188"/>
      <c r="BX188"/>
      <c r="BY188"/>
      <c r="BZ188"/>
      <c r="CA188"/>
      <c r="CB188"/>
      <c r="CC188"/>
      <c r="CD188"/>
      <c r="CE188"/>
      <c r="CF188"/>
      <c r="CG188"/>
      <c r="CH188"/>
      <c r="CI188"/>
      <c r="CJ188"/>
      <c r="CK188"/>
      <c r="CL188"/>
      <c r="CM188"/>
      <c r="CN188"/>
      <c r="CO188"/>
      <c r="CP188"/>
      <c r="CQ188"/>
      <c r="CR188"/>
      <c r="CS188"/>
      <c r="CT188"/>
      <c r="CU188"/>
      <c r="CV188"/>
      <c r="CW188"/>
      <c r="CX188"/>
      <c r="CY188"/>
      <c r="CZ188"/>
      <c r="DA188"/>
      <c r="DB188"/>
      <c r="DC188"/>
      <c r="DD188"/>
      <c r="DE188"/>
      <c r="DF188"/>
      <c r="DG188"/>
      <c r="DH188"/>
      <c r="DI188"/>
      <c r="DJ188"/>
      <c r="DK188"/>
      <c r="DL188"/>
      <c r="DM188"/>
      <c r="DN188"/>
      <c r="DO188"/>
      <c r="DP188"/>
      <c r="DQ188"/>
      <c r="DR188"/>
      <c r="DS188"/>
      <c r="DT188"/>
      <c r="DU188"/>
      <c r="DV188"/>
      <c r="DW188"/>
      <c r="DX188"/>
      <c r="DY188"/>
      <c r="DZ188"/>
      <c r="EA188"/>
      <c r="EB188"/>
      <c r="EC188"/>
      <c r="ED188"/>
      <c r="EE188"/>
      <c r="EF188"/>
      <c r="EG188"/>
      <c r="EH188"/>
      <c r="EI188"/>
      <c r="EJ188"/>
      <c r="EK188"/>
      <c r="EL188"/>
      <c r="EM188"/>
      <c r="EN188"/>
      <c r="EO188"/>
      <c r="EP188"/>
      <c r="EQ188"/>
      <c r="ER188"/>
      <c r="ES188"/>
      <c r="ET188"/>
      <c r="EU188"/>
      <c r="EV188"/>
      <c r="EW188"/>
      <c r="EX188"/>
      <c r="EY188"/>
      <c r="EZ188"/>
      <c r="FA188"/>
      <c r="FB188"/>
      <c r="FC188"/>
      <c r="FD188"/>
      <c r="FE188"/>
      <c r="FF188"/>
      <c r="FG188"/>
      <c r="FH188"/>
      <c r="FI188"/>
      <c r="FJ188"/>
      <c r="FK188"/>
      <c r="FL188"/>
      <c r="FM188"/>
      <c r="FN188"/>
      <c r="FO188"/>
      <c r="FP188"/>
      <c r="FQ188"/>
      <c r="FR188"/>
      <c r="FS188"/>
      <c r="FT188"/>
      <c r="FU188"/>
      <c r="FV188"/>
      <c r="FW188"/>
      <c r="FX188"/>
      <c r="FY188"/>
      <c r="FZ188"/>
      <c r="GA188"/>
      <c r="GB188"/>
      <c r="GC188"/>
      <c r="GD188"/>
      <c r="GE188"/>
      <c r="GF188"/>
      <c r="GG188"/>
      <c r="GH188"/>
      <c r="GI188"/>
      <c r="GJ188"/>
      <c r="GK188"/>
      <c r="GL188"/>
      <c r="GM188"/>
      <c r="GN188"/>
      <c r="GO188"/>
      <c r="GP188"/>
      <c r="GQ188"/>
      <c r="GR188"/>
      <c r="GS188"/>
      <c r="GT188"/>
      <c r="GU188"/>
      <c r="GV188"/>
      <c r="GW188"/>
      <c r="GX188"/>
      <c r="GY188"/>
      <c r="GZ188"/>
      <c r="HA188"/>
      <c r="HB188"/>
      <c r="HC188"/>
      <c r="HD188"/>
      <c r="HE188"/>
      <c r="HF188"/>
      <c r="HG188"/>
      <c r="HH188"/>
      <c r="HI188"/>
      <c r="HJ188"/>
      <c r="HK188"/>
      <c r="HL188"/>
      <c r="HM188"/>
      <c r="HN188"/>
      <c r="HO188"/>
      <c r="HP188"/>
      <c r="HQ188"/>
      <c r="HR188"/>
      <c r="HS188"/>
      <c r="HT188"/>
      <c r="HU188"/>
      <c r="HV188"/>
      <c r="HW188"/>
      <c r="HX188"/>
      <c r="HY188"/>
      <c r="HZ188"/>
      <c r="IA188"/>
      <c r="IB188"/>
      <c r="IC188"/>
      <c r="ID188"/>
      <c r="IE188"/>
      <c r="IF188"/>
      <c r="IG188"/>
      <c r="IH188"/>
      <c r="II188"/>
      <c r="IJ188"/>
      <c r="IK188"/>
      <c r="IL188"/>
      <c r="IM188"/>
      <c r="IN188"/>
      <c r="IO188"/>
      <c r="IP188"/>
      <c r="IQ188"/>
      <c r="IR188"/>
      <c r="IS188"/>
      <c r="IT188"/>
      <c r="IU188"/>
      <c r="IV188"/>
      <c r="IW188"/>
    </row>
    <row r="189" spans="1:257" s="2" customFormat="1" ht="15" hidden="1" x14ac:dyDescent="0.25">
      <c r="A189" s="2">
        <v>87</v>
      </c>
      <c r="B189" s="36">
        <f t="shared" ca="1" si="133"/>
        <v>47115</v>
      </c>
      <c r="C189" s="23">
        <f t="shared" si="136"/>
        <v>938.67152777777574</v>
      </c>
      <c r="D189" s="23">
        <f t="shared" si="137"/>
        <v>672.32638888888778</v>
      </c>
      <c r="E189" s="23"/>
      <c r="F189"/>
      <c r="G189"/>
      <c r="H189"/>
      <c r="I189"/>
      <c r="J189"/>
      <c r="K189"/>
      <c r="L189"/>
      <c r="M189"/>
      <c r="N189"/>
      <c r="O189"/>
      <c r="P189"/>
      <c r="Q189"/>
      <c r="R189"/>
      <c r="S189"/>
      <c r="T189"/>
      <c r="U189"/>
      <c r="V189"/>
      <c r="W189"/>
      <c r="X189"/>
      <c r="Y189"/>
      <c r="Z189"/>
      <c r="AA189"/>
      <c r="AB189"/>
      <c r="AC189"/>
      <c r="AD189"/>
      <c r="AE189"/>
      <c r="AF189"/>
      <c r="AG189"/>
      <c r="AH189"/>
      <c r="AI189"/>
      <c r="AJ189"/>
      <c r="AK189"/>
      <c r="AL189"/>
      <c r="AM189"/>
      <c r="AN189"/>
      <c r="AO189"/>
      <c r="AP189"/>
      <c r="AQ189"/>
      <c r="AR189"/>
      <c r="AS189"/>
      <c r="AT189"/>
      <c r="AU189"/>
      <c r="AV189"/>
      <c r="AW189"/>
      <c r="AX189"/>
      <c r="AY189"/>
      <c r="AZ189"/>
      <c r="BA189"/>
      <c r="BB189"/>
      <c r="BC189"/>
      <c r="BD189"/>
      <c r="BE189"/>
      <c r="BF189"/>
      <c r="BG189"/>
      <c r="BH189"/>
      <c r="BI189"/>
      <c r="BJ189"/>
      <c r="BK189"/>
      <c r="BL189"/>
      <c r="BM189"/>
      <c r="BN189"/>
      <c r="BO189"/>
      <c r="BP189"/>
      <c r="BQ189"/>
      <c r="BR189"/>
      <c r="BS189"/>
      <c r="BT189"/>
      <c r="BU189"/>
      <c r="BV189"/>
      <c r="BW189"/>
      <c r="BX189"/>
      <c r="BY189"/>
      <c r="BZ189"/>
      <c r="CA189"/>
      <c r="CB189"/>
      <c r="CC189"/>
      <c r="CD189"/>
      <c r="CE189"/>
      <c r="CF189"/>
      <c r="CG189"/>
      <c r="CH189"/>
      <c r="CI189"/>
      <c r="CJ189"/>
      <c r="CK189"/>
      <c r="CL189"/>
      <c r="CM189"/>
      <c r="CN189"/>
      <c r="CO189"/>
      <c r="CP189"/>
      <c r="CQ189"/>
      <c r="CR189"/>
      <c r="CS189"/>
      <c r="CT189"/>
      <c r="CU189"/>
      <c r="CV189"/>
      <c r="CW189"/>
      <c r="CX189"/>
      <c r="CY189"/>
      <c r="CZ189"/>
      <c r="DA189"/>
      <c r="DB189"/>
      <c r="DC189"/>
      <c r="DD189"/>
      <c r="DE189"/>
      <c r="DF189"/>
      <c r="DG189"/>
      <c r="DH189"/>
      <c r="DI189"/>
      <c r="DJ189"/>
      <c r="DK189"/>
      <c r="DL189"/>
      <c r="DM189"/>
      <c r="DN189"/>
      <c r="DO189"/>
      <c r="DP189"/>
      <c r="DQ189"/>
      <c r="DR189"/>
      <c r="DS189"/>
      <c r="DT189"/>
      <c r="DU189"/>
      <c r="DV189"/>
      <c r="DW189"/>
      <c r="DX189"/>
      <c r="DY189"/>
      <c r="DZ189"/>
      <c r="EA189"/>
      <c r="EB189"/>
      <c r="EC189"/>
      <c r="ED189"/>
      <c r="EE189"/>
      <c r="EF189"/>
      <c r="EG189"/>
      <c r="EH189"/>
      <c r="EI189"/>
      <c r="EJ189"/>
      <c r="EK189"/>
      <c r="EL189"/>
      <c r="EM189"/>
      <c r="EN189"/>
      <c r="EO189"/>
      <c r="EP189"/>
      <c r="EQ189"/>
      <c r="ER189"/>
      <c r="ES189"/>
      <c r="ET189"/>
      <c r="EU189"/>
      <c r="EV189"/>
      <c r="EW189"/>
      <c r="EX189"/>
      <c r="EY189"/>
      <c r="EZ189"/>
      <c r="FA189"/>
      <c r="FB189"/>
      <c r="FC189"/>
      <c r="FD189"/>
      <c r="FE189"/>
      <c r="FF189"/>
      <c r="FG189"/>
      <c r="FH189"/>
      <c r="FI189"/>
      <c r="FJ189"/>
      <c r="FK189"/>
      <c r="FL189"/>
      <c r="FM189"/>
      <c r="FN189"/>
      <c r="FO189"/>
      <c r="FP189"/>
      <c r="FQ189"/>
      <c r="FR189"/>
      <c r="FS189"/>
      <c r="FT189"/>
      <c r="FU189"/>
      <c r="FV189"/>
      <c r="FW189"/>
      <c r="FX189"/>
      <c r="FY189"/>
      <c r="FZ189"/>
      <c r="GA189"/>
      <c r="GB189"/>
      <c r="GC189"/>
      <c r="GD189"/>
      <c r="GE189"/>
      <c r="GF189"/>
      <c r="GG189"/>
      <c r="GH189"/>
      <c r="GI189"/>
      <c r="GJ189"/>
      <c r="GK189"/>
      <c r="GL189"/>
      <c r="GM189"/>
      <c r="GN189"/>
      <c r="GO189"/>
      <c r="GP189"/>
      <c r="GQ189"/>
      <c r="GR189"/>
      <c r="GS189"/>
      <c r="GT189"/>
      <c r="GU189"/>
      <c r="GV189"/>
      <c r="GW189"/>
      <c r="GX189"/>
      <c r="GY189"/>
      <c r="GZ189"/>
      <c r="HA189"/>
      <c r="HB189"/>
      <c r="HC189"/>
      <c r="HD189"/>
      <c r="HE189"/>
      <c r="HF189"/>
      <c r="HG189"/>
      <c r="HH189"/>
      <c r="HI189"/>
      <c r="HJ189"/>
      <c r="HK189"/>
      <c r="HL189"/>
      <c r="HM189"/>
      <c r="HN189"/>
      <c r="HO189"/>
      <c r="HP189"/>
      <c r="HQ189"/>
      <c r="HR189"/>
      <c r="HS189"/>
      <c r="HT189"/>
      <c r="HU189"/>
      <c r="HV189"/>
      <c r="HW189"/>
      <c r="HX189"/>
      <c r="HY189"/>
      <c r="HZ189"/>
      <c r="IA189"/>
      <c r="IB189"/>
      <c r="IC189"/>
      <c r="ID189"/>
      <c r="IE189"/>
      <c r="IF189"/>
      <c r="IG189"/>
      <c r="IH189"/>
      <c r="II189"/>
      <c r="IJ189"/>
      <c r="IK189"/>
      <c r="IL189"/>
      <c r="IM189"/>
      <c r="IN189"/>
      <c r="IO189"/>
      <c r="IP189"/>
      <c r="IQ189"/>
      <c r="IR189"/>
      <c r="IS189"/>
      <c r="IT189"/>
      <c r="IU189"/>
      <c r="IV189"/>
      <c r="IW189"/>
    </row>
    <row r="190" spans="1:257" s="2" customFormat="1" ht="15" hidden="1" x14ac:dyDescent="0.25">
      <c r="A190" s="2">
        <v>88</v>
      </c>
      <c r="B190" s="36">
        <f t="shared" ca="1" si="133"/>
        <v>47146</v>
      </c>
      <c r="C190" s="23">
        <f t="shared" si="136"/>
        <v>934.87604166666461</v>
      </c>
      <c r="D190" s="23">
        <f t="shared" si="137"/>
        <v>670.26041666666561</v>
      </c>
      <c r="E190" s="23"/>
      <c r="F190"/>
      <c r="G190"/>
      <c r="H190"/>
      <c r="I190"/>
      <c r="J190"/>
      <c r="K190"/>
      <c r="L190"/>
      <c r="M190"/>
      <c r="N190"/>
      <c r="O190"/>
      <c r="P190"/>
      <c r="Q190"/>
      <c r="R190"/>
      <c r="S190"/>
      <c r="T190"/>
      <c r="U190"/>
      <c r="V190"/>
      <c r="W190"/>
      <c r="X190"/>
      <c r="Y190"/>
      <c r="Z190"/>
      <c r="AA190"/>
      <c r="AB190"/>
      <c r="AC190"/>
      <c r="AD190"/>
      <c r="AE190"/>
      <c r="AF190"/>
      <c r="AG190"/>
      <c r="AH190"/>
      <c r="AI190"/>
      <c r="AJ190"/>
      <c r="AK190"/>
      <c r="AL190"/>
      <c r="AM190"/>
      <c r="AN190"/>
      <c r="AO190"/>
      <c r="AP190"/>
      <c r="AQ190"/>
      <c r="AR190"/>
      <c r="AS190"/>
      <c r="AT190"/>
      <c r="AU190"/>
      <c r="AV190"/>
      <c r="AW190"/>
      <c r="AX190"/>
      <c r="AY190"/>
      <c r="AZ190"/>
      <c r="BA190"/>
      <c r="BB190"/>
      <c r="BC190"/>
      <c r="BD190"/>
      <c r="BE190"/>
      <c r="BF190"/>
      <c r="BG190"/>
      <c r="BH190"/>
      <c r="BI190"/>
      <c r="BJ190"/>
      <c r="BK190"/>
      <c r="BL190"/>
      <c r="BM190"/>
      <c r="BN190"/>
      <c r="BO190"/>
      <c r="BP190"/>
      <c r="BQ190"/>
      <c r="BR190"/>
      <c r="BS190"/>
      <c r="BT190"/>
      <c r="BU190"/>
      <c r="BV190"/>
      <c r="BW190"/>
      <c r="BX190"/>
      <c r="BY190"/>
      <c r="BZ190"/>
      <c r="CA190"/>
      <c r="CB190"/>
      <c r="CC190"/>
      <c r="CD190"/>
      <c r="CE190"/>
      <c r="CF190"/>
      <c r="CG190"/>
      <c r="CH190"/>
      <c r="CI190"/>
      <c r="CJ190"/>
      <c r="CK190"/>
      <c r="CL190"/>
      <c r="CM190"/>
      <c r="CN190"/>
      <c r="CO190"/>
      <c r="CP190"/>
      <c r="CQ190"/>
      <c r="CR190"/>
      <c r="CS190"/>
      <c r="CT190"/>
      <c r="CU190"/>
      <c r="CV190"/>
      <c r="CW190"/>
      <c r="CX190"/>
      <c r="CY190"/>
      <c r="CZ190"/>
      <c r="DA190"/>
      <c r="DB190"/>
      <c r="DC190"/>
      <c r="DD190"/>
      <c r="DE190"/>
      <c r="DF190"/>
      <c r="DG190"/>
      <c r="DH190"/>
      <c r="DI190"/>
      <c r="DJ190"/>
      <c r="DK190"/>
      <c r="DL190"/>
      <c r="DM190"/>
      <c r="DN190"/>
      <c r="DO190"/>
      <c r="DP190"/>
      <c r="DQ190"/>
      <c r="DR190"/>
      <c r="DS190"/>
      <c r="DT190"/>
      <c r="DU190"/>
      <c r="DV190"/>
      <c r="DW190"/>
      <c r="DX190"/>
      <c r="DY190"/>
      <c r="DZ190"/>
      <c r="EA190"/>
      <c r="EB190"/>
      <c r="EC190"/>
      <c r="ED190"/>
      <c r="EE190"/>
      <c r="EF190"/>
      <c r="EG190"/>
      <c r="EH190"/>
      <c r="EI190"/>
      <c r="EJ190"/>
      <c r="EK190"/>
      <c r="EL190"/>
      <c r="EM190"/>
      <c r="EN190"/>
      <c r="EO190"/>
      <c r="EP190"/>
      <c r="EQ190"/>
      <c r="ER190"/>
      <c r="ES190"/>
      <c r="ET190"/>
      <c r="EU190"/>
      <c r="EV190"/>
      <c r="EW190"/>
      <c r="EX190"/>
      <c r="EY190"/>
      <c r="EZ190"/>
      <c r="FA190"/>
      <c r="FB190"/>
      <c r="FC190"/>
      <c r="FD190"/>
      <c r="FE190"/>
      <c r="FF190"/>
      <c r="FG190"/>
      <c r="FH190"/>
      <c r="FI190"/>
      <c r="FJ190"/>
      <c r="FK190"/>
      <c r="FL190"/>
      <c r="FM190"/>
      <c r="FN190"/>
      <c r="FO190"/>
      <c r="FP190"/>
      <c r="FQ190"/>
      <c r="FR190"/>
      <c r="FS190"/>
      <c r="FT190"/>
      <c r="FU190"/>
      <c r="FV190"/>
      <c r="FW190"/>
      <c r="FX190"/>
      <c r="FY190"/>
      <c r="FZ190"/>
      <c r="GA190"/>
      <c r="GB190"/>
      <c r="GC190"/>
      <c r="GD190"/>
      <c r="GE190"/>
      <c r="GF190"/>
      <c r="GG190"/>
      <c r="GH190"/>
      <c r="GI190"/>
      <c r="GJ190"/>
      <c r="GK190"/>
      <c r="GL190"/>
      <c r="GM190"/>
      <c r="GN190"/>
      <c r="GO190"/>
      <c r="GP190"/>
      <c r="GQ190"/>
      <c r="GR190"/>
      <c r="GS190"/>
      <c r="GT190"/>
      <c r="GU190"/>
      <c r="GV190"/>
      <c r="GW190"/>
      <c r="GX190"/>
      <c r="GY190"/>
      <c r="GZ190"/>
      <c r="HA190"/>
      <c r="HB190"/>
      <c r="HC190"/>
      <c r="HD190"/>
      <c r="HE190"/>
      <c r="HF190"/>
      <c r="HG190"/>
      <c r="HH190"/>
      <c r="HI190"/>
      <c r="HJ190"/>
      <c r="HK190"/>
      <c r="HL190"/>
      <c r="HM190"/>
      <c r="HN190"/>
      <c r="HO190"/>
      <c r="HP190"/>
      <c r="HQ190"/>
      <c r="HR190"/>
      <c r="HS190"/>
      <c r="HT190"/>
      <c r="HU190"/>
      <c r="HV190"/>
      <c r="HW190"/>
      <c r="HX190"/>
      <c r="HY190"/>
      <c r="HZ190"/>
      <c r="IA190"/>
      <c r="IB190"/>
      <c r="IC190"/>
      <c r="ID190"/>
      <c r="IE190"/>
      <c r="IF190"/>
      <c r="IG190"/>
      <c r="IH190"/>
      <c r="II190"/>
      <c r="IJ190"/>
      <c r="IK190"/>
      <c r="IL190"/>
      <c r="IM190"/>
      <c r="IN190"/>
      <c r="IO190"/>
      <c r="IP190"/>
      <c r="IQ190"/>
      <c r="IR190"/>
      <c r="IS190"/>
      <c r="IT190"/>
      <c r="IU190"/>
      <c r="IV190"/>
      <c r="IW190"/>
    </row>
    <row r="191" spans="1:257" s="2" customFormat="1" ht="15" hidden="1" x14ac:dyDescent="0.25">
      <c r="A191" s="2">
        <v>89</v>
      </c>
      <c r="B191" s="36">
        <f t="shared" ca="1" si="133"/>
        <v>47177</v>
      </c>
      <c r="C191" s="23">
        <f t="shared" si="136"/>
        <v>931.0805555555537</v>
      </c>
      <c r="D191" s="23">
        <f t="shared" si="137"/>
        <v>668.19444444444343</v>
      </c>
      <c r="E191" s="23"/>
      <c r="F191"/>
      <c r="G191"/>
      <c r="H191"/>
      <c r="I191"/>
      <c r="J191"/>
      <c r="K191"/>
      <c r="L191"/>
      <c r="M191"/>
      <c r="N191"/>
      <c r="O191"/>
      <c r="P191"/>
      <c r="Q191"/>
      <c r="R191"/>
      <c r="S191"/>
      <c r="T191"/>
      <c r="U191"/>
      <c r="V191"/>
      <c r="W191"/>
      <c r="X191"/>
      <c r="Y191"/>
      <c r="Z191"/>
      <c r="AA191"/>
      <c r="AB191"/>
      <c r="AC191"/>
      <c r="AD191"/>
      <c r="AE191"/>
      <c r="AF191"/>
      <c r="AG191"/>
      <c r="AH191"/>
      <c r="AI191"/>
      <c r="AJ191"/>
      <c r="AK191"/>
      <c r="AL191"/>
      <c r="AM191"/>
      <c r="AN191"/>
      <c r="AO191"/>
      <c r="AP191"/>
      <c r="AQ191"/>
      <c r="AR191"/>
      <c r="AS191"/>
      <c r="AT191"/>
      <c r="AU191"/>
      <c r="AV191"/>
      <c r="AW191"/>
      <c r="AX191"/>
      <c r="AY191"/>
      <c r="AZ191"/>
      <c r="BA191"/>
      <c r="BB191"/>
      <c r="BC191"/>
      <c r="BD191"/>
      <c r="BE191"/>
      <c r="BF191"/>
      <c r="BG191"/>
      <c r="BH191"/>
      <c r="BI191"/>
      <c r="BJ191"/>
      <c r="BK191"/>
      <c r="BL191"/>
      <c r="BM191"/>
      <c r="BN191"/>
      <c r="BO191"/>
      <c r="BP191"/>
      <c r="BQ191"/>
      <c r="BR191"/>
      <c r="BS191"/>
      <c r="BT191"/>
      <c r="BU191"/>
      <c r="BV191"/>
      <c r="BW191"/>
      <c r="BX191"/>
      <c r="BY191"/>
      <c r="BZ191"/>
      <c r="CA191"/>
      <c r="CB191"/>
      <c r="CC191"/>
      <c r="CD191"/>
      <c r="CE191"/>
      <c r="CF191"/>
      <c r="CG191"/>
      <c r="CH191"/>
      <c r="CI191"/>
      <c r="CJ191"/>
      <c r="CK191"/>
      <c r="CL191"/>
      <c r="CM191"/>
      <c r="CN191"/>
      <c r="CO191"/>
      <c r="CP191"/>
      <c r="CQ191"/>
      <c r="CR191"/>
      <c r="CS191"/>
      <c r="CT191"/>
      <c r="CU191"/>
      <c r="CV191"/>
      <c r="CW191"/>
      <c r="CX191"/>
      <c r="CY191"/>
      <c r="CZ191"/>
      <c r="DA191"/>
      <c r="DB191"/>
      <c r="DC191"/>
      <c r="DD191"/>
      <c r="DE191"/>
      <c r="DF191"/>
      <c r="DG191"/>
      <c r="DH191"/>
      <c r="DI191"/>
      <c r="DJ191"/>
      <c r="DK191"/>
      <c r="DL191"/>
      <c r="DM191"/>
      <c r="DN191"/>
      <c r="DO191"/>
      <c r="DP191"/>
      <c r="DQ191"/>
      <c r="DR191"/>
      <c r="DS191"/>
      <c r="DT191"/>
      <c r="DU191"/>
      <c r="DV191"/>
      <c r="DW191"/>
      <c r="DX191"/>
      <c r="DY191"/>
      <c r="DZ191"/>
      <c r="EA191"/>
      <c r="EB191"/>
      <c r="EC191"/>
      <c r="ED191"/>
      <c r="EE191"/>
      <c r="EF191"/>
      <c r="EG191"/>
      <c r="EH191"/>
      <c r="EI191"/>
      <c r="EJ191"/>
      <c r="EK191"/>
      <c r="EL191"/>
      <c r="EM191"/>
      <c r="EN191"/>
      <c r="EO191"/>
      <c r="EP191"/>
      <c r="EQ191"/>
      <c r="ER191"/>
      <c r="ES191"/>
      <c r="ET191"/>
      <c r="EU191"/>
      <c r="EV191"/>
      <c r="EW191"/>
      <c r="EX191"/>
      <c r="EY191"/>
      <c r="EZ191"/>
      <c r="FA191"/>
      <c r="FB191"/>
      <c r="FC191"/>
      <c r="FD191"/>
      <c r="FE191"/>
      <c r="FF191"/>
      <c r="FG191"/>
      <c r="FH191"/>
      <c r="FI191"/>
      <c r="FJ191"/>
      <c r="FK191"/>
      <c r="FL191"/>
      <c r="FM191"/>
      <c r="FN191"/>
      <c r="FO191"/>
      <c r="FP191"/>
      <c r="FQ191"/>
      <c r="FR191"/>
      <c r="FS191"/>
      <c r="FT191"/>
      <c r="FU191"/>
      <c r="FV191"/>
      <c r="FW191"/>
      <c r="FX191"/>
      <c r="FY191"/>
      <c r="FZ191"/>
      <c r="GA191"/>
      <c r="GB191"/>
      <c r="GC191"/>
      <c r="GD191"/>
      <c r="GE191"/>
      <c r="GF191"/>
      <c r="GG191"/>
      <c r="GH191"/>
      <c r="GI191"/>
      <c r="GJ191"/>
      <c r="GK191"/>
      <c r="GL191"/>
      <c r="GM191"/>
      <c r="GN191"/>
      <c r="GO191"/>
      <c r="GP191"/>
      <c r="GQ191"/>
      <c r="GR191"/>
      <c r="GS191"/>
      <c r="GT191"/>
      <c r="GU191"/>
      <c r="GV191"/>
      <c r="GW191"/>
      <c r="GX191"/>
      <c r="GY191"/>
      <c r="GZ191"/>
      <c r="HA191"/>
      <c r="HB191"/>
      <c r="HC191"/>
      <c r="HD191"/>
      <c r="HE191"/>
      <c r="HF191"/>
      <c r="HG191"/>
      <c r="HH191"/>
      <c r="HI191"/>
      <c r="HJ191"/>
      <c r="HK191"/>
      <c r="HL191"/>
      <c r="HM191"/>
      <c r="HN191"/>
      <c r="HO191"/>
      <c r="HP191"/>
      <c r="HQ191"/>
      <c r="HR191"/>
      <c r="HS191"/>
      <c r="HT191"/>
      <c r="HU191"/>
      <c r="HV191"/>
      <c r="HW191"/>
      <c r="HX191"/>
      <c r="HY191"/>
      <c r="HZ191"/>
      <c r="IA191"/>
      <c r="IB191"/>
      <c r="IC191"/>
      <c r="ID191"/>
      <c r="IE191"/>
      <c r="IF191"/>
      <c r="IG191"/>
      <c r="IH191"/>
      <c r="II191"/>
      <c r="IJ191"/>
      <c r="IK191"/>
      <c r="IL191"/>
      <c r="IM191"/>
      <c r="IN191"/>
      <c r="IO191"/>
      <c r="IP191"/>
      <c r="IQ191"/>
      <c r="IR191"/>
      <c r="IS191"/>
      <c r="IT191"/>
      <c r="IU191"/>
      <c r="IV191"/>
      <c r="IW191"/>
    </row>
    <row r="192" spans="1:257" s="2" customFormat="1" ht="15" hidden="1" x14ac:dyDescent="0.25">
      <c r="A192" s="2">
        <v>90</v>
      </c>
      <c r="B192" s="36">
        <f t="shared" ca="1" si="133"/>
        <v>47205</v>
      </c>
      <c r="C192" s="23">
        <f t="shared" si="136"/>
        <v>927.28506944444257</v>
      </c>
      <c r="D192" s="23">
        <f t="shared" si="137"/>
        <v>666.12847222222126</v>
      </c>
      <c r="E192" s="23"/>
      <c r="F192"/>
      <c r="G192"/>
      <c r="H192"/>
      <c r="I192"/>
      <c r="J192"/>
      <c r="K192"/>
      <c r="L192"/>
      <c r="M192"/>
      <c r="N192"/>
      <c r="O192"/>
      <c r="P192"/>
      <c r="Q192"/>
      <c r="R192"/>
      <c r="S192"/>
      <c r="T192"/>
      <c r="U192"/>
      <c r="V192"/>
      <c r="W192"/>
      <c r="X192"/>
      <c r="Y192"/>
      <c r="Z192"/>
      <c r="AA192"/>
      <c r="AB192"/>
      <c r="AC192"/>
      <c r="AD192"/>
      <c r="AE192"/>
      <c r="AF192"/>
      <c r="AG192"/>
      <c r="AH192"/>
      <c r="AI192"/>
      <c r="AJ192"/>
      <c r="AK192"/>
      <c r="AL192"/>
      <c r="AM192"/>
      <c r="AN192"/>
      <c r="AO192"/>
      <c r="AP192"/>
      <c r="AQ192"/>
      <c r="AR192"/>
      <c r="AS192"/>
      <c r="AT192"/>
      <c r="AU192"/>
      <c r="AV192"/>
      <c r="AW192"/>
      <c r="AX192"/>
      <c r="AY192"/>
      <c r="AZ192"/>
      <c r="BA192"/>
      <c r="BB192"/>
      <c r="BC192"/>
      <c r="BD192"/>
      <c r="BE192"/>
      <c r="BF192"/>
      <c r="BG192"/>
      <c r="BH192"/>
      <c r="BI192"/>
      <c r="BJ192"/>
      <c r="BK192"/>
      <c r="BL192"/>
      <c r="BM192"/>
      <c r="BN192"/>
      <c r="BO192"/>
      <c r="BP192"/>
      <c r="BQ192"/>
      <c r="BR192"/>
      <c r="BS192"/>
      <c r="BT192"/>
      <c r="BU192"/>
      <c r="BV192"/>
      <c r="BW192"/>
      <c r="BX192"/>
      <c r="BY192"/>
      <c r="BZ192"/>
      <c r="CA192"/>
      <c r="CB192"/>
      <c r="CC192"/>
      <c r="CD192"/>
      <c r="CE192"/>
      <c r="CF192"/>
      <c r="CG192"/>
      <c r="CH192"/>
      <c r="CI192"/>
      <c r="CJ192"/>
      <c r="CK192"/>
      <c r="CL192"/>
      <c r="CM192"/>
      <c r="CN192"/>
      <c r="CO192"/>
      <c r="CP192"/>
      <c r="CQ192"/>
      <c r="CR192"/>
      <c r="CS192"/>
      <c r="CT192"/>
      <c r="CU192"/>
      <c r="CV192"/>
      <c r="CW192"/>
      <c r="CX192"/>
      <c r="CY192"/>
      <c r="CZ192"/>
      <c r="DA192"/>
      <c r="DB192"/>
      <c r="DC192"/>
      <c r="DD192"/>
      <c r="DE192"/>
      <c r="DF192"/>
      <c r="DG192"/>
      <c r="DH192"/>
      <c r="DI192"/>
      <c r="DJ192"/>
      <c r="DK192"/>
      <c r="DL192"/>
      <c r="DM192"/>
      <c r="DN192"/>
      <c r="DO192"/>
      <c r="DP192"/>
      <c r="DQ192"/>
      <c r="DR192"/>
      <c r="DS192"/>
      <c r="DT192"/>
      <c r="DU192"/>
      <c r="DV192"/>
      <c r="DW192"/>
      <c r="DX192"/>
      <c r="DY192"/>
      <c r="DZ192"/>
      <c r="EA192"/>
      <c r="EB192"/>
      <c r="EC192"/>
      <c r="ED192"/>
      <c r="EE192"/>
      <c r="EF192"/>
      <c r="EG192"/>
      <c r="EH192"/>
      <c r="EI192"/>
      <c r="EJ192"/>
      <c r="EK192"/>
      <c r="EL192"/>
      <c r="EM192"/>
      <c r="EN192"/>
      <c r="EO192"/>
      <c r="EP192"/>
      <c r="EQ192"/>
      <c r="ER192"/>
      <c r="ES192"/>
      <c r="ET192"/>
      <c r="EU192"/>
      <c r="EV192"/>
      <c r="EW192"/>
      <c r="EX192"/>
      <c r="EY192"/>
      <c r="EZ192"/>
      <c r="FA192"/>
      <c r="FB192"/>
      <c r="FC192"/>
      <c r="FD192"/>
      <c r="FE192"/>
      <c r="FF192"/>
      <c r="FG192"/>
      <c r="FH192"/>
      <c r="FI192"/>
      <c r="FJ192"/>
      <c r="FK192"/>
      <c r="FL192"/>
      <c r="FM192"/>
      <c r="FN192"/>
      <c r="FO192"/>
      <c r="FP192"/>
      <c r="FQ192"/>
      <c r="FR192"/>
      <c r="FS192"/>
      <c r="FT192"/>
      <c r="FU192"/>
      <c r="FV192"/>
      <c r="FW192"/>
      <c r="FX192"/>
      <c r="FY192"/>
      <c r="FZ192"/>
      <c r="GA192"/>
      <c r="GB192"/>
      <c r="GC192"/>
      <c r="GD192"/>
      <c r="GE192"/>
      <c r="GF192"/>
      <c r="GG192"/>
      <c r="GH192"/>
      <c r="GI192"/>
      <c r="GJ192"/>
      <c r="GK192"/>
      <c r="GL192"/>
      <c r="GM192"/>
      <c r="GN192"/>
      <c r="GO192"/>
      <c r="GP192"/>
      <c r="GQ192"/>
      <c r="GR192"/>
      <c r="GS192"/>
      <c r="GT192"/>
      <c r="GU192"/>
      <c r="GV192"/>
      <c r="GW192"/>
      <c r="GX192"/>
      <c r="GY192"/>
      <c r="GZ192"/>
      <c r="HA192"/>
      <c r="HB192"/>
      <c r="HC192"/>
      <c r="HD192"/>
      <c r="HE192"/>
      <c r="HF192"/>
      <c r="HG192"/>
      <c r="HH192"/>
      <c r="HI192"/>
      <c r="HJ192"/>
      <c r="HK192"/>
      <c r="HL192"/>
      <c r="HM192"/>
      <c r="HN192"/>
      <c r="HO192"/>
      <c r="HP192"/>
      <c r="HQ192"/>
      <c r="HR192"/>
      <c r="HS192"/>
      <c r="HT192"/>
      <c r="HU192"/>
      <c r="HV192"/>
      <c r="HW192"/>
      <c r="HX192"/>
      <c r="HY192"/>
      <c r="HZ192"/>
      <c r="IA192"/>
      <c r="IB192"/>
      <c r="IC192"/>
      <c r="ID192"/>
      <c r="IE192"/>
      <c r="IF192"/>
      <c r="IG192"/>
      <c r="IH192"/>
      <c r="II192"/>
      <c r="IJ192"/>
      <c r="IK192"/>
      <c r="IL192"/>
      <c r="IM192"/>
      <c r="IN192"/>
      <c r="IO192"/>
      <c r="IP192"/>
      <c r="IQ192"/>
      <c r="IR192"/>
      <c r="IS192"/>
      <c r="IT192"/>
      <c r="IU192"/>
      <c r="IV192"/>
      <c r="IW192"/>
    </row>
    <row r="193" spans="1:257" s="2" customFormat="1" ht="15" hidden="1" x14ac:dyDescent="0.25">
      <c r="A193" s="2">
        <v>91</v>
      </c>
      <c r="B193" s="36">
        <f t="shared" ca="1" si="133"/>
        <v>47236</v>
      </c>
      <c r="C193" s="23">
        <f t="shared" si="136"/>
        <v>923.48958333333144</v>
      </c>
      <c r="D193" s="23">
        <f t="shared" si="137"/>
        <v>664.06249999999909</v>
      </c>
      <c r="E193" s="23"/>
      <c r="F193"/>
      <c r="G193"/>
      <c r="H193"/>
      <c r="I193"/>
      <c r="J193"/>
      <c r="K193"/>
      <c r="L193"/>
      <c r="M193"/>
      <c r="N193"/>
      <c r="O193"/>
      <c r="P193"/>
      <c r="Q193"/>
      <c r="R193"/>
      <c r="S193"/>
      <c r="T193"/>
      <c r="U193"/>
      <c r="V193"/>
      <c r="W193"/>
      <c r="X193"/>
      <c r="Y193"/>
      <c r="Z193"/>
      <c r="AA193"/>
      <c r="AB193"/>
      <c r="AC193"/>
      <c r="AD193"/>
      <c r="AE193"/>
      <c r="AF193"/>
      <c r="AG193"/>
      <c r="AH193"/>
      <c r="AI193"/>
      <c r="AJ193"/>
      <c r="AK193"/>
      <c r="AL193"/>
      <c r="AM193"/>
      <c r="AN193"/>
      <c r="AO193"/>
      <c r="AP193"/>
      <c r="AQ193"/>
      <c r="AR193"/>
      <c r="AS193"/>
      <c r="AT193"/>
      <c r="AU193"/>
      <c r="AV193"/>
      <c r="AW193"/>
      <c r="AX193"/>
      <c r="AY193"/>
      <c r="AZ193"/>
      <c r="BA193"/>
      <c r="BB193"/>
      <c r="BC193"/>
      <c r="BD193"/>
      <c r="BE193"/>
      <c r="BF193"/>
      <c r="BG193"/>
      <c r="BH193"/>
      <c r="BI193"/>
      <c r="BJ193"/>
      <c r="BK193"/>
      <c r="BL193"/>
      <c r="BM193"/>
      <c r="BN193"/>
      <c r="BO193"/>
      <c r="BP193"/>
      <c r="BQ193"/>
      <c r="BR193"/>
      <c r="BS193"/>
      <c r="BT193"/>
      <c r="BU193"/>
      <c r="BV193"/>
      <c r="BW193"/>
      <c r="BX193"/>
      <c r="BY193"/>
      <c r="BZ193"/>
      <c r="CA193"/>
      <c r="CB193"/>
      <c r="CC193"/>
      <c r="CD193"/>
      <c r="CE193"/>
      <c r="CF193"/>
      <c r="CG193"/>
      <c r="CH193"/>
      <c r="CI193"/>
      <c r="CJ193"/>
      <c r="CK193"/>
      <c r="CL193"/>
      <c r="CM193"/>
      <c r="CN193"/>
      <c r="CO193"/>
      <c r="CP193"/>
      <c r="CQ193"/>
      <c r="CR193"/>
      <c r="CS193"/>
      <c r="CT193"/>
      <c r="CU193"/>
      <c r="CV193"/>
      <c r="CW193"/>
      <c r="CX193"/>
      <c r="CY193"/>
      <c r="CZ193"/>
      <c r="DA193"/>
      <c r="DB193"/>
      <c r="DC193"/>
      <c r="DD193"/>
      <c r="DE193"/>
      <c r="DF193"/>
      <c r="DG193"/>
      <c r="DH193"/>
      <c r="DI193"/>
      <c r="DJ193"/>
      <c r="DK193"/>
      <c r="DL193"/>
      <c r="DM193"/>
      <c r="DN193"/>
      <c r="DO193"/>
      <c r="DP193"/>
      <c r="DQ193"/>
      <c r="DR193"/>
      <c r="DS193"/>
      <c r="DT193"/>
      <c r="DU193"/>
      <c r="DV193"/>
      <c r="DW193"/>
      <c r="DX193"/>
      <c r="DY193"/>
      <c r="DZ193"/>
      <c r="EA193"/>
      <c r="EB193"/>
      <c r="EC193"/>
      <c r="ED193"/>
      <c r="EE193"/>
      <c r="EF193"/>
      <c r="EG193"/>
      <c r="EH193"/>
      <c r="EI193"/>
      <c r="EJ193"/>
      <c r="EK193"/>
      <c r="EL193"/>
      <c r="EM193"/>
      <c r="EN193"/>
      <c r="EO193"/>
      <c r="EP193"/>
      <c r="EQ193"/>
      <c r="ER193"/>
      <c r="ES193"/>
      <c r="ET193"/>
      <c r="EU193"/>
      <c r="EV193"/>
      <c r="EW193"/>
      <c r="EX193"/>
      <c r="EY193"/>
      <c r="EZ193"/>
      <c r="FA193"/>
      <c r="FB193"/>
      <c r="FC193"/>
      <c r="FD193"/>
      <c r="FE193"/>
      <c r="FF193"/>
      <c r="FG193"/>
      <c r="FH193"/>
      <c r="FI193"/>
      <c r="FJ193"/>
      <c r="FK193"/>
      <c r="FL193"/>
      <c r="FM193"/>
      <c r="FN193"/>
      <c r="FO193"/>
      <c r="FP193"/>
      <c r="FQ193"/>
      <c r="FR193"/>
      <c r="FS193"/>
      <c r="FT193"/>
      <c r="FU193"/>
      <c r="FV193"/>
      <c r="FW193"/>
      <c r="FX193"/>
      <c r="FY193"/>
      <c r="FZ193"/>
      <c r="GA193"/>
      <c r="GB193"/>
      <c r="GC193"/>
      <c r="GD193"/>
      <c r="GE193"/>
      <c r="GF193"/>
      <c r="GG193"/>
      <c r="GH193"/>
      <c r="GI193"/>
      <c r="GJ193"/>
      <c r="GK193"/>
      <c r="GL193"/>
      <c r="GM193"/>
      <c r="GN193"/>
      <c r="GO193"/>
      <c r="GP193"/>
      <c r="GQ193"/>
      <c r="GR193"/>
      <c r="GS193"/>
      <c r="GT193"/>
      <c r="GU193"/>
      <c r="GV193"/>
      <c r="GW193"/>
      <c r="GX193"/>
      <c r="GY193"/>
      <c r="GZ193"/>
      <c r="HA193"/>
      <c r="HB193"/>
      <c r="HC193"/>
      <c r="HD193"/>
      <c r="HE193"/>
      <c r="HF193"/>
      <c r="HG193"/>
      <c r="HH193"/>
      <c r="HI193"/>
      <c r="HJ193"/>
      <c r="HK193"/>
      <c r="HL193"/>
      <c r="HM193"/>
      <c r="HN193"/>
      <c r="HO193"/>
      <c r="HP193"/>
      <c r="HQ193"/>
      <c r="HR193"/>
      <c r="HS193"/>
      <c r="HT193"/>
      <c r="HU193"/>
      <c r="HV193"/>
      <c r="HW193"/>
      <c r="HX193"/>
      <c r="HY193"/>
      <c r="HZ193"/>
      <c r="IA193"/>
      <c r="IB193"/>
      <c r="IC193"/>
      <c r="ID193"/>
      <c r="IE193"/>
      <c r="IF193"/>
      <c r="IG193"/>
      <c r="IH193"/>
      <c r="II193"/>
      <c r="IJ193"/>
      <c r="IK193"/>
      <c r="IL193"/>
      <c r="IM193"/>
      <c r="IN193"/>
      <c r="IO193"/>
      <c r="IP193"/>
      <c r="IQ193"/>
      <c r="IR193"/>
      <c r="IS193"/>
      <c r="IT193"/>
      <c r="IU193"/>
      <c r="IV193"/>
      <c r="IW193"/>
    </row>
    <row r="194" spans="1:257" s="2" customFormat="1" ht="15" hidden="1" x14ac:dyDescent="0.25">
      <c r="A194" s="2">
        <v>92</v>
      </c>
      <c r="B194" s="36">
        <f t="shared" ca="1" si="133"/>
        <v>47266</v>
      </c>
      <c r="C194" s="23">
        <f t="shared" si="136"/>
        <v>919.69409722222031</v>
      </c>
      <c r="D194" s="23">
        <f t="shared" si="137"/>
        <v>661.99652777777681</v>
      </c>
      <c r="E194" s="23"/>
      <c r="F194"/>
      <c r="G194"/>
      <c r="H194"/>
      <c r="I194"/>
      <c r="J194"/>
      <c r="K194"/>
      <c r="L194"/>
      <c r="M194"/>
      <c r="N194"/>
      <c r="O194"/>
      <c r="P194"/>
      <c r="Q194"/>
      <c r="R194"/>
      <c r="S194"/>
      <c r="T194"/>
      <c r="U194"/>
      <c r="V194"/>
      <c r="W194"/>
      <c r="X194"/>
      <c r="Y194"/>
      <c r="Z194"/>
      <c r="AA194"/>
      <c r="AB194"/>
      <c r="AC194"/>
      <c r="AD194"/>
      <c r="AE194"/>
      <c r="AF194"/>
      <c r="AG194"/>
      <c r="AH194"/>
      <c r="AI194"/>
      <c r="AJ194"/>
      <c r="AK194"/>
      <c r="AL194"/>
      <c r="AM194"/>
      <c r="AN194"/>
      <c r="AO194"/>
      <c r="AP194"/>
      <c r="AQ194"/>
      <c r="AR194"/>
      <c r="AS194"/>
      <c r="AT194"/>
      <c r="AU194"/>
      <c r="AV194"/>
      <c r="AW194"/>
      <c r="AX194"/>
      <c r="AY194"/>
      <c r="AZ194"/>
      <c r="BA194"/>
      <c r="BB194"/>
      <c r="BC194"/>
      <c r="BD194"/>
      <c r="BE194"/>
      <c r="BF194"/>
      <c r="BG194"/>
      <c r="BH194"/>
      <c r="BI194"/>
      <c r="BJ194"/>
      <c r="BK194"/>
      <c r="BL194"/>
      <c r="BM194"/>
      <c r="BN194"/>
      <c r="BO194"/>
      <c r="BP194"/>
      <c r="BQ194"/>
      <c r="BR194"/>
      <c r="BS194"/>
      <c r="BT194"/>
      <c r="BU194"/>
      <c r="BV194"/>
      <c r="BW194"/>
      <c r="BX194"/>
      <c r="BY194"/>
      <c r="BZ194"/>
      <c r="CA194"/>
      <c r="CB194"/>
      <c r="CC194"/>
      <c r="CD194"/>
      <c r="CE194"/>
      <c r="CF194"/>
      <c r="CG194"/>
      <c r="CH194"/>
      <c r="CI194"/>
      <c r="CJ194"/>
      <c r="CK194"/>
      <c r="CL194"/>
      <c r="CM194"/>
      <c r="CN194"/>
      <c r="CO194"/>
      <c r="CP194"/>
      <c r="CQ194"/>
      <c r="CR194"/>
      <c r="CS194"/>
      <c r="CT194"/>
      <c r="CU194"/>
      <c r="CV194"/>
      <c r="CW194"/>
      <c r="CX194"/>
      <c r="CY194"/>
      <c r="CZ194"/>
      <c r="DA194"/>
      <c r="DB194"/>
      <c r="DC194"/>
      <c r="DD194"/>
      <c r="DE194"/>
      <c r="DF194"/>
      <c r="DG194"/>
      <c r="DH194"/>
      <c r="DI194"/>
      <c r="DJ194"/>
      <c r="DK194"/>
      <c r="DL194"/>
      <c r="DM194"/>
      <c r="DN194"/>
      <c r="DO194"/>
      <c r="DP194"/>
      <c r="DQ194"/>
      <c r="DR194"/>
      <c r="DS194"/>
      <c r="DT194"/>
      <c r="DU194"/>
      <c r="DV194"/>
      <c r="DW194"/>
      <c r="DX194"/>
      <c r="DY194"/>
      <c r="DZ194"/>
      <c r="EA194"/>
      <c r="EB194"/>
      <c r="EC194"/>
      <c r="ED194"/>
      <c r="EE194"/>
      <c r="EF194"/>
      <c r="EG194"/>
      <c r="EH194"/>
      <c r="EI194"/>
      <c r="EJ194"/>
      <c r="EK194"/>
      <c r="EL194"/>
      <c r="EM194"/>
      <c r="EN194"/>
      <c r="EO194"/>
      <c r="EP194"/>
      <c r="EQ194"/>
      <c r="ER194"/>
      <c r="ES194"/>
      <c r="ET194"/>
      <c r="EU194"/>
      <c r="EV194"/>
      <c r="EW194"/>
      <c r="EX194"/>
      <c r="EY194"/>
      <c r="EZ194"/>
      <c r="FA194"/>
      <c r="FB194"/>
      <c r="FC194"/>
      <c r="FD194"/>
      <c r="FE194"/>
      <c r="FF194"/>
      <c r="FG194"/>
      <c r="FH194"/>
      <c r="FI194"/>
      <c r="FJ194"/>
      <c r="FK194"/>
      <c r="FL194"/>
      <c r="FM194"/>
      <c r="FN194"/>
      <c r="FO194"/>
      <c r="FP194"/>
      <c r="FQ194"/>
      <c r="FR194"/>
      <c r="FS194"/>
      <c r="FT194"/>
      <c r="FU194"/>
      <c r="FV194"/>
      <c r="FW194"/>
      <c r="FX194"/>
      <c r="FY194"/>
      <c r="FZ194"/>
      <c r="GA194"/>
      <c r="GB194"/>
      <c r="GC194"/>
      <c r="GD194"/>
      <c r="GE194"/>
      <c r="GF194"/>
      <c r="GG194"/>
      <c r="GH194"/>
      <c r="GI194"/>
      <c r="GJ194"/>
      <c r="GK194"/>
      <c r="GL194"/>
      <c r="GM194"/>
      <c r="GN194"/>
      <c r="GO194"/>
      <c r="GP194"/>
      <c r="GQ194"/>
      <c r="GR194"/>
      <c r="GS194"/>
      <c r="GT194"/>
      <c r="GU194"/>
      <c r="GV194"/>
      <c r="GW194"/>
      <c r="GX194"/>
      <c r="GY194"/>
      <c r="GZ194"/>
      <c r="HA194"/>
      <c r="HB194"/>
      <c r="HC194"/>
      <c r="HD194"/>
      <c r="HE194"/>
      <c r="HF194"/>
      <c r="HG194"/>
      <c r="HH194"/>
      <c r="HI194"/>
      <c r="HJ194"/>
      <c r="HK194"/>
      <c r="HL194"/>
      <c r="HM194"/>
      <c r="HN194"/>
      <c r="HO194"/>
      <c r="HP194"/>
      <c r="HQ194"/>
      <c r="HR194"/>
      <c r="HS194"/>
      <c r="HT194"/>
      <c r="HU194"/>
      <c r="HV194"/>
      <c r="HW194"/>
      <c r="HX194"/>
      <c r="HY194"/>
      <c r="HZ194"/>
      <c r="IA194"/>
      <c r="IB194"/>
      <c r="IC194"/>
      <c r="ID194"/>
      <c r="IE194"/>
      <c r="IF194"/>
      <c r="IG194"/>
      <c r="IH194"/>
      <c r="II194"/>
      <c r="IJ194"/>
      <c r="IK194"/>
      <c r="IL194"/>
      <c r="IM194"/>
      <c r="IN194"/>
      <c r="IO194"/>
      <c r="IP194"/>
      <c r="IQ194"/>
      <c r="IR194"/>
      <c r="IS194"/>
      <c r="IT194"/>
      <c r="IU194"/>
      <c r="IV194"/>
      <c r="IW194"/>
    </row>
    <row r="195" spans="1:257" s="2" customFormat="1" ht="15" hidden="1" x14ac:dyDescent="0.25">
      <c r="A195" s="2">
        <v>93</v>
      </c>
      <c r="B195" s="36">
        <f t="shared" ca="1" si="133"/>
        <v>47297</v>
      </c>
      <c r="C195" s="23">
        <f t="shared" si="136"/>
        <v>915.89861111110918</v>
      </c>
      <c r="D195" s="23">
        <f t="shared" si="137"/>
        <v>659.93055555555452</v>
      </c>
      <c r="E195" s="23"/>
      <c r="F195"/>
      <c r="G195"/>
      <c r="H195"/>
      <c r="I195"/>
      <c r="J195"/>
      <c r="K195"/>
      <c r="L195"/>
      <c r="M195"/>
      <c r="N195"/>
      <c r="O195"/>
      <c r="P195"/>
      <c r="Q195"/>
      <c r="R195"/>
      <c r="S195"/>
      <c r="T195"/>
      <c r="U195"/>
      <c r="V195"/>
      <c r="W195"/>
      <c r="X195"/>
      <c r="Y195"/>
      <c r="Z195"/>
      <c r="AA195"/>
      <c r="AB195"/>
      <c r="AC195"/>
      <c r="AD195"/>
      <c r="AE195"/>
      <c r="AF195"/>
      <c r="AG195"/>
      <c r="AH195"/>
      <c r="AI195"/>
      <c r="AJ195"/>
      <c r="AK195"/>
      <c r="AL195"/>
      <c r="AM195"/>
      <c r="AN195"/>
      <c r="AO195"/>
      <c r="AP195"/>
      <c r="AQ195"/>
      <c r="AR195"/>
      <c r="AS195"/>
      <c r="AT195"/>
      <c r="AU195"/>
      <c r="AV195"/>
      <c r="AW195"/>
      <c r="AX195"/>
      <c r="AY195"/>
      <c r="AZ195"/>
      <c r="BA195"/>
      <c r="BB195"/>
      <c r="BC195"/>
      <c r="BD195"/>
      <c r="BE195"/>
      <c r="BF195"/>
      <c r="BG195"/>
      <c r="BH195"/>
      <c r="BI195"/>
      <c r="BJ195"/>
      <c r="BK195"/>
      <c r="BL195"/>
      <c r="BM195"/>
      <c r="BN195"/>
      <c r="BO195"/>
      <c r="BP195"/>
      <c r="BQ195"/>
      <c r="BR195"/>
      <c r="BS195"/>
      <c r="BT195"/>
      <c r="BU195"/>
      <c r="BV195"/>
      <c r="BW195"/>
      <c r="BX195"/>
      <c r="BY195"/>
      <c r="BZ195"/>
      <c r="CA195"/>
      <c r="CB195"/>
      <c r="CC195"/>
      <c r="CD195"/>
      <c r="CE195"/>
      <c r="CF195"/>
      <c r="CG195"/>
      <c r="CH195"/>
      <c r="CI195"/>
      <c r="CJ195"/>
      <c r="CK195"/>
      <c r="CL195"/>
      <c r="CM195"/>
      <c r="CN195"/>
      <c r="CO195"/>
      <c r="CP195"/>
      <c r="CQ195"/>
      <c r="CR195"/>
      <c r="CS195"/>
      <c r="CT195"/>
      <c r="CU195"/>
      <c r="CV195"/>
      <c r="CW195"/>
      <c r="CX195"/>
      <c r="CY195"/>
      <c r="CZ195"/>
      <c r="DA195"/>
      <c r="DB195"/>
      <c r="DC195"/>
      <c r="DD195"/>
      <c r="DE195"/>
      <c r="DF195"/>
      <c r="DG195"/>
      <c r="DH195"/>
      <c r="DI195"/>
      <c r="DJ195"/>
      <c r="DK195"/>
      <c r="DL195"/>
      <c r="DM195"/>
      <c r="DN195"/>
      <c r="DO195"/>
      <c r="DP195"/>
      <c r="DQ195"/>
      <c r="DR195"/>
      <c r="DS195"/>
      <c r="DT195"/>
      <c r="DU195"/>
      <c r="DV195"/>
      <c r="DW195"/>
      <c r="DX195"/>
      <c r="DY195"/>
      <c r="DZ195"/>
      <c r="EA195"/>
      <c r="EB195"/>
      <c r="EC195"/>
      <c r="ED195"/>
      <c r="EE195"/>
      <c r="EF195"/>
      <c r="EG195"/>
      <c r="EH195"/>
      <c r="EI195"/>
      <c r="EJ195"/>
      <c r="EK195"/>
      <c r="EL195"/>
      <c r="EM195"/>
      <c r="EN195"/>
      <c r="EO195"/>
      <c r="EP195"/>
      <c r="EQ195"/>
      <c r="ER195"/>
      <c r="ES195"/>
      <c r="ET195"/>
      <c r="EU195"/>
      <c r="EV195"/>
      <c r="EW195"/>
      <c r="EX195"/>
      <c r="EY195"/>
      <c r="EZ195"/>
      <c r="FA195"/>
      <c r="FB195"/>
      <c r="FC195"/>
      <c r="FD195"/>
      <c r="FE195"/>
      <c r="FF195"/>
      <c r="FG195"/>
      <c r="FH195"/>
      <c r="FI195"/>
      <c r="FJ195"/>
      <c r="FK195"/>
      <c r="FL195"/>
      <c r="FM195"/>
      <c r="FN195"/>
      <c r="FO195"/>
      <c r="FP195"/>
      <c r="FQ195"/>
      <c r="FR195"/>
      <c r="FS195"/>
      <c r="FT195"/>
      <c r="FU195"/>
      <c r="FV195"/>
      <c r="FW195"/>
      <c r="FX195"/>
      <c r="FY195"/>
      <c r="FZ195"/>
      <c r="GA195"/>
      <c r="GB195"/>
      <c r="GC195"/>
      <c r="GD195"/>
      <c r="GE195"/>
      <c r="GF195"/>
      <c r="GG195"/>
      <c r="GH195"/>
      <c r="GI195"/>
      <c r="GJ195"/>
      <c r="GK195"/>
      <c r="GL195"/>
      <c r="GM195"/>
      <c r="GN195"/>
      <c r="GO195"/>
      <c r="GP195"/>
      <c r="GQ195"/>
      <c r="GR195"/>
      <c r="GS195"/>
      <c r="GT195"/>
      <c r="GU195"/>
      <c r="GV195"/>
      <c r="GW195"/>
      <c r="GX195"/>
      <c r="GY195"/>
      <c r="GZ195"/>
      <c r="HA195"/>
      <c r="HB195"/>
      <c r="HC195"/>
      <c r="HD195"/>
      <c r="HE195"/>
      <c r="HF195"/>
      <c r="HG195"/>
      <c r="HH195"/>
      <c r="HI195"/>
      <c r="HJ195"/>
      <c r="HK195"/>
      <c r="HL195"/>
      <c r="HM195"/>
      <c r="HN195"/>
      <c r="HO195"/>
      <c r="HP195"/>
      <c r="HQ195"/>
      <c r="HR195"/>
      <c r="HS195"/>
      <c r="HT195"/>
      <c r="HU195"/>
      <c r="HV195"/>
      <c r="HW195"/>
      <c r="HX195"/>
      <c r="HY195"/>
      <c r="HZ195"/>
      <c r="IA195"/>
      <c r="IB195"/>
      <c r="IC195"/>
      <c r="ID195"/>
      <c r="IE195"/>
      <c r="IF195"/>
      <c r="IG195"/>
      <c r="IH195"/>
      <c r="II195"/>
      <c r="IJ195"/>
      <c r="IK195"/>
      <c r="IL195"/>
      <c r="IM195"/>
      <c r="IN195"/>
      <c r="IO195"/>
      <c r="IP195"/>
      <c r="IQ195"/>
      <c r="IR195"/>
      <c r="IS195"/>
      <c r="IT195"/>
      <c r="IU195"/>
      <c r="IV195"/>
      <c r="IW195"/>
    </row>
    <row r="196" spans="1:257" s="2" customFormat="1" ht="15" hidden="1" x14ac:dyDescent="0.25">
      <c r="A196" s="2">
        <v>94</v>
      </c>
      <c r="B196" s="36">
        <f t="shared" ca="1" si="133"/>
        <v>47327</v>
      </c>
      <c r="C196" s="23">
        <f t="shared" si="136"/>
        <v>912.10312499999827</v>
      </c>
      <c r="D196" s="23">
        <f t="shared" si="137"/>
        <v>657.86458333333235</v>
      </c>
      <c r="E196" s="23"/>
      <c r="F196"/>
      <c r="G196"/>
      <c r="H196"/>
      <c r="I196"/>
      <c r="J196"/>
      <c r="K196"/>
      <c r="L196"/>
      <c r="M196"/>
      <c r="N196"/>
      <c r="O196"/>
      <c r="P196"/>
      <c r="Q196"/>
      <c r="R196"/>
      <c r="S196"/>
      <c r="T196"/>
      <c r="U196"/>
      <c r="V196"/>
      <c r="W196"/>
      <c r="X196"/>
      <c r="Y196"/>
      <c r="Z196"/>
      <c r="AA196"/>
      <c r="AB196"/>
      <c r="AC196"/>
      <c r="AD196"/>
      <c r="AE196"/>
      <c r="AF196"/>
      <c r="AG196"/>
      <c r="AH196"/>
      <c r="AI196"/>
      <c r="AJ196"/>
      <c r="AK196"/>
      <c r="AL196"/>
      <c r="AM196"/>
      <c r="AN196"/>
      <c r="AO196"/>
      <c r="AP196"/>
      <c r="AQ196"/>
      <c r="AR196"/>
      <c r="AS196"/>
      <c r="AT196"/>
      <c r="AU196"/>
      <c r="AV196"/>
      <c r="AW196"/>
      <c r="AX196"/>
      <c r="AY196"/>
      <c r="AZ196"/>
      <c r="BA196"/>
      <c r="BB196"/>
      <c r="BC196"/>
      <c r="BD196"/>
      <c r="BE196"/>
      <c r="BF196"/>
      <c r="BG196"/>
      <c r="BH196"/>
      <c r="BI196"/>
      <c r="BJ196"/>
      <c r="BK196"/>
      <c r="BL196"/>
      <c r="BM196"/>
      <c r="BN196"/>
      <c r="BO196"/>
      <c r="BP196"/>
      <c r="BQ196"/>
      <c r="BR196"/>
      <c r="BS196"/>
      <c r="BT196"/>
      <c r="BU196"/>
      <c r="BV196"/>
      <c r="BW196"/>
      <c r="BX196"/>
      <c r="BY196"/>
      <c r="BZ196"/>
      <c r="CA196"/>
      <c r="CB196"/>
      <c r="CC196"/>
      <c r="CD196"/>
      <c r="CE196"/>
      <c r="CF196"/>
      <c r="CG196"/>
      <c r="CH196"/>
      <c r="CI196"/>
      <c r="CJ196"/>
      <c r="CK196"/>
      <c r="CL196"/>
      <c r="CM196"/>
      <c r="CN196"/>
      <c r="CO196"/>
      <c r="CP196"/>
      <c r="CQ196"/>
      <c r="CR196"/>
      <c r="CS196"/>
      <c r="CT196"/>
      <c r="CU196"/>
      <c r="CV196"/>
      <c r="CW196"/>
      <c r="CX196"/>
      <c r="CY196"/>
      <c r="CZ196"/>
      <c r="DA196"/>
      <c r="DB196"/>
      <c r="DC196"/>
      <c r="DD196"/>
      <c r="DE196"/>
      <c r="DF196"/>
      <c r="DG196"/>
      <c r="DH196"/>
      <c r="DI196"/>
      <c r="DJ196"/>
      <c r="DK196"/>
      <c r="DL196"/>
      <c r="DM196"/>
      <c r="DN196"/>
      <c r="DO196"/>
      <c r="DP196"/>
      <c r="DQ196"/>
      <c r="DR196"/>
      <c r="DS196"/>
      <c r="DT196"/>
      <c r="DU196"/>
      <c r="DV196"/>
      <c r="DW196"/>
      <c r="DX196"/>
      <c r="DY196"/>
      <c r="DZ196"/>
      <c r="EA196"/>
      <c r="EB196"/>
      <c r="EC196"/>
      <c r="ED196"/>
      <c r="EE196"/>
      <c r="EF196"/>
      <c r="EG196"/>
      <c r="EH196"/>
      <c r="EI196"/>
      <c r="EJ196"/>
      <c r="EK196"/>
      <c r="EL196"/>
      <c r="EM196"/>
      <c r="EN196"/>
      <c r="EO196"/>
      <c r="EP196"/>
      <c r="EQ196"/>
      <c r="ER196"/>
      <c r="ES196"/>
      <c r="ET196"/>
      <c r="EU196"/>
      <c r="EV196"/>
      <c r="EW196"/>
      <c r="EX196"/>
      <c r="EY196"/>
      <c r="EZ196"/>
      <c r="FA196"/>
      <c r="FB196"/>
      <c r="FC196"/>
      <c r="FD196"/>
      <c r="FE196"/>
      <c r="FF196"/>
      <c r="FG196"/>
      <c r="FH196"/>
      <c r="FI196"/>
      <c r="FJ196"/>
      <c r="FK196"/>
      <c r="FL196"/>
      <c r="FM196"/>
      <c r="FN196"/>
      <c r="FO196"/>
      <c r="FP196"/>
      <c r="FQ196"/>
      <c r="FR196"/>
      <c r="FS196"/>
      <c r="FT196"/>
      <c r="FU196"/>
      <c r="FV196"/>
      <c r="FW196"/>
      <c r="FX196"/>
      <c r="FY196"/>
      <c r="FZ196"/>
      <c r="GA196"/>
      <c r="GB196"/>
      <c r="GC196"/>
      <c r="GD196"/>
      <c r="GE196"/>
      <c r="GF196"/>
      <c r="GG196"/>
      <c r="GH196"/>
      <c r="GI196"/>
      <c r="GJ196"/>
      <c r="GK196"/>
      <c r="GL196"/>
      <c r="GM196"/>
      <c r="GN196"/>
      <c r="GO196"/>
      <c r="GP196"/>
      <c r="GQ196"/>
      <c r="GR196"/>
      <c r="GS196"/>
      <c r="GT196"/>
      <c r="GU196"/>
      <c r="GV196"/>
      <c r="GW196"/>
      <c r="GX196"/>
      <c r="GY196"/>
      <c r="GZ196"/>
      <c r="HA196"/>
      <c r="HB196"/>
      <c r="HC196"/>
      <c r="HD196"/>
      <c r="HE196"/>
      <c r="HF196"/>
      <c r="HG196"/>
      <c r="HH196"/>
      <c r="HI196"/>
      <c r="HJ196"/>
      <c r="HK196"/>
      <c r="HL196"/>
      <c r="HM196"/>
      <c r="HN196"/>
      <c r="HO196"/>
      <c r="HP196"/>
      <c r="HQ196"/>
      <c r="HR196"/>
      <c r="HS196"/>
      <c r="HT196"/>
      <c r="HU196"/>
      <c r="HV196"/>
      <c r="HW196"/>
      <c r="HX196"/>
      <c r="HY196"/>
      <c r="HZ196"/>
      <c r="IA196"/>
      <c r="IB196"/>
      <c r="IC196"/>
      <c r="ID196"/>
      <c r="IE196"/>
      <c r="IF196"/>
      <c r="IG196"/>
      <c r="IH196"/>
      <c r="II196"/>
      <c r="IJ196"/>
      <c r="IK196"/>
      <c r="IL196"/>
      <c r="IM196"/>
      <c r="IN196"/>
      <c r="IO196"/>
      <c r="IP196"/>
      <c r="IQ196"/>
      <c r="IR196"/>
      <c r="IS196"/>
      <c r="IT196"/>
      <c r="IU196"/>
      <c r="IV196"/>
      <c r="IW196"/>
    </row>
    <row r="197" spans="1:257" s="2" customFormat="1" ht="15" hidden="1" x14ac:dyDescent="0.25">
      <c r="A197" s="2">
        <v>95</v>
      </c>
      <c r="B197" s="36">
        <f t="shared" ca="1" si="133"/>
        <v>47358</v>
      </c>
      <c r="C197" s="23">
        <f t="shared" si="136"/>
        <v>908.30763888888714</v>
      </c>
      <c r="D197" s="23">
        <f t="shared" si="137"/>
        <v>655.79861111111018</v>
      </c>
      <c r="E197" s="23"/>
      <c r="F197"/>
      <c r="G197"/>
      <c r="H197"/>
      <c r="I197"/>
      <c r="J197"/>
      <c r="K197"/>
      <c r="L197"/>
      <c r="M197"/>
      <c r="N197"/>
      <c r="O197"/>
      <c r="P197"/>
      <c r="Q197"/>
      <c r="R197"/>
      <c r="S197"/>
      <c r="T197"/>
      <c r="U197"/>
      <c r="V197"/>
      <c r="W197"/>
      <c r="X197"/>
      <c r="Y197"/>
      <c r="Z197"/>
      <c r="AA197"/>
      <c r="AB197"/>
      <c r="AC197"/>
      <c r="AD197"/>
      <c r="AE197"/>
      <c r="AF197"/>
      <c r="AG197"/>
      <c r="AH197"/>
      <c r="AI197"/>
      <c r="AJ197"/>
      <c r="AK197"/>
      <c r="AL197"/>
      <c r="AM197"/>
      <c r="AN197"/>
      <c r="AO197"/>
      <c r="AP197"/>
      <c r="AQ197"/>
      <c r="AR197"/>
      <c r="AS197"/>
      <c r="AT197"/>
      <c r="AU197"/>
      <c r="AV197"/>
      <c r="AW197"/>
      <c r="AX197"/>
      <c r="AY197"/>
      <c r="AZ197"/>
      <c r="BA197"/>
      <c r="BB197"/>
      <c r="BC197"/>
      <c r="BD197"/>
      <c r="BE197"/>
      <c r="BF197"/>
      <c r="BG197"/>
      <c r="BH197"/>
      <c r="BI197"/>
      <c r="BJ197"/>
      <c r="BK197"/>
      <c r="BL197"/>
      <c r="BM197"/>
      <c r="BN197"/>
      <c r="BO197"/>
      <c r="BP197"/>
      <c r="BQ197"/>
      <c r="BR197"/>
      <c r="BS197"/>
      <c r="BT197"/>
      <c r="BU197"/>
      <c r="BV197"/>
      <c r="BW197"/>
      <c r="BX197"/>
      <c r="BY197"/>
      <c r="BZ197"/>
      <c r="CA197"/>
      <c r="CB197"/>
      <c r="CC197"/>
      <c r="CD197"/>
      <c r="CE197"/>
      <c r="CF197"/>
      <c r="CG197"/>
      <c r="CH197"/>
      <c r="CI197"/>
      <c r="CJ197"/>
      <c r="CK197"/>
      <c r="CL197"/>
      <c r="CM197"/>
      <c r="CN197"/>
      <c r="CO197"/>
      <c r="CP197"/>
      <c r="CQ197"/>
      <c r="CR197"/>
      <c r="CS197"/>
      <c r="CT197"/>
      <c r="CU197"/>
      <c r="CV197"/>
      <c r="CW197"/>
      <c r="CX197"/>
      <c r="CY197"/>
      <c r="CZ197"/>
      <c r="DA197"/>
      <c r="DB197"/>
      <c r="DC197"/>
      <c r="DD197"/>
      <c r="DE197"/>
      <c r="DF197"/>
      <c r="DG197"/>
      <c r="DH197"/>
      <c r="DI197"/>
      <c r="DJ197"/>
      <c r="DK197"/>
      <c r="DL197"/>
      <c r="DM197"/>
      <c r="DN197"/>
      <c r="DO197"/>
      <c r="DP197"/>
      <c r="DQ197"/>
      <c r="DR197"/>
      <c r="DS197"/>
      <c r="DT197"/>
      <c r="DU197"/>
      <c r="DV197"/>
      <c r="DW197"/>
      <c r="DX197"/>
      <c r="DY197"/>
      <c r="DZ197"/>
      <c r="EA197"/>
      <c r="EB197"/>
      <c r="EC197"/>
      <c r="ED197"/>
      <c r="EE197"/>
      <c r="EF197"/>
      <c r="EG197"/>
      <c r="EH197"/>
      <c r="EI197"/>
      <c r="EJ197"/>
      <c r="EK197"/>
      <c r="EL197"/>
      <c r="EM197"/>
      <c r="EN197"/>
      <c r="EO197"/>
      <c r="EP197"/>
      <c r="EQ197"/>
      <c r="ER197"/>
      <c r="ES197"/>
      <c r="ET197"/>
      <c r="EU197"/>
      <c r="EV197"/>
      <c r="EW197"/>
      <c r="EX197"/>
      <c r="EY197"/>
      <c r="EZ197"/>
      <c r="FA197"/>
      <c r="FB197"/>
      <c r="FC197"/>
      <c r="FD197"/>
      <c r="FE197"/>
      <c r="FF197"/>
      <c r="FG197"/>
      <c r="FH197"/>
      <c r="FI197"/>
      <c r="FJ197"/>
      <c r="FK197"/>
      <c r="FL197"/>
      <c r="FM197"/>
      <c r="FN197"/>
      <c r="FO197"/>
      <c r="FP197"/>
      <c r="FQ197"/>
      <c r="FR197"/>
      <c r="FS197"/>
      <c r="FT197"/>
      <c r="FU197"/>
      <c r="FV197"/>
      <c r="FW197"/>
      <c r="FX197"/>
      <c r="FY197"/>
      <c r="FZ197"/>
      <c r="GA197"/>
      <c r="GB197"/>
      <c r="GC197"/>
      <c r="GD197"/>
      <c r="GE197"/>
      <c r="GF197"/>
      <c r="GG197"/>
      <c r="GH197"/>
      <c r="GI197"/>
      <c r="GJ197"/>
      <c r="GK197"/>
      <c r="GL197"/>
      <c r="GM197"/>
      <c r="GN197"/>
      <c r="GO197"/>
      <c r="GP197"/>
      <c r="GQ197"/>
      <c r="GR197"/>
      <c r="GS197"/>
      <c r="GT197"/>
      <c r="GU197"/>
      <c r="GV197"/>
      <c r="GW197"/>
      <c r="GX197"/>
      <c r="GY197"/>
      <c r="GZ197"/>
      <c r="HA197"/>
      <c r="HB197"/>
      <c r="HC197"/>
      <c r="HD197"/>
      <c r="HE197"/>
      <c r="HF197"/>
      <c r="HG197"/>
      <c r="HH197"/>
      <c r="HI197"/>
      <c r="HJ197"/>
      <c r="HK197"/>
      <c r="HL197"/>
      <c r="HM197"/>
      <c r="HN197"/>
      <c r="HO197"/>
      <c r="HP197"/>
      <c r="HQ197"/>
      <c r="HR197"/>
      <c r="HS197"/>
      <c r="HT197"/>
      <c r="HU197"/>
      <c r="HV197"/>
      <c r="HW197"/>
      <c r="HX197"/>
      <c r="HY197"/>
      <c r="HZ197"/>
      <c r="IA197"/>
      <c r="IB197"/>
      <c r="IC197"/>
      <c r="ID197"/>
      <c r="IE197"/>
      <c r="IF197"/>
      <c r="IG197"/>
      <c r="IH197"/>
      <c r="II197"/>
      <c r="IJ197"/>
      <c r="IK197"/>
      <c r="IL197"/>
      <c r="IM197"/>
      <c r="IN197"/>
      <c r="IO197"/>
      <c r="IP197"/>
      <c r="IQ197"/>
      <c r="IR197"/>
      <c r="IS197"/>
      <c r="IT197"/>
      <c r="IU197"/>
      <c r="IV197"/>
      <c r="IW197"/>
    </row>
    <row r="198" spans="1:257" s="2" customFormat="1" ht="15" hidden="1" x14ac:dyDescent="0.25">
      <c r="A198" s="2">
        <v>96</v>
      </c>
      <c r="B198" s="36">
        <f t="shared" ca="1" si="133"/>
        <v>47389</v>
      </c>
      <c r="C198" s="23">
        <f t="shared" si="136"/>
        <v>904.51215277777601</v>
      </c>
      <c r="D198" s="23">
        <f t="shared" si="137"/>
        <v>653.732638888888</v>
      </c>
      <c r="E198" s="23"/>
      <c r="F198"/>
      <c r="G198"/>
      <c r="H198"/>
      <c r="I198"/>
      <c r="J198"/>
      <c r="K198"/>
      <c r="L198"/>
      <c r="M198"/>
      <c r="N198"/>
      <c r="O198"/>
      <c r="P198"/>
      <c r="Q198"/>
      <c r="R198"/>
      <c r="S198"/>
      <c r="T198"/>
      <c r="U198"/>
      <c r="V198"/>
      <c r="W198"/>
      <c r="X198"/>
      <c r="Y198"/>
      <c r="Z198"/>
      <c r="AA198"/>
      <c r="AB198"/>
      <c r="AC198"/>
      <c r="AD198"/>
      <c r="AE198"/>
      <c r="AF198"/>
      <c r="AG198"/>
      <c r="AH198"/>
      <c r="AI198"/>
      <c r="AJ198"/>
      <c r="AK198"/>
      <c r="AL198"/>
      <c r="AM198"/>
      <c r="AN198"/>
      <c r="AO198"/>
      <c r="AP198"/>
      <c r="AQ198"/>
      <c r="AR198"/>
      <c r="AS198"/>
      <c r="AT198"/>
      <c r="AU198"/>
      <c r="AV198"/>
      <c r="AW198"/>
      <c r="AX198"/>
      <c r="AY198"/>
      <c r="AZ198"/>
      <c r="BA198"/>
      <c r="BB198"/>
      <c r="BC198"/>
      <c r="BD198"/>
      <c r="BE198"/>
      <c r="BF198"/>
      <c r="BG198"/>
      <c r="BH198"/>
      <c r="BI198"/>
      <c r="BJ198"/>
      <c r="BK198"/>
      <c r="BL198"/>
      <c r="BM198"/>
      <c r="BN198"/>
      <c r="BO198"/>
      <c r="BP198"/>
      <c r="BQ198"/>
      <c r="BR198"/>
      <c r="BS198"/>
      <c r="BT198"/>
      <c r="BU198"/>
      <c r="BV198"/>
      <c r="BW198"/>
      <c r="BX198"/>
      <c r="BY198"/>
      <c r="BZ198"/>
      <c r="CA198"/>
      <c r="CB198"/>
      <c r="CC198"/>
      <c r="CD198"/>
      <c r="CE198"/>
      <c r="CF198"/>
      <c r="CG198"/>
      <c r="CH198"/>
      <c r="CI198"/>
      <c r="CJ198"/>
      <c r="CK198"/>
      <c r="CL198"/>
      <c r="CM198"/>
      <c r="CN198"/>
      <c r="CO198"/>
      <c r="CP198"/>
      <c r="CQ198"/>
      <c r="CR198"/>
      <c r="CS198"/>
      <c r="CT198"/>
      <c r="CU198"/>
      <c r="CV198"/>
      <c r="CW198"/>
      <c r="CX198"/>
      <c r="CY198"/>
      <c r="CZ198"/>
      <c r="DA198"/>
      <c r="DB198"/>
      <c r="DC198"/>
      <c r="DD198"/>
      <c r="DE198"/>
      <c r="DF198"/>
      <c r="DG198"/>
      <c r="DH198"/>
      <c r="DI198"/>
      <c r="DJ198"/>
      <c r="DK198"/>
      <c r="DL198"/>
      <c r="DM198"/>
      <c r="DN198"/>
      <c r="DO198"/>
      <c r="DP198"/>
      <c r="DQ198"/>
      <c r="DR198"/>
      <c r="DS198"/>
      <c r="DT198"/>
      <c r="DU198"/>
      <c r="DV198"/>
      <c r="DW198"/>
      <c r="DX198"/>
      <c r="DY198"/>
      <c r="DZ198"/>
      <c r="EA198"/>
      <c r="EB198"/>
      <c r="EC198"/>
      <c r="ED198"/>
      <c r="EE198"/>
      <c r="EF198"/>
      <c r="EG198"/>
      <c r="EH198"/>
      <c r="EI198"/>
      <c r="EJ198"/>
      <c r="EK198"/>
      <c r="EL198"/>
      <c r="EM198"/>
      <c r="EN198"/>
      <c r="EO198"/>
      <c r="EP198"/>
      <c r="EQ198"/>
      <c r="ER198"/>
      <c r="ES198"/>
      <c r="ET198"/>
      <c r="EU198"/>
      <c r="EV198"/>
      <c r="EW198"/>
      <c r="EX198"/>
      <c r="EY198"/>
      <c r="EZ198"/>
      <c r="FA198"/>
      <c r="FB198"/>
      <c r="FC198"/>
      <c r="FD198"/>
      <c r="FE198"/>
      <c r="FF198"/>
      <c r="FG198"/>
      <c r="FH198"/>
      <c r="FI198"/>
      <c r="FJ198"/>
      <c r="FK198"/>
      <c r="FL198"/>
      <c r="FM198"/>
      <c r="FN198"/>
      <c r="FO198"/>
      <c r="FP198"/>
      <c r="FQ198"/>
      <c r="FR198"/>
      <c r="FS198"/>
      <c r="FT198"/>
      <c r="FU198"/>
      <c r="FV198"/>
      <c r="FW198"/>
      <c r="FX198"/>
      <c r="FY198"/>
      <c r="FZ198"/>
      <c r="GA198"/>
      <c r="GB198"/>
      <c r="GC198"/>
      <c r="GD198"/>
      <c r="GE198"/>
      <c r="GF198"/>
      <c r="GG198"/>
      <c r="GH198"/>
      <c r="GI198"/>
      <c r="GJ198"/>
      <c r="GK198"/>
      <c r="GL198"/>
      <c r="GM198"/>
      <c r="GN198"/>
      <c r="GO198"/>
      <c r="GP198"/>
      <c r="GQ198"/>
      <c r="GR198"/>
      <c r="GS198"/>
      <c r="GT198"/>
      <c r="GU198"/>
      <c r="GV198"/>
      <c r="GW198"/>
      <c r="GX198"/>
      <c r="GY198"/>
      <c r="GZ198"/>
      <c r="HA198"/>
      <c r="HB198"/>
      <c r="HC198"/>
      <c r="HD198"/>
      <c r="HE198"/>
      <c r="HF198"/>
      <c r="HG198"/>
      <c r="HH198"/>
      <c r="HI198"/>
      <c r="HJ198"/>
      <c r="HK198"/>
      <c r="HL198"/>
      <c r="HM198"/>
      <c r="HN198"/>
      <c r="HO198"/>
      <c r="HP198"/>
      <c r="HQ198"/>
      <c r="HR198"/>
      <c r="HS198"/>
      <c r="HT198"/>
      <c r="HU198"/>
      <c r="HV198"/>
      <c r="HW198"/>
      <c r="HX198"/>
      <c r="HY198"/>
      <c r="HZ198"/>
      <c r="IA198"/>
      <c r="IB198"/>
      <c r="IC198"/>
      <c r="ID198"/>
      <c r="IE198"/>
      <c r="IF198"/>
      <c r="IG198"/>
      <c r="IH198"/>
      <c r="II198"/>
      <c r="IJ198"/>
      <c r="IK198"/>
      <c r="IL198"/>
      <c r="IM198"/>
      <c r="IN198"/>
      <c r="IO198"/>
      <c r="IP198"/>
      <c r="IQ198"/>
      <c r="IR198"/>
      <c r="IS198"/>
      <c r="IT198"/>
      <c r="IU198"/>
      <c r="IV198"/>
      <c r="IW198"/>
    </row>
    <row r="199" spans="1:257" s="2" customFormat="1" ht="15" hidden="1" x14ac:dyDescent="0.25">
      <c r="A199" s="2">
        <v>97</v>
      </c>
      <c r="B199" s="36">
        <f t="shared" ca="1" si="133"/>
        <v>47419</v>
      </c>
      <c r="C199" s="23">
        <f t="shared" ref="C199:C210" si="138">L58</f>
        <v>1180.7166666666649</v>
      </c>
      <c r="D199" s="23">
        <f t="shared" ref="D199:D210" si="139">M58</f>
        <v>931.66666666666583</v>
      </c>
      <c r="E199" s="23"/>
      <c r="F199"/>
      <c r="G199"/>
      <c r="H199"/>
      <c r="I199"/>
      <c r="J199"/>
      <c r="K199"/>
      <c r="L199"/>
      <c r="M199"/>
      <c r="N199"/>
      <c r="O199"/>
      <c r="P199"/>
      <c r="Q199"/>
      <c r="R199"/>
      <c r="S199"/>
      <c r="T199"/>
      <c r="U199"/>
      <c r="V199"/>
      <c r="W199"/>
      <c r="X199"/>
      <c r="Y199"/>
      <c r="Z199"/>
      <c r="AA199"/>
      <c r="AB199"/>
      <c r="AC199"/>
      <c r="AD199"/>
      <c r="AE199"/>
      <c r="AF199"/>
      <c r="AG199"/>
      <c r="AH199"/>
      <c r="AI199"/>
      <c r="AJ199"/>
      <c r="AK199"/>
      <c r="AL199"/>
      <c r="AM199"/>
      <c r="AN199"/>
      <c r="AO199"/>
      <c r="AP199"/>
      <c r="AQ199"/>
      <c r="AR199"/>
      <c r="AS199"/>
      <c r="AT199"/>
      <c r="AU199"/>
      <c r="AV199"/>
      <c r="AW199"/>
      <c r="AX199"/>
      <c r="AY199"/>
      <c r="AZ199"/>
      <c r="BA199"/>
      <c r="BB199"/>
      <c r="BC199"/>
      <c r="BD199"/>
      <c r="BE199"/>
      <c r="BF199"/>
      <c r="BG199"/>
      <c r="BH199"/>
      <c r="BI199"/>
      <c r="BJ199"/>
      <c r="BK199"/>
      <c r="BL199"/>
      <c r="BM199"/>
      <c r="BN199"/>
      <c r="BO199"/>
      <c r="BP199"/>
      <c r="BQ199"/>
      <c r="BR199"/>
      <c r="BS199"/>
      <c r="BT199"/>
      <c r="BU199"/>
      <c r="BV199"/>
      <c r="BW199"/>
      <c r="BX199"/>
      <c r="BY199"/>
      <c r="BZ199"/>
      <c r="CA199"/>
      <c r="CB199"/>
      <c r="CC199"/>
      <c r="CD199"/>
      <c r="CE199"/>
      <c r="CF199"/>
      <c r="CG199"/>
      <c r="CH199"/>
      <c r="CI199"/>
      <c r="CJ199"/>
      <c r="CK199"/>
      <c r="CL199"/>
      <c r="CM199"/>
      <c r="CN199"/>
      <c r="CO199"/>
      <c r="CP199"/>
      <c r="CQ199"/>
      <c r="CR199"/>
      <c r="CS199"/>
      <c r="CT199"/>
      <c r="CU199"/>
      <c r="CV199"/>
      <c r="CW199"/>
      <c r="CX199"/>
      <c r="CY199"/>
      <c r="CZ199"/>
      <c r="DA199"/>
      <c r="DB199"/>
      <c r="DC199"/>
      <c r="DD199"/>
      <c r="DE199"/>
      <c r="DF199"/>
      <c r="DG199"/>
      <c r="DH199"/>
      <c r="DI199"/>
      <c r="DJ199"/>
      <c r="DK199"/>
      <c r="DL199"/>
      <c r="DM199"/>
      <c r="DN199"/>
      <c r="DO199"/>
      <c r="DP199"/>
      <c r="DQ199"/>
      <c r="DR199"/>
      <c r="DS199"/>
      <c r="DT199"/>
      <c r="DU199"/>
      <c r="DV199"/>
      <c r="DW199"/>
      <c r="DX199"/>
      <c r="DY199"/>
      <c r="DZ199"/>
      <c r="EA199"/>
      <c r="EB199"/>
      <c r="EC199"/>
      <c r="ED199"/>
      <c r="EE199"/>
      <c r="EF199"/>
      <c r="EG199"/>
      <c r="EH199"/>
      <c r="EI199"/>
      <c r="EJ199"/>
      <c r="EK199"/>
      <c r="EL199"/>
      <c r="EM199"/>
      <c r="EN199"/>
      <c r="EO199"/>
      <c r="EP199"/>
      <c r="EQ199"/>
      <c r="ER199"/>
      <c r="ES199"/>
      <c r="ET199"/>
      <c r="EU199"/>
      <c r="EV199"/>
      <c r="EW199"/>
      <c r="EX199"/>
      <c r="EY199"/>
      <c r="EZ199"/>
      <c r="FA199"/>
      <c r="FB199"/>
      <c r="FC199"/>
      <c r="FD199"/>
      <c r="FE199"/>
      <c r="FF199"/>
      <c r="FG199"/>
      <c r="FH199"/>
      <c r="FI199"/>
      <c r="FJ199"/>
      <c r="FK199"/>
      <c r="FL199"/>
      <c r="FM199"/>
      <c r="FN199"/>
      <c r="FO199"/>
      <c r="FP199"/>
      <c r="FQ199"/>
      <c r="FR199"/>
      <c r="FS199"/>
      <c r="FT199"/>
      <c r="FU199"/>
      <c r="FV199"/>
      <c r="FW199"/>
      <c r="FX199"/>
      <c r="FY199"/>
      <c r="FZ199"/>
      <c r="GA199"/>
      <c r="GB199"/>
      <c r="GC199"/>
      <c r="GD199"/>
      <c r="GE199"/>
      <c r="GF199"/>
      <c r="GG199"/>
      <c r="GH199"/>
      <c r="GI199"/>
      <c r="GJ199"/>
      <c r="GK199"/>
      <c r="GL199"/>
      <c r="GM199"/>
      <c r="GN199"/>
      <c r="GO199"/>
      <c r="GP199"/>
      <c r="GQ199"/>
      <c r="GR199"/>
      <c r="GS199"/>
      <c r="GT199"/>
      <c r="GU199"/>
      <c r="GV199"/>
      <c r="GW199"/>
      <c r="GX199"/>
      <c r="GY199"/>
      <c r="GZ199"/>
      <c r="HA199"/>
      <c r="HB199"/>
      <c r="HC199"/>
      <c r="HD199"/>
      <c r="HE199"/>
      <c r="HF199"/>
      <c r="HG199"/>
      <c r="HH199"/>
      <c r="HI199"/>
      <c r="HJ199"/>
      <c r="HK199"/>
      <c r="HL199"/>
      <c r="HM199"/>
      <c r="HN199"/>
      <c r="HO199"/>
      <c r="HP199"/>
      <c r="HQ199"/>
      <c r="HR199"/>
      <c r="HS199"/>
      <c r="HT199"/>
      <c r="HU199"/>
      <c r="HV199"/>
      <c r="HW199"/>
      <c r="HX199"/>
      <c r="HY199"/>
      <c r="HZ199"/>
      <c r="IA199"/>
      <c r="IB199"/>
      <c r="IC199"/>
      <c r="ID199"/>
      <c r="IE199"/>
      <c r="IF199"/>
      <c r="IG199"/>
      <c r="IH199"/>
      <c r="II199"/>
      <c r="IJ199"/>
      <c r="IK199"/>
      <c r="IL199"/>
      <c r="IM199"/>
      <c r="IN199"/>
      <c r="IO199"/>
      <c r="IP199"/>
      <c r="IQ199"/>
      <c r="IR199"/>
      <c r="IS199"/>
      <c r="IT199"/>
      <c r="IU199"/>
      <c r="IV199"/>
      <c r="IW199"/>
    </row>
    <row r="200" spans="1:257" s="2" customFormat="1" ht="15" hidden="1" x14ac:dyDescent="0.25">
      <c r="A200" s="2">
        <v>98</v>
      </c>
      <c r="B200" s="36">
        <f t="shared" ca="1" si="133"/>
        <v>47450</v>
      </c>
      <c r="C200" s="23">
        <f t="shared" si="138"/>
        <v>896.92118055555375</v>
      </c>
      <c r="D200" s="23">
        <f t="shared" si="139"/>
        <v>649.60069444444355</v>
      </c>
      <c r="E200" s="23"/>
      <c r="F200"/>
      <c r="G200"/>
      <c r="H200"/>
      <c r="I200"/>
      <c r="J200"/>
      <c r="K200"/>
      <c r="L200"/>
      <c r="M200"/>
      <c r="N200"/>
      <c r="O200"/>
      <c r="P200"/>
      <c r="Q200"/>
      <c r="R200"/>
      <c r="S200"/>
      <c r="T200"/>
      <c r="U200"/>
      <c r="V200"/>
      <c r="W200"/>
      <c r="X200"/>
      <c r="Y200"/>
      <c r="Z200"/>
      <c r="AA200"/>
      <c r="AB200"/>
      <c r="AC200"/>
      <c r="AD200"/>
      <c r="AE200"/>
      <c r="AF200"/>
      <c r="AG200"/>
      <c r="AH200"/>
      <c r="AI200"/>
      <c r="AJ200"/>
      <c r="AK200"/>
      <c r="AL200"/>
      <c r="AM200"/>
      <c r="AN200"/>
      <c r="AO200"/>
      <c r="AP200"/>
      <c r="AQ200"/>
      <c r="AR200"/>
      <c r="AS200"/>
      <c r="AT200"/>
      <c r="AU200"/>
      <c r="AV200"/>
      <c r="AW200"/>
      <c r="AX200"/>
      <c r="AY200"/>
      <c r="AZ200"/>
      <c r="BA200"/>
      <c r="BB200"/>
      <c r="BC200"/>
      <c r="BD200"/>
      <c r="BE200"/>
      <c r="BF200"/>
      <c r="BG200"/>
      <c r="BH200"/>
      <c r="BI200"/>
      <c r="BJ200"/>
      <c r="BK200"/>
      <c r="BL200"/>
      <c r="BM200"/>
      <c r="BN200"/>
      <c r="BO200"/>
      <c r="BP200"/>
      <c r="BQ200"/>
      <c r="BR200"/>
      <c r="BS200"/>
      <c r="BT200"/>
      <c r="BU200"/>
      <c r="BV200"/>
      <c r="BW200"/>
      <c r="BX200"/>
      <c r="BY200"/>
      <c r="BZ200"/>
      <c r="CA200"/>
      <c r="CB200"/>
      <c r="CC200"/>
      <c r="CD200"/>
      <c r="CE200"/>
      <c r="CF200"/>
      <c r="CG200"/>
      <c r="CH200"/>
      <c r="CI200"/>
      <c r="CJ200"/>
      <c r="CK200"/>
      <c r="CL200"/>
      <c r="CM200"/>
      <c r="CN200"/>
      <c r="CO200"/>
      <c r="CP200"/>
      <c r="CQ200"/>
      <c r="CR200"/>
      <c r="CS200"/>
      <c r="CT200"/>
      <c r="CU200"/>
      <c r="CV200"/>
      <c r="CW200"/>
      <c r="CX200"/>
      <c r="CY200"/>
      <c r="CZ200"/>
      <c r="DA200"/>
      <c r="DB200"/>
      <c r="DC200"/>
      <c r="DD200"/>
      <c r="DE200"/>
      <c r="DF200"/>
      <c r="DG200"/>
      <c r="DH200"/>
      <c r="DI200"/>
      <c r="DJ200"/>
      <c r="DK200"/>
      <c r="DL200"/>
      <c r="DM200"/>
      <c r="DN200"/>
      <c r="DO200"/>
      <c r="DP200"/>
      <c r="DQ200"/>
      <c r="DR200"/>
      <c r="DS200"/>
      <c r="DT200"/>
      <c r="DU200"/>
      <c r="DV200"/>
      <c r="DW200"/>
      <c r="DX200"/>
      <c r="DY200"/>
      <c r="DZ200"/>
      <c r="EA200"/>
      <c r="EB200"/>
      <c r="EC200"/>
      <c r="ED200"/>
      <c r="EE200"/>
      <c r="EF200"/>
      <c r="EG200"/>
      <c r="EH200"/>
      <c r="EI200"/>
      <c r="EJ200"/>
      <c r="EK200"/>
      <c r="EL200"/>
      <c r="EM200"/>
      <c r="EN200"/>
      <c r="EO200"/>
      <c r="EP200"/>
      <c r="EQ200"/>
      <c r="ER200"/>
      <c r="ES200"/>
      <c r="ET200"/>
      <c r="EU200"/>
      <c r="EV200"/>
      <c r="EW200"/>
      <c r="EX200"/>
      <c r="EY200"/>
      <c r="EZ200"/>
      <c r="FA200"/>
      <c r="FB200"/>
      <c r="FC200"/>
      <c r="FD200"/>
      <c r="FE200"/>
      <c r="FF200"/>
      <c r="FG200"/>
      <c r="FH200"/>
      <c r="FI200"/>
      <c r="FJ200"/>
      <c r="FK200"/>
      <c r="FL200"/>
      <c r="FM200"/>
      <c r="FN200"/>
      <c r="FO200"/>
      <c r="FP200"/>
      <c r="FQ200"/>
      <c r="FR200"/>
      <c r="FS200"/>
      <c r="FT200"/>
      <c r="FU200"/>
      <c r="FV200"/>
      <c r="FW200"/>
      <c r="FX200"/>
      <c r="FY200"/>
      <c r="FZ200"/>
      <c r="GA200"/>
      <c r="GB200"/>
      <c r="GC200"/>
      <c r="GD200"/>
      <c r="GE200"/>
      <c r="GF200"/>
      <c r="GG200"/>
      <c r="GH200"/>
      <c r="GI200"/>
      <c r="GJ200"/>
      <c r="GK200"/>
      <c r="GL200"/>
      <c r="GM200"/>
      <c r="GN200"/>
      <c r="GO200"/>
      <c r="GP200"/>
      <c r="GQ200"/>
      <c r="GR200"/>
      <c r="GS200"/>
      <c r="GT200"/>
      <c r="GU200"/>
      <c r="GV200"/>
      <c r="GW200"/>
      <c r="GX200"/>
      <c r="GY200"/>
      <c r="GZ200"/>
      <c r="HA200"/>
      <c r="HB200"/>
      <c r="HC200"/>
      <c r="HD200"/>
      <c r="HE200"/>
      <c r="HF200"/>
      <c r="HG200"/>
      <c r="HH200"/>
      <c r="HI200"/>
      <c r="HJ200"/>
      <c r="HK200"/>
      <c r="HL200"/>
      <c r="HM200"/>
      <c r="HN200"/>
      <c r="HO200"/>
      <c r="HP200"/>
      <c r="HQ200"/>
      <c r="HR200"/>
      <c r="HS200"/>
      <c r="HT200"/>
      <c r="HU200"/>
      <c r="HV200"/>
      <c r="HW200"/>
      <c r="HX200"/>
      <c r="HY200"/>
      <c r="HZ200"/>
      <c r="IA200"/>
      <c r="IB200"/>
      <c r="IC200"/>
      <c r="ID200"/>
      <c r="IE200"/>
      <c r="IF200"/>
      <c r="IG200"/>
      <c r="IH200"/>
      <c r="II200"/>
      <c r="IJ200"/>
      <c r="IK200"/>
      <c r="IL200"/>
      <c r="IM200"/>
      <c r="IN200"/>
      <c r="IO200"/>
      <c r="IP200"/>
      <c r="IQ200"/>
      <c r="IR200"/>
      <c r="IS200"/>
      <c r="IT200"/>
      <c r="IU200"/>
      <c r="IV200"/>
      <c r="IW200"/>
    </row>
    <row r="201" spans="1:257" s="2" customFormat="1" ht="15" hidden="1" x14ac:dyDescent="0.25">
      <c r="A201" s="2">
        <v>99</v>
      </c>
      <c r="B201" s="36">
        <f t="shared" ca="1" si="133"/>
        <v>47480</v>
      </c>
      <c r="C201" s="23">
        <f t="shared" si="138"/>
        <v>893.12569444444284</v>
      </c>
      <c r="D201" s="23">
        <f t="shared" si="139"/>
        <v>647.53472222222138</v>
      </c>
      <c r="E201" s="23"/>
      <c r="F201"/>
      <c r="G201"/>
      <c r="H201"/>
      <c r="I201"/>
      <c r="J201"/>
      <c r="K201"/>
      <c r="L201"/>
      <c r="M201"/>
      <c r="N201"/>
      <c r="O201"/>
      <c r="P201"/>
      <c r="Q201"/>
      <c r="R201"/>
      <c r="S201"/>
      <c r="T201"/>
      <c r="U201"/>
      <c r="V201"/>
      <c r="W201"/>
      <c r="X201"/>
      <c r="Y201"/>
      <c r="Z201"/>
      <c r="AA201"/>
      <c r="AB201"/>
      <c r="AC201"/>
      <c r="AD201"/>
      <c r="AE201"/>
      <c r="AF201"/>
      <c r="AG201"/>
      <c r="AH201"/>
      <c r="AI201"/>
      <c r="AJ201"/>
      <c r="AK201"/>
      <c r="AL201"/>
      <c r="AM201"/>
      <c r="AN201"/>
      <c r="AO201"/>
      <c r="AP201"/>
      <c r="AQ201"/>
      <c r="AR201"/>
      <c r="AS201"/>
      <c r="AT201"/>
      <c r="AU201"/>
      <c r="AV201"/>
      <c r="AW201"/>
      <c r="AX201"/>
      <c r="AY201"/>
      <c r="AZ201"/>
      <c r="BA201"/>
      <c r="BB201"/>
      <c r="BC201"/>
      <c r="BD201"/>
      <c r="BE201"/>
      <c r="BF201"/>
      <c r="BG201"/>
      <c r="BH201"/>
      <c r="BI201"/>
      <c r="BJ201"/>
      <c r="BK201"/>
      <c r="BL201"/>
      <c r="BM201"/>
      <c r="BN201"/>
      <c r="BO201"/>
      <c r="BP201"/>
      <c r="BQ201"/>
      <c r="BR201"/>
      <c r="BS201"/>
      <c r="BT201"/>
      <c r="BU201"/>
      <c r="BV201"/>
      <c r="BW201"/>
      <c r="BX201"/>
      <c r="BY201"/>
      <c r="BZ201"/>
      <c r="CA201"/>
      <c r="CB201"/>
      <c r="CC201"/>
      <c r="CD201"/>
      <c r="CE201"/>
      <c r="CF201"/>
      <c r="CG201"/>
      <c r="CH201"/>
      <c r="CI201"/>
      <c r="CJ201"/>
      <c r="CK201"/>
      <c r="CL201"/>
      <c r="CM201"/>
      <c r="CN201"/>
      <c r="CO201"/>
      <c r="CP201"/>
      <c r="CQ201"/>
      <c r="CR201"/>
      <c r="CS201"/>
      <c r="CT201"/>
      <c r="CU201"/>
      <c r="CV201"/>
      <c r="CW201"/>
      <c r="CX201"/>
      <c r="CY201"/>
      <c r="CZ201"/>
      <c r="DA201"/>
      <c r="DB201"/>
      <c r="DC201"/>
      <c r="DD201"/>
      <c r="DE201"/>
      <c r="DF201"/>
      <c r="DG201"/>
      <c r="DH201"/>
      <c r="DI201"/>
      <c r="DJ201"/>
      <c r="DK201"/>
      <c r="DL201"/>
      <c r="DM201"/>
      <c r="DN201"/>
      <c r="DO201"/>
      <c r="DP201"/>
      <c r="DQ201"/>
      <c r="DR201"/>
      <c r="DS201"/>
      <c r="DT201"/>
      <c r="DU201"/>
      <c r="DV201"/>
      <c r="DW201"/>
      <c r="DX201"/>
      <c r="DY201"/>
      <c r="DZ201"/>
      <c r="EA201"/>
      <c r="EB201"/>
      <c r="EC201"/>
      <c r="ED201"/>
      <c r="EE201"/>
      <c r="EF201"/>
      <c r="EG201"/>
      <c r="EH201"/>
      <c r="EI201"/>
      <c r="EJ201"/>
      <c r="EK201"/>
      <c r="EL201"/>
      <c r="EM201"/>
      <c r="EN201"/>
      <c r="EO201"/>
      <c r="EP201"/>
      <c r="EQ201"/>
      <c r="ER201"/>
      <c r="ES201"/>
      <c r="ET201"/>
      <c r="EU201"/>
      <c r="EV201"/>
      <c r="EW201"/>
      <c r="EX201"/>
      <c r="EY201"/>
      <c r="EZ201"/>
      <c r="FA201"/>
      <c r="FB201"/>
      <c r="FC201"/>
      <c r="FD201"/>
      <c r="FE201"/>
      <c r="FF201"/>
      <c r="FG201"/>
      <c r="FH201"/>
      <c r="FI201"/>
      <c r="FJ201"/>
      <c r="FK201"/>
      <c r="FL201"/>
      <c r="FM201"/>
      <c r="FN201"/>
      <c r="FO201"/>
      <c r="FP201"/>
      <c r="FQ201"/>
      <c r="FR201"/>
      <c r="FS201"/>
      <c r="FT201"/>
      <c r="FU201"/>
      <c r="FV201"/>
      <c r="FW201"/>
      <c r="FX201"/>
      <c r="FY201"/>
      <c r="FZ201"/>
      <c r="GA201"/>
      <c r="GB201"/>
      <c r="GC201"/>
      <c r="GD201"/>
      <c r="GE201"/>
      <c r="GF201"/>
      <c r="GG201"/>
      <c r="GH201"/>
      <c r="GI201"/>
      <c r="GJ201"/>
      <c r="GK201"/>
      <c r="GL201"/>
      <c r="GM201"/>
      <c r="GN201"/>
      <c r="GO201"/>
      <c r="GP201"/>
      <c r="GQ201"/>
      <c r="GR201"/>
      <c r="GS201"/>
      <c r="GT201"/>
      <c r="GU201"/>
      <c r="GV201"/>
      <c r="GW201"/>
      <c r="GX201"/>
      <c r="GY201"/>
      <c r="GZ201"/>
      <c r="HA201"/>
      <c r="HB201"/>
      <c r="HC201"/>
      <c r="HD201"/>
      <c r="HE201"/>
      <c r="HF201"/>
      <c r="HG201"/>
      <c r="HH201"/>
      <c r="HI201"/>
      <c r="HJ201"/>
      <c r="HK201"/>
      <c r="HL201"/>
      <c r="HM201"/>
      <c r="HN201"/>
      <c r="HO201"/>
      <c r="HP201"/>
      <c r="HQ201"/>
      <c r="HR201"/>
      <c r="HS201"/>
      <c r="HT201"/>
      <c r="HU201"/>
      <c r="HV201"/>
      <c r="HW201"/>
      <c r="HX201"/>
      <c r="HY201"/>
      <c r="HZ201"/>
      <c r="IA201"/>
      <c r="IB201"/>
      <c r="IC201"/>
      <c r="ID201"/>
      <c r="IE201"/>
      <c r="IF201"/>
      <c r="IG201"/>
      <c r="IH201"/>
      <c r="II201"/>
      <c r="IJ201"/>
      <c r="IK201"/>
      <c r="IL201"/>
      <c r="IM201"/>
      <c r="IN201"/>
      <c r="IO201"/>
      <c r="IP201"/>
      <c r="IQ201"/>
      <c r="IR201"/>
      <c r="IS201"/>
      <c r="IT201"/>
      <c r="IU201"/>
      <c r="IV201"/>
      <c r="IW201"/>
    </row>
    <row r="202" spans="1:257" s="2" customFormat="1" ht="15" hidden="1" x14ac:dyDescent="0.25">
      <c r="A202" s="2">
        <v>100</v>
      </c>
      <c r="B202" s="36">
        <f t="shared" ca="1" si="133"/>
        <v>47511</v>
      </c>
      <c r="C202" s="23">
        <f t="shared" si="138"/>
        <v>889.33020833333171</v>
      </c>
      <c r="D202" s="23">
        <f t="shared" si="139"/>
        <v>645.46874999999909</v>
      </c>
      <c r="E202" s="23"/>
      <c r="F202"/>
      <c r="G202"/>
      <c r="H202"/>
      <c r="I202"/>
      <c r="J202"/>
      <c r="K202"/>
      <c r="L202"/>
      <c r="M202"/>
      <c r="N202"/>
      <c r="O202"/>
      <c r="P202"/>
      <c r="Q202"/>
      <c r="R202"/>
      <c r="S202"/>
      <c r="T202"/>
      <c r="U202"/>
      <c r="V202"/>
      <c r="W202"/>
      <c r="X202"/>
      <c r="Y202"/>
      <c r="Z202"/>
      <c r="AA202"/>
      <c r="AB202"/>
      <c r="AC202"/>
      <c r="AD202"/>
      <c r="AE202"/>
      <c r="AF202"/>
      <c r="AG202"/>
      <c r="AH202"/>
      <c r="AI202"/>
      <c r="AJ202"/>
      <c r="AK202"/>
      <c r="AL202"/>
      <c r="AM202"/>
      <c r="AN202"/>
      <c r="AO202"/>
      <c r="AP202"/>
      <c r="AQ202"/>
      <c r="AR202"/>
      <c r="AS202"/>
      <c r="AT202"/>
      <c r="AU202"/>
      <c r="AV202"/>
      <c r="AW202"/>
      <c r="AX202"/>
      <c r="AY202"/>
      <c r="AZ202"/>
      <c r="BA202"/>
      <c r="BB202"/>
      <c r="BC202"/>
      <c r="BD202"/>
      <c r="BE202"/>
      <c r="BF202"/>
      <c r="BG202"/>
      <c r="BH202"/>
      <c r="BI202"/>
      <c r="BJ202"/>
      <c r="BK202"/>
      <c r="BL202"/>
      <c r="BM202"/>
      <c r="BN202"/>
      <c r="BO202"/>
      <c r="BP202"/>
      <c r="BQ202"/>
      <c r="BR202"/>
      <c r="BS202"/>
      <c r="BT202"/>
      <c r="BU202"/>
      <c r="BV202"/>
      <c r="BW202"/>
      <c r="BX202"/>
      <c r="BY202"/>
      <c r="BZ202"/>
      <c r="CA202"/>
      <c r="CB202"/>
      <c r="CC202"/>
      <c r="CD202"/>
      <c r="CE202"/>
      <c r="CF202"/>
      <c r="CG202"/>
      <c r="CH202"/>
      <c r="CI202"/>
      <c r="CJ202"/>
      <c r="CK202"/>
      <c r="CL202"/>
      <c r="CM202"/>
      <c r="CN202"/>
      <c r="CO202"/>
      <c r="CP202"/>
      <c r="CQ202"/>
      <c r="CR202"/>
      <c r="CS202"/>
      <c r="CT202"/>
      <c r="CU202"/>
      <c r="CV202"/>
      <c r="CW202"/>
      <c r="CX202"/>
      <c r="CY202"/>
      <c r="CZ202"/>
      <c r="DA202"/>
      <c r="DB202"/>
      <c r="DC202"/>
      <c r="DD202"/>
      <c r="DE202"/>
      <c r="DF202"/>
      <c r="DG202"/>
      <c r="DH202"/>
      <c r="DI202"/>
      <c r="DJ202"/>
      <c r="DK202"/>
      <c r="DL202"/>
      <c r="DM202"/>
      <c r="DN202"/>
      <c r="DO202"/>
      <c r="DP202"/>
      <c r="DQ202"/>
      <c r="DR202"/>
      <c r="DS202"/>
      <c r="DT202"/>
      <c r="DU202"/>
      <c r="DV202"/>
      <c r="DW202"/>
      <c r="DX202"/>
      <c r="DY202"/>
      <c r="DZ202"/>
      <c r="EA202"/>
      <c r="EB202"/>
      <c r="EC202"/>
      <c r="ED202"/>
      <c r="EE202"/>
      <c r="EF202"/>
      <c r="EG202"/>
      <c r="EH202"/>
      <c r="EI202"/>
      <c r="EJ202"/>
      <c r="EK202"/>
      <c r="EL202"/>
      <c r="EM202"/>
      <c r="EN202"/>
      <c r="EO202"/>
      <c r="EP202"/>
      <c r="EQ202"/>
      <c r="ER202"/>
      <c r="ES202"/>
      <c r="ET202"/>
      <c r="EU202"/>
      <c r="EV202"/>
      <c r="EW202"/>
      <c r="EX202"/>
      <c r="EY202"/>
      <c r="EZ202"/>
      <c r="FA202"/>
      <c r="FB202"/>
      <c r="FC202"/>
      <c r="FD202"/>
      <c r="FE202"/>
      <c r="FF202"/>
      <c r="FG202"/>
      <c r="FH202"/>
      <c r="FI202"/>
      <c r="FJ202"/>
      <c r="FK202"/>
      <c r="FL202"/>
      <c r="FM202"/>
      <c r="FN202"/>
      <c r="FO202"/>
      <c r="FP202"/>
      <c r="FQ202"/>
      <c r="FR202"/>
      <c r="FS202"/>
      <c r="FT202"/>
      <c r="FU202"/>
      <c r="FV202"/>
      <c r="FW202"/>
      <c r="FX202"/>
      <c r="FY202"/>
      <c r="FZ202"/>
      <c r="GA202"/>
      <c r="GB202"/>
      <c r="GC202"/>
      <c r="GD202"/>
      <c r="GE202"/>
      <c r="GF202"/>
      <c r="GG202"/>
      <c r="GH202"/>
      <c r="GI202"/>
      <c r="GJ202"/>
      <c r="GK202"/>
      <c r="GL202"/>
      <c r="GM202"/>
      <c r="GN202"/>
      <c r="GO202"/>
      <c r="GP202"/>
      <c r="GQ202"/>
      <c r="GR202"/>
      <c r="GS202"/>
      <c r="GT202"/>
      <c r="GU202"/>
      <c r="GV202"/>
      <c r="GW202"/>
      <c r="GX202"/>
      <c r="GY202"/>
      <c r="GZ202"/>
      <c r="HA202"/>
      <c r="HB202"/>
      <c r="HC202"/>
      <c r="HD202"/>
      <c r="HE202"/>
      <c r="HF202"/>
      <c r="HG202"/>
      <c r="HH202"/>
      <c r="HI202"/>
      <c r="HJ202"/>
      <c r="HK202"/>
      <c r="HL202"/>
      <c r="HM202"/>
      <c r="HN202"/>
      <c r="HO202"/>
      <c r="HP202"/>
      <c r="HQ202"/>
      <c r="HR202"/>
      <c r="HS202"/>
      <c r="HT202"/>
      <c r="HU202"/>
      <c r="HV202"/>
      <c r="HW202"/>
      <c r="HX202"/>
      <c r="HY202"/>
      <c r="HZ202"/>
      <c r="IA202"/>
      <c r="IB202"/>
      <c r="IC202"/>
      <c r="ID202"/>
      <c r="IE202"/>
      <c r="IF202"/>
      <c r="IG202"/>
      <c r="IH202"/>
      <c r="II202"/>
      <c r="IJ202"/>
      <c r="IK202"/>
      <c r="IL202"/>
      <c r="IM202"/>
      <c r="IN202"/>
      <c r="IO202"/>
      <c r="IP202"/>
      <c r="IQ202"/>
      <c r="IR202"/>
      <c r="IS202"/>
      <c r="IT202"/>
      <c r="IU202"/>
      <c r="IV202"/>
      <c r="IW202"/>
    </row>
    <row r="203" spans="1:257" s="2" customFormat="1" ht="15" hidden="1" x14ac:dyDescent="0.25">
      <c r="A203" s="2">
        <v>101</v>
      </c>
      <c r="B203" s="36">
        <f t="shared" ca="1" si="133"/>
        <v>47542</v>
      </c>
      <c r="C203" s="23">
        <f t="shared" si="138"/>
        <v>885.53472222222058</v>
      </c>
      <c r="D203" s="23">
        <f t="shared" si="139"/>
        <v>643.40277777777692</v>
      </c>
      <c r="E203" s="23"/>
      <c r="F203"/>
      <c r="G203"/>
      <c r="H203"/>
      <c r="I203"/>
      <c r="J203"/>
      <c r="K203"/>
      <c r="L203"/>
      <c r="M203"/>
      <c r="N203"/>
      <c r="O203"/>
      <c r="P203"/>
      <c r="Q203"/>
      <c r="R203"/>
      <c r="S203"/>
      <c r="T203"/>
      <c r="U203"/>
      <c r="V203"/>
      <c r="W203"/>
      <c r="X203"/>
      <c r="Y203"/>
      <c r="Z203"/>
      <c r="AA203"/>
      <c r="AB203"/>
      <c r="AC203"/>
      <c r="AD203"/>
      <c r="AE203"/>
      <c r="AF203"/>
      <c r="AG203"/>
      <c r="AH203"/>
      <c r="AI203"/>
      <c r="AJ203"/>
      <c r="AK203"/>
      <c r="AL203"/>
      <c r="AM203"/>
      <c r="AN203"/>
      <c r="AO203"/>
      <c r="AP203"/>
      <c r="AQ203"/>
      <c r="AR203"/>
      <c r="AS203"/>
      <c r="AT203"/>
      <c r="AU203"/>
      <c r="AV203"/>
      <c r="AW203"/>
      <c r="AX203"/>
      <c r="AY203"/>
      <c r="AZ203"/>
      <c r="BA203"/>
      <c r="BB203"/>
      <c r="BC203"/>
      <c r="BD203"/>
      <c r="BE203"/>
      <c r="BF203"/>
      <c r="BG203"/>
      <c r="BH203"/>
      <c r="BI203"/>
      <c r="BJ203"/>
      <c r="BK203"/>
      <c r="BL203"/>
      <c r="BM203"/>
      <c r="BN203"/>
      <c r="BO203"/>
      <c r="BP203"/>
      <c r="BQ203"/>
      <c r="BR203"/>
      <c r="BS203"/>
      <c r="BT203"/>
      <c r="BU203"/>
      <c r="BV203"/>
      <c r="BW203"/>
      <c r="BX203"/>
      <c r="BY203"/>
      <c r="BZ203"/>
      <c r="CA203"/>
      <c r="CB203"/>
      <c r="CC203"/>
      <c r="CD203"/>
      <c r="CE203"/>
      <c r="CF203"/>
      <c r="CG203"/>
      <c r="CH203"/>
      <c r="CI203"/>
      <c r="CJ203"/>
      <c r="CK203"/>
      <c r="CL203"/>
      <c r="CM203"/>
      <c r="CN203"/>
      <c r="CO203"/>
      <c r="CP203"/>
      <c r="CQ203"/>
      <c r="CR203"/>
      <c r="CS203"/>
      <c r="CT203"/>
      <c r="CU203"/>
      <c r="CV203"/>
      <c r="CW203"/>
      <c r="CX203"/>
      <c r="CY203"/>
      <c r="CZ203"/>
      <c r="DA203"/>
      <c r="DB203"/>
      <c r="DC203"/>
      <c r="DD203"/>
      <c r="DE203"/>
      <c r="DF203"/>
      <c r="DG203"/>
      <c r="DH203"/>
      <c r="DI203"/>
      <c r="DJ203"/>
      <c r="DK203"/>
      <c r="DL203"/>
      <c r="DM203"/>
      <c r="DN203"/>
      <c r="DO203"/>
      <c r="DP203"/>
      <c r="DQ203"/>
      <c r="DR203"/>
      <c r="DS203"/>
      <c r="DT203"/>
      <c r="DU203"/>
      <c r="DV203"/>
      <c r="DW203"/>
      <c r="DX203"/>
      <c r="DY203"/>
      <c r="DZ203"/>
      <c r="EA203"/>
      <c r="EB203"/>
      <c r="EC203"/>
      <c r="ED203"/>
      <c r="EE203"/>
      <c r="EF203"/>
      <c r="EG203"/>
      <c r="EH203"/>
      <c r="EI203"/>
      <c r="EJ203"/>
      <c r="EK203"/>
      <c r="EL203"/>
      <c r="EM203"/>
      <c r="EN203"/>
      <c r="EO203"/>
      <c r="EP203"/>
      <c r="EQ203"/>
      <c r="ER203"/>
      <c r="ES203"/>
      <c r="ET203"/>
      <c r="EU203"/>
      <c r="EV203"/>
      <c r="EW203"/>
      <c r="EX203"/>
      <c r="EY203"/>
      <c r="EZ203"/>
      <c r="FA203"/>
      <c r="FB203"/>
      <c r="FC203"/>
      <c r="FD203"/>
      <c r="FE203"/>
      <c r="FF203"/>
      <c r="FG203"/>
      <c r="FH203"/>
      <c r="FI203"/>
      <c r="FJ203"/>
      <c r="FK203"/>
      <c r="FL203"/>
      <c r="FM203"/>
      <c r="FN203"/>
      <c r="FO203"/>
      <c r="FP203"/>
      <c r="FQ203"/>
      <c r="FR203"/>
      <c r="FS203"/>
      <c r="FT203"/>
      <c r="FU203"/>
      <c r="FV203"/>
      <c r="FW203"/>
      <c r="FX203"/>
      <c r="FY203"/>
      <c r="FZ203"/>
      <c r="GA203"/>
      <c r="GB203"/>
      <c r="GC203"/>
      <c r="GD203"/>
      <c r="GE203"/>
      <c r="GF203"/>
      <c r="GG203"/>
      <c r="GH203"/>
      <c r="GI203"/>
      <c r="GJ203"/>
      <c r="GK203"/>
      <c r="GL203"/>
      <c r="GM203"/>
      <c r="GN203"/>
      <c r="GO203"/>
      <c r="GP203"/>
      <c r="GQ203"/>
      <c r="GR203"/>
      <c r="GS203"/>
      <c r="GT203"/>
      <c r="GU203"/>
      <c r="GV203"/>
      <c r="GW203"/>
      <c r="GX203"/>
      <c r="GY203"/>
      <c r="GZ203"/>
      <c r="HA203"/>
      <c r="HB203"/>
      <c r="HC203"/>
      <c r="HD203"/>
      <c r="HE203"/>
      <c r="HF203"/>
      <c r="HG203"/>
      <c r="HH203"/>
      <c r="HI203"/>
      <c r="HJ203"/>
      <c r="HK203"/>
      <c r="HL203"/>
      <c r="HM203"/>
      <c r="HN203"/>
      <c r="HO203"/>
      <c r="HP203"/>
      <c r="HQ203"/>
      <c r="HR203"/>
      <c r="HS203"/>
      <c r="HT203"/>
      <c r="HU203"/>
      <c r="HV203"/>
      <c r="HW203"/>
      <c r="HX203"/>
      <c r="HY203"/>
      <c r="HZ203"/>
      <c r="IA203"/>
      <c r="IB203"/>
      <c r="IC203"/>
      <c r="ID203"/>
      <c r="IE203"/>
      <c r="IF203"/>
      <c r="IG203"/>
      <c r="IH203"/>
      <c r="II203"/>
      <c r="IJ203"/>
      <c r="IK203"/>
      <c r="IL203"/>
      <c r="IM203"/>
      <c r="IN203"/>
      <c r="IO203"/>
      <c r="IP203"/>
      <c r="IQ203"/>
      <c r="IR203"/>
      <c r="IS203"/>
      <c r="IT203"/>
      <c r="IU203"/>
      <c r="IV203"/>
      <c r="IW203"/>
    </row>
    <row r="204" spans="1:257" s="2" customFormat="1" ht="15" hidden="1" x14ac:dyDescent="0.25">
      <c r="A204" s="2">
        <v>102</v>
      </c>
      <c r="B204" s="36">
        <f t="shared" ca="1" si="133"/>
        <v>47570</v>
      </c>
      <c r="C204" s="23">
        <f t="shared" si="138"/>
        <v>881.73923611110945</v>
      </c>
      <c r="D204" s="23">
        <f t="shared" si="139"/>
        <v>641.33680555555475</v>
      </c>
      <c r="E204" s="23"/>
      <c r="F204"/>
      <c r="G204"/>
      <c r="H204"/>
      <c r="I204"/>
      <c r="J204"/>
      <c r="K204"/>
      <c r="L204"/>
      <c r="M204"/>
      <c r="N204"/>
      <c r="O204"/>
      <c r="P204"/>
      <c r="Q204"/>
      <c r="R204"/>
      <c r="S204"/>
      <c r="T204"/>
      <c r="U204"/>
      <c r="V204"/>
      <c r="W204"/>
      <c r="X204"/>
      <c r="Y204"/>
      <c r="Z204"/>
      <c r="AA204"/>
      <c r="AB204"/>
      <c r="AC204"/>
      <c r="AD204"/>
      <c r="AE204"/>
      <c r="AF204"/>
      <c r="AG204"/>
      <c r="AH204"/>
      <c r="AI204"/>
      <c r="AJ204"/>
      <c r="AK204"/>
      <c r="AL204"/>
      <c r="AM204"/>
      <c r="AN204"/>
      <c r="AO204"/>
      <c r="AP204"/>
      <c r="AQ204"/>
      <c r="AR204"/>
      <c r="AS204"/>
      <c r="AT204"/>
      <c r="AU204"/>
      <c r="AV204"/>
      <c r="AW204"/>
      <c r="AX204"/>
      <c r="AY204"/>
      <c r="AZ204"/>
      <c r="BA204"/>
      <c r="BB204"/>
      <c r="BC204"/>
      <c r="BD204"/>
      <c r="BE204"/>
      <c r="BF204"/>
      <c r="BG204"/>
      <c r="BH204"/>
      <c r="BI204"/>
      <c r="BJ204"/>
      <c r="BK204"/>
      <c r="BL204"/>
      <c r="BM204"/>
      <c r="BN204"/>
      <c r="BO204"/>
      <c r="BP204"/>
      <c r="BQ204"/>
      <c r="BR204"/>
      <c r="BS204"/>
      <c r="BT204"/>
      <c r="BU204"/>
      <c r="BV204"/>
      <c r="BW204"/>
      <c r="BX204"/>
      <c r="BY204"/>
      <c r="BZ204"/>
      <c r="CA204"/>
      <c r="CB204"/>
      <c r="CC204"/>
      <c r="CD204"/>
      <c r="CE204"/>
      <c r="CF204"/>
      <c r="CG204"/>
      <c r="CH204"/>
      <c r="CI204"/>
      <c r="CJ204"/>
      <c r="CK204"/>
      <c r="CL204"/>
      <c r="CM204"/>
      <c r="CN204"/>
      <c r="CO204"/>
      <c r="CP204"/>
      <c r="CQ204"/>
      <c r="CR204"/>
      <c r="CS204"/>
      <c r="CT204"/>
      <c r="CU204"/>
      <c r="CV204"/>
      <c r="CW204"/>
      <c r="CX204"/>
      <c r="CY204"/>
      <c r="CZ204"/>
      <c r="DA204"/>
      <c r="DB204"/>
      <c r="DC204"/>
      <c r="DD204"/>
      <c r="DE204"/>
      <c r="DF204"/>
      <c r="DG204"/>
      <c r="DH204"/>
      <c r="DI204"/>
      <c r="DJ204"/>
      <c r="DK204"/>
      <c r="DL204"/>
      <c r="DM204"/>
      <c r="DN204"/>
      <c r="DO204"/>
      <c r="DP204"/>
      <c r="DQ204"/>
      <c r="DR204"/>
      <c r="DS204"/>
      <c r="DT204"/>
      <c r="DU204"/>
      <c r="DV204"/>
      <c r="DW204"/>
      <c r="DX204"/>
      <c r="DY204"/>
      <c r="DZ204"/>
      <c r="EA204"/>
      <c r="EB204"/>
      <c r="EC204"/>
      <c r="ED204"/>
      <c r="EE204"/>
      <c r="EF204"/>
      <c r="EG204"/>
      <c r="EH204"/>
      <c r="EI204"/>
      <c r="EJ204"/>
      <c r="EK204"/>
      <c r="EL204"/>
      <c r="EM204"/>
      <c r="EN204"/>
      <c r="EO204"/>
      <c r="EP204"/>
      <c r="EQ204"/>
      <c r="ER204"/>
      <c r="ES204"/>
      <c r="ET204"/>
      <c r="EU204"/>
      <c r="EV204"/>
      <c r="EW204"/>
      <c r="EX204"/>
      <c r="EY204"/>
      <c r="EZ204"/>
      <c r="FA204"/>
      <c r="FB204"/>
      <c r="FC204"/>
      <c r="FD204"/>
      <c r="FE204"/>
      <c r="FF204"/>
      <c r="FG204"/>
      <c r="FH204"/>
      <c r="FI204"/>
      <c r="FJ204"/>
      <c r="FK204"/>
      <c r="FL204"/>
      <c r="FM204"/>
      <c r="FN204"/>
      <c r="FO204"/>
      <c r="FP204"/>
      <c r="FQ204"/>
      <c r="FR204"/>
      <c r="FS204"/>
      <c r="FT204"/>
      <c r="FU204"/>
      <c r="FV204"/>
      <c r="FW204"/>
      <c r="FX204"/>
      <c r="FY204"/>
      <c r="FZ204"/>
      <c r="GA204"/>
      <c r="GB204"/>
      <c r="GC204"/>
      <c r="GD204"/>
      <c r="GE204"/>
      <c r="GF204"/>
      <c r="GG204"/>
      <c r="GH204"/>
      <c r="GI204"/>
      <c r="GJ204"/>
      <c r="GK204"/>
      <c r="GL204"/>
      <c r="GM204"/>
      <c r="GN204"/>
      <c r="GO204"/>
      <c r="GP204"/>
      <c r="GQ204"/>
      <c r="GR204"/>
      <c r="GS204"/>
      <c r="GT204"/>
      <c r="GU204"/>
      <c r="GV204"/>
      <c r="GW204"/>
      <c r="GX204"/>
      <c r="GY204"/>
      <c r="GZ204"/>
      <c r="HA204"/>
      <c r="HB204"/>
      <c r="HC204"/>
      <c r="HD204"/>
      <c r="HE204"/>
      <c r="HF204"/>
      <c r="HG204"/>
      <c r="HH204"/>
      <c r="HI204"/>
      <c r="HJ204"/>
      <c r="HK204"/>
      <c r="HL204"/>
      <c r="HM204"/>
      <c r="HN204"/>
      <c r="HO204"/>
      <c r="HP204"/>
      <c r="HQ204"/>
      <c r="HR204"/>
      <c r="HS204"/>
      <c r="HT204"/>
      <c r="HU204"/>
      <c r="HV204"/>
      <c r="HW204"/>
      <c r="HX204"/>
      <c r="HY204"/>
      <c r="HZ204"/>
      <c r="IA204"/>
      <c r="IB204"/>
      <c r="IC204"/>
      <c r="ID204"/>
      <c r="IE204"/>
      <c r="IF204"/>
      <c r="IG204"/>
      <c r="IH204"/>
      <c r="II204"/>
      <c r="IJ204"/>
      <c r="IK204"/>
      <c r="IL204"/>
      <c r="IM204"/>
      <c r="IN204"/>
      <c r="IO204"/>
      <c r="IP204"/>
      <c r="IQ204"/>
      <c r="IR204"/>
      <c r="IS204"/>
      <c r="IT204"/>
      <c r="IU204"/>
      <c r="IV204"/>
      <c r="IW204"/>
    </row>
    <row r="205" spans="1:257" s="2" customFormat="1" ht="15" hidden="1" x14ac:dyDescent="0.25">
      <c r="A205" s="2">
        <v>103</v>
      </c>
      <c r="B205" s="36">
        <f t="shared" ca="1" si="133"/>
        <v>47601</v>
      </c>
      <c r="C205" s="23">
        <f t="shared" si="138"/>
        <v>877.94374999999832</v>
      </c>
      <c r="D205" s="23">
        <f t="shared" si="139"/>
        <v>639.27083333333258</v>
      </c>
      <c r="E205" s="23"/>
      <c r="F205"/>
      <c r="G205"/>
      <c r="H205"/>
      <c r="I205"/>
      <c r="J205"/>
      <c r="K205"/>
      <c r="L205"/>
      <c r="M205"/>
      <c r="N205"/>
      <c r="O205"/>
      <c r="P205"/>
      <c r="Q205"/>
      <c r="R205"/>
      <c r="S205"/>
      <c r="T205"/>
      <c r="U205"/>
      <c r="V205"/>
      <c r="W205"/>
      <c r="X205"/>
      <c r="Y205"/>
      <c r="Z205"/>
      <c r="AA205"/>
      <c r="AB205"/>
      <c r="AC205"/>
      <c r="AD205"/>
      <c r="AE205"/>
      <c r="AF205"/>
      <c r="AG205"/>
      <c r="AH205"/>
      <c r="AI205"/>
      <c r="AJ205"/>
      <c r="AK205"/>
      <c r="AL205"/>
      <c r="AM205"/>
      <c r="AN205"/>
      <c r="AO205"/>
      <c r="AP205"/>
      <c r="AQ205"/>
      <c r="AR205"/>
      <c r="AS205"/>
      <c r="AT205"/>
      <c r="AU205"/>
      <c r="AV205"/>
      <c r="AW205"/>
      <c r="AX205"/>
      <c r="AY205"/>
      <c r="AZ205"/>
      <c r="BA205"/>
      <c r="BB205"/>
      <c r="BC205"/>
      <c r="BD205"/>
      <c r="BE205"/>
      <c r="BF205"/>
      <c r="BG205"/>
      <c r="BH205"/>
      <c r="BI205"/>
      <c r="BJ205"/>
      <c r="BK205"/>
      <c r="BL205"/>
      <c r="BM205"/>
      <c r="BN205"/>
      <c r="BO205"/>
      <c r="BP205"/>
      <c r="BQ205"/>
      <c r="BR205"/>
      <c r="BS205"/>
      <c r="BT205"/>
      <c r="BU205"/>
      <c r="BV205"/>
      <c r="BW205"/>
      <c r="BX205"/>
      <c r="BY205"/>
      <c r="BZ205"/>
      <c r="CA205"/>
      <c r="CB205"/>
      <c r="CC205"/>
      <c r="CD205"/>
      <c r="CE205"/>
      <c r="CF205"/>
      <c r="CG205"/>
      <c r="CH205"/>
      <c r="CI205"/>
      <c r="CJ205"/>
      <c r="CK205"/>
      <c r="CL205"/>
      <c r="CM205"/>
      <c r="CN205"/>
      <c r="CO205"/>
      <c r="CP205"/>
      <c r="CQ205"/>
      <c r="CR205"/>
      <c r="CS205"/>
      <c r="CT205"/>
      <c r="CU205"/>
      <c r="CV205"/>
      <c r="CW205"/>
      <c r="CX205"/>
      <c r="CY205"/>
      <c r="CZ205"/>
      <c r="DA205"/>
      <c r="DB205"/>
      <c r="DC205"/>
      <c r="DD205"/>
      <c r="DE205"/>
      <c r="DF205"/>
      <c r="DG205"/>
      <c r="DH205"/>
      <c r="DI205"/>
      <c r="DJ205"/>
      <c r="DK205"/>
      <c r="DL205"/>
      <c r="DM205"/>
      <c r="DN205"/>
      <c r="DO205"/>
      <c r="DP205"/>
      <c r="DQ205"/>
      <c r="DR205"/>
      <c r="DS205"/>
      <c r="DT205"/>
      <c r="DU205"/>
      <c r="DV205"/>
      <c r="DW205"/>
      <c r="DX205"/>
      <c r="DY205"/>
      <c r="DZ205"/>
      <c r="EA205"/>
      <c r="EB205"/>
      <c r="EC205"/>
      <c r="ED205"/>
      <c r="EE205"/>
      <c r="EF205"/>
      <c r="EG205"/>
      <c r="EH205"/>
      <c r="EI205"/>
      <c r="EJ205"/>
      <c r="EK205"/>
      <c r="EL205"/>
      <c r="EM205"/>
      <c r="EN205"/>
      <c r="EO205"/>
      <c r="EP205"/>
      <c r="EQ205"/>
      <c r="ER205"/>
      <c r="ES205"/>
      <c r="ET205"/>
      <c r="EU205"/>
      <c r="EV205"/>
      <c r="EW205"/>
      <c r="EX205"/>
      <c r="EY205"/>
      <c r="EZ205"/>
      <c r="FA205"/>
      <c r="FB205"/>
      <c r="FC205"/>
      <c r="FD205"/>
      <c r="FE205"/>
      <c r="FF205"/>
      <c r="FG205"/>
      <c r="FH205"/>
      <c r="FI205"/>
      <c r="FJ205"/>
      <c r="FK205"/>
      <c r="FL205"/>
      <c r="FM205"/>
      <c r="FN205"/>
      <c r="FO205"/>
      <c r="FP205"/>
      <c r="FQ205"/>
      <c r="FR205"/>
      <c r="FS205"/>
      <c r="FT205"/>
      <c r="FU205"/>
      <c r="FV205"/>
      <c r="FW205"/>
      <c r="FX205"/>
      <c r="FY205"/>
      <c r="FZ205"/>
      <c r="GA205"/>
      <c r="GB205"/>
      <c r="GC205"/>
      <c r="GD205"/>
      <c r="GE205"/>
      <c r="GF205"/>
      <c r="GG205"/>
      <c r="GH205"/>
      <c r="GI205"/>
      <c r="GJ205"/>
      <c r="GK205"/>
      <c r="GL205"/>
      <c r="GM205"/>
      <c r="GN205"/>
      <c r="GO205"/>
      <c r="GP205"/>
      <c r="GQ205"/>
      <c r="GR205"/>
      <c r="GS205"/>
      <c r="GT205"/>
      <c r="GU205"/>
      <c r="GV205"/>
      <c r="GW205"/>
      <c r="GX205"/>
      <c r="GY205"/>
      <c r="GZ205"/>
      <c r="HA205"/>
      <c r="HB205"/>
      <c r="HC205"/>
      <c r="HD205"/>
      <c r="HE205"/>
      <c r="HF205"/>
      <c r="HG205"/>
      <c r="HH205"/>
      <c r="HI205"/>
      <c r="HJ205"/>
      <c r="HK205"/>
      <c r="HL205"/>
      <c r="HM205"/>
      <c r="HN205"/>
      <c r="HO205"/>
      <c r="HP205"/>
      <c r="HQ205"/>
      <c r="HR205"/>
      <c r="HS205"/>
      <c r="HT205"/>
      <c r="HU205"/>
      <c r="HV205"/>
      <c r="HW205"/>
      <c r="HX205"/>
      <c r="HY205"/>
      <c r="HZ205"/>
      <c r="IA205"/>
      <c r="IB205"/>
      <c r="IC205"/>
      <c r="ID205"/>
      <c r="IE205"/>
      <c r="IF205"/>
      <c r="IG205"/>
      <c r="IH205"/>
      <c r="II205"/>
      <c r="IJ205"/>
      <c r="IK205"/>
      <c r="IL205"/>
      <c r="IM205"/>
      <c r="IN205"/>
      <c r="IO205"/>
      <c r="IP205"/>
      <c r="IQ205"/>
      <c r="IR205"/>
      <c r="IS205"/>
      <c r="IT205"/>
      <c r="IU205"/>
      <c r="IV205"/>
      <c r="IW205"/>
    </row>
    <row r="206" spans="1:257" s="2" customFormat="1" ht="15" hidden="1" x14ac:dyDescent="0.25">
      <c r="A206" s="2">
        <v>104</v>
      </c>
      <c r="B206" s="36">
        <f t="shared" ca="1" si="133"/>
        <v>47631</v>
      </c>
      <c r="C206" s="23">
        <f t="shared" si="138"/>
        <v>874.14826388888741</v>
      </c>
      <c r="D206" s="23">
        <f t="shared" si="139"/>
        <v>637.20486111111029</v>
      </c>
      <c r="E206" s="23"/>
      <c r="F206"/>
      <c r="G206"/>
      <c r="H206"/>
      <c r="I206"/>
      <c r="J206"/>
      <c r="K206"/>
      <c r="L206"/>
      <c r="M206"/>
      <c r="N206"/>
      <c r="O206"/>
      <c r="P206"/>
      <c r="Q206"/>
      <c r="R206"/>
      <c r="S206"/>
      <c r="T206"/>
      <c r="U206"/>
      <c r="V206"/>
      <c r="W206"/>
      <c r="X206"/>
      <c r="Y206"/>
      <c r="Z206"/>
      <c r="AA206"/>
      <c r="AB206"/>
      <c r="AC206"/>
      <c r="AD206"/>
      <c r="AE206"/>
      <c r="AF206"/>
      <c r="AG206"/>
      <c r="AH206"/>
      <c r="AI206"/>
      <c r="AJ206"/>
      <c r="AK206"/>
      <c r="AL206"/>
      <c r="AM206"/>
      <c r="AN206"/>
      <c r="AO206"/>
      <c r="AP206"/>
      <c r="AQ206"/>
      <c r="AR206"/>
      <c r="AS206"/>
      <c r="AT206"/>
      <c r="AU206"/>
      <c r="AV206"/>
      <c r="AW206"/>
      <c r="AX206"/>
      <c r="AY206"/>
      <c r="AZ206"/>
      <c r="BA206"/>
      <c r="BB206"/>
      <c r="BC206"/>
      <c r="BD206"/>
      <c r="BE206"/>
      <c r="BF206"/>
      <c r="BG206"/>
      <c r="BH206"/>
      <c r="BI206"/>
      <c r="BJ206"/>
      <c r="BK206"/>
      <c r="BL206"/>
      <c r="BM206"/>
      <c r="BN206"/>
      <c r="BO206"/>
      <c r="BP206"/>
      <c r="BQ206"/>
      <c r="BR206"/>
      <c r="BS206"/>
      <c r="BT206"/>
      <c r="BU206"/>
      <c r="BV206"/>
      <c r="BW206"/>
      <c r="BX206"/>
      <c r="BY206"/>
      <c r="BZ206"/>
      <c r="CA206"/>
      <c r="CB206"/>
      <c r="CC206"/>
      <c r="CD206"/>
      <c r="CE206"/>
      <c r="CF206"/>
      <c r="CG206"/>
      <c r="CH206"/>
      <c r="CI206"/>
      <c r="CJ206"/>
      <c r="CK206"/>
      <c r="CL206"/>
      <c r="CM206"/>
      <c r="CN206"/>
      <c r="CO206"/>
      <c r="CP206"/>
      <c r="CQ206"/>
      <c r="CR206"/>
      <c r="CS206"/>
      <c r="CT206"/>
      <c r="CU206"/>
      <c r="CV206"/>
      <c r="CW206"/>
      <c r="CX206"/>
      <c r="CY206"/>
      <c r="CZ206"/>
      <c r="DA206"/>
      <c r="DB206"/>
      <c r="DC206"/>
      <c r="DD206"/>
      <c r="DE206"/>
      <c r="DF206"/>
      <c r="DG206"/>
      <c r="DH206"/>
      <c r="DI206"/>
      <c r="DJ206"/>
      <c r="DK206"/>
      <c r="DL206"/>
      <c r="DM206"/>
      <c r="DN206"/>
      <c r="DO206"/>
      <c r="DP206"/>
      <c r="DQ206"/>
      <c r="DR206"/>
      <c r="DS206"/>
      <c r="DT206"/>
      <c r="DU206"/>
      <c r="DV206"/>
      <c r="DW206"/>
      <c r="DX206"/>
      <c r="DY206"/>
      <c r="DZ206"/>
      <c r="EA206"/>
      <c r="EB206"/>
      <c r="EC206"/>
      <c r="ED206"/>
      <c r="EE206"/>
      <c r="EF206"/>
      <c r="EG206"/>
      <c r="EH206"/>
      <c r="EI206"/>
      <c r="EJ206"/>
      <c r="EK206"/>
      <c r="EL206"/>
      <c r="EM206"/>
      <c r="EN206"/>
      <c r="EO206"/>
      <c r="EP206"/>
      <c r="EQ206"/>
      <c r="ER206"/>
      <c r="ES206"/>
      <c r="ET206"/>
      <c r="EU206"/>
      <c r="EV206"/>
      <c r="EW206"/>
      <c r="EX206"/>
      <c r="EY206"/>
      <c r="EZ206"/>
      <c r="FA206"/>
      <c r="FB206"/>
      <c r="FC206"/>
      <c r="FD206"/>
      <c r="FE206"/>
      <c r="FF206"/>
      <c r="FG206"/>
      <c r="FH206"/>
      <c r="FI206"/>
      <c r="FJ206"/>
      <c r="FK206"/>
      <c r="FL206"/>
      <c r="FM206"/>
      <c r="FN206"/>
      <c r="FO206"/>
      <c r="FP206"/>
      <c r="FQ206"/>
      <c r="FR206"/>
      <c r="FS206"/>
      <c r="FT206"/>
      <c r="FU206"/>
      <c r="FV206"/>
      <c r="FW206"/>
      <c r="FX206"/>
      <c r="FY206"/>
      <c r="FZ206"/>
      <c r="GA206"/>
      <c r="GB206"/>
      <c r="GC206"/>
      <c r="GD206"/>
      <c r="GE206"/>
      <c r="GF206"/>
      <c r="GG206"/>
      <c r="GH206"/>
      <c r="GI206"/>
      <c r="GJ206"/>
      <c r="GK206"/>
      <c r="GL206"/>
      <c r="GM206"/>
      <c r="GN206"/>
      <c r="GO206"/>
      <c r="GP206"/>
      <c r="GQ206"/>
      <c r="GR206"/>
      <c r="GS206"/>
      <c r="GT206"/>
      <c r="GU206"/>
      <c r="GV206"/>
      <c r="GW206"/>
      <c r="GX206"/>
      <c r="GY206"/>
      <c r="GZ206"/>
      <c r="HA206"/>
      <c r="HB206"/>
      <c r="HC206"/>
      <c r="HD206"/>
      <c r="HE206"/>
      <c r="HF206"/>
      <c r="HG206"/>
      <c r="HH206"/>
      <c r="HI206"/>
      <c r="HJ206"/>
      <c r="HK206"/>
      <c r="HL206"/>
      <c r="HM206"/>
      <c r="HN206"/>
      <c r="HO206"/>
      <c r="HP206"/>
      <c r="HQ206"/>
      <c r="HR206"/>
      <c r="HS206"/>
      <c r="HT206"/>
      <c r="HU206"/>
      <c r="HV206"/>
      <c r="HW206"/>
      <c r="HX206"/>
      <c r="HY206"/>
      <c r="HZ206"/>
      <c r="IA206"/>
      <c r="IB206"/>
      <c r="IC206"/>
      <c r="ID206"/>
      <c r="IE206"/>
      <c r="IF206"/>
      <c r="IG206"/>
      <c r="IH206"/>
      <c r="II206"/>
      <c r="IJ206"/>
      <c r="IK206"/>
      <c r="IL206"/>
      <c r="IM206"/>
      <c r="IN206"/>
      <c r="IO206"/>
      <c r="IP206"/>
      <c r="IQ206"/>
      <c r="IR206"/>
      <c r="IS206"/>
      <c r="IT206"/>
      <c r="IU206"/>
      <c r="IV206"/>
      <c r="IW206"/>
    </row>
    <row r="207" spans="1:257" s="2" customFormat="1" ht="15" hidden="1" x14ac:dyDescent="0.25">
      <c r="A207" s="2">
        <v>105</v>
      </c>
      <c r="B207" s="36">
        <f t="shared" ca="1" si="133"/>
        <v>47662</v>
      </c>
      <c r="C207" s="23">
        <f t="shared" si="138"/>
        <v>870.35277777777628</v>
      </c>
      <c r="D207" s="23">
        <f t="shared" si="139"/>
        <v>635.13888888888812</v>
      </c>
      <c r="E207" s="23"/>
      <c r="F207"/>
      <c r="G207"/>
      <c r="H207"/>
      <c r="I207"/>
      <c r="J207"/>
      <c r="K207"/>
      <c r="L207"/>
      <c r="M207"/>
      <c r="N207"/>
      <c r="O207"/>
      <c r="P207"/>
      <c r="Q207"/>
      <c r="R207"/>
      <c r="S207"/>
      <c r="T207"/>
      <c r="U207"/>
      <c r="V207"/>
      <c r="W207"/>
      <c r="X207"/>
      <c r="Y207"/>
      <c r="Z207"/>
      <c r="AA207"/>
      <c r="AB207"/>
      <c r="AC207"/>
      <c r="AD207"/>
      <c r="AE207"/>
      <c r="AF207"/>
      <c r="AG207"/>
      <c r="AH207"/>
      <c r="AI207"/>
      <c r="AJ207"/>
      <c r="AK207"/>
      <c r="AL207"/>
      <c r="AM207"/>
      <c r="AN207"/>
      <c r="AO207"/>
      <c r="AP207"/>
      <c r="AQ207"/>
      <c r="AR207"/>
      <c r="AS207"/>
      <c r="AT207"/>
      <c r="AU207"/>
      <c r="AV207"/>
      <c r="AW207"/>
      <c r="AX207"/>
      <c r="AY207"/>
      <c r="AZ207"/>
      <c r="BA207"/>
      <c r="BB207"/>
      <c r="BC207"/>
      <c r="BD207"/>
      <c r="BE207"/>
      <c r="BF207"/>
      <c r="BG207"/>
      <c r="BH207"/>
      <c r="BI207"/>
      <c r="BJ207"/>
      <c r="BK207"/>
      <c r="BL207"/>
      <c r="BM207"/>
      <c r="BN207"/>
      <c r="BO207"/>
      <c r="BP207"/>
      <c r="BQ207"/>
      <c r="BR207"/>
      <c r="BS207"/>
      <c r="BT207"/>
      <c r="BU207"/>
      <c r="BV207"/>
      <c r="BW207"/>
      <c r="BX207"/>
      <c r="BY207"/>
      <c r="BZ207"/>
      <c r="CA207"/>
      <c r="CB207"/>
      <c r="CC207"/>
      <c r="CD207"/>
      <c r="CE207"/>
      <c r="CF207"/>
      <c r="CG207"/>
      <c r="CH207"/>
      <c r="CI207"/>
      <c r="CJ207"/>
      <c r="CK207"/>
      <c r="CL207"/>
      <c r="CM207"/>
      <c r="CN207"/>
      <c r="CO207"/>
      <c r="CP207"/>
      <c r="CQ207"/>
      <c r="CR207"/>
      <c r="CS207"/>
      <c r="CT207"/>
      <c r="CU207"/>
      <c r="CV207"/>
      <c r="CW207"/>
      <c r="CX207"/>
      <c r="CY207"/>
      <c r="CZ207"/>
      <c r="DA207"/>
      <c r="DB207"/>
      <c r="DC207"/>
      <c r="DD207"/>
      <c r="DE207"/>
      <c r="DF207"/>
      <c r="DG207"/>
      <c r="DH207"/>
      <c r="DI207"/>
      <c r="DJ207"/>
      <c r="DK207"/>
      <c r="DL207"/>
      <c r="DM207"/>
      <c r="DN207"/>
      <c r="DO207"/>
      <c r="DP207"/>
      <c r="DQ207"/>
      <c r="DR207"/>
      <c r="DS207"/>
      <c r="DT207"/>
      <c r="DU207"/>
      <c r="DV207"/>
      <c r="DW207"/>
      <c r="DX207"/>
      <c r="DY207"/>
      <c r="DZ207"/>
      <c r="EA207"/>
      <c r="EB207"/>
      <c r="EC207"/>
      <c r="ED207"/>
      <c r="EE207"/>
      <c r="EF207"/>
      <c r="EG207"/>
      <c r="EH207"/>
      <c r="EI207"/>
      <c r="EJ207"/>
      <c r="EK207"/>
      <c r="EL207"/>
      <c r="EM207"/>
      <c r="EN207"/>
      <c r="EO207"/>
      <c r="EP207"/>
      <c r="EQ207"/>
      <c r="ER207"/>
      <c r="ES207"/>
      <c r="ET207"/>
      <c r="EU207"/>
      <c r="EV207"/>
      <c r="EW207"/>
      <c r="EX207"/>
      <c r="EY207"/>
      <c r="EZ207"/>
      <c r="FA207"/>
      <c r="FB207"/>
      <c r="FC207"/>
      <c r="FD207"/>
      <c r="FE207"/>
      <c r="FF207"/>
      <c r="FG207"/>
      <c r="FH207"/>
      <c r="FI207"/>
      <c r="FJ207"/>
      <c r="FK207"/>
      <c r="FL207"/>
      <c r="FM207"/>
      <c r="FN207"/>
      <c r="FO207"/>
      <c r="FP207"/>
      <c r="FQ207"/>
      <c r="FR207"/>
      <c r="FS207"/>
      <c r="FT207"/>
      <c r="FU207"/>
      <c r="FV207"/>
      <c r="FW207"/>
      <c r="FX207"/>
      <c r="FY207"/>
      <c r="FZ207"/>
      <c r="GA207"/>
      <c r="GB207"/>
      <c r="GC207"/>
      <c r="GD207"/>
      <c r="GE207"/>
      <c r="GF207"/>
      <c r="GG207"/>
      <c r="GH207"/>
      <c r="GI207"/>
      <c r="GJ207"/>
      <c r="GK207"/>
      <c r="GL207"/>
      <c r="GM207"/>
      <c r="GN207"/>
      <c r="GO207"/>
      <c r="GP207"/>
      <c r="GQ207"/>
      <c r="GR207"/>
      <c r="GS207"/>
      <c r="GT207"/>
      <c r="GU207"/>
      <c r="GV207"/>
      <c r="GW207"/>
      <c r="GX207"/>
      <c r="GY207"/>
      <c r="GZ207"/>
      <c r="HA207"/>
      <c r="HB207"/>
      <c r="HC207"/>
      <c r="HD207"/>
      <c r="HE207"/>
      <c r="HF207"/>
      <c r="HG207"/>
      <c r="HH207"/>
      <c r="HI207"/>
      <c r="HJ207"/>
      <c r="HK207"/>
      <c r="HL207"/>
      <c r="HM207"/>
      <c r="HN207"/>
      <c r="HO207"/>
      <c r="HP207"/>
      <c r="HQ207"/>
      <c r="HR207"/>
      <c r="HS207"/>
      <c r="HT207"/>
      <c r="HU207"/>
      <c r="HV207"/>
      <c r="HW207"/>
      <c r="HX207"/>
      <c r="HY207"/>
      <c r="HZ207"/>
      <c r="IA207"/>
      <c r="IB207"/>
      <c r="IC207"/>
      <c r="ID207"/>
      <c r="IE207"/>
      <c r="IF207"/>
      <c r="IG207"/>
      <c r="IH207"/>
      <c r="II207"/>
      <c r="IJ207"/>
      <c r="IK207"/>
      <c r="IL207"/>
      <c r="IM207"/>
      <c r="IN207"/>
      <c r="IO207"/>
      <c r="IP207"/>
      <c r="IQ207"/>
      <c r="IR207"/>
      <c r="IS207"/>
      <c r="IT207"/>
      <c r="IU207"/>
      <c r="IV207"/>
      <c r="IW207"/>
    </row>
    <row r="208" spans="1:257" s="2" customFormat="1" ht="15" hidden="1" x14ac:dyDescent="0.25">
      <c r="A208" s="2">
        <v>106</v>
      </c>
      <c r="B208" s="36">
        <f t="shared" ca="1" si="133"/>
        <v>47692</v>
      </c>
      <c r="C208" s="23">
        <f t="shared" si="138"/>
        <v>866.55729166666515</v>
      </c>
      <c r="D208" s="23">
        <f t="shared" si="139"/>
        <v>633.07291666666583</v>
      </c>
      <c r="E208" s="23"/>
      <c r="F208"/>
      <c r="G208"/>
      <c r="H208"/>
      <c r="I208"/>
      <c r="J208"/>
      <c r="K208"/>
      <c r="L208"/>
      <c r="M208"/>
      <c r="N208"/>
      <c r="O208"/>
      <c r="P208"/>
      <c r="Q208"/>
      <c r="R208"/>
      <c r="S208"/>
      <c r="T208"/>
      <c r="U208"/>
      <c r="V208"/>
      <c r="W208"/>
      <c r="X208"/>
      <c r="Y208"/>
      <c r="Z208"/>
      <c r="AA208"/>
      <c r="AB208"/>
      <c r="AC208"/>
      <c r="AD208"/>
      <c r="AE208"/>
      <c r="AF208"/>
      <c r="AG208"/>
      <c r="AH208"/>
      <c r="AI208"/>
      <c r="AJ208"/>
      <c r="AK208"/>
      <c r="AL208"/>
      <c r="AM208"/>
      <c r="AN208"/>
      <c r="AO208"/>
      <c r="AP208"/>
      <c r="AQ208"/>
      <c r="AR208"/>
      <c r="AS208"/>
      <c r="AT208"/>
      <c r="AU208"/>
      <c r="AV208"/>
      <c r="AW208"/>
      <c r="AX208"/>
      <c r="AY208"/>
      <c r="AZ208"/>
      <c r="BA208"/>
      <c r="BB208"/>
      <c r="BC208"/>
      <c r="BD208"/>
      <c r="BE208"/>
      <c r="BF208"/>
      <c r="BG208"/>
      <c r="BH208"/>
      <c r="BI208"/>
      <c r="BJ208"/>
      <c r="BK208"/>
      <c r="BL208"/>
      <c r="BM208"/>
      <c r="BN208"/>
      <c r="BO208"/>
      <c r="BP208"/>
      <c r="BQ208"/>
      <c r="BR208"/>
      <c r="BS208"/>
      <c r="BT208"/>
      <c r="BU208"/>
      <c r="BV208"/>
      <c r="BW208"/>
      <c r="BX208"/>
      <c r="BY208"/>
      <c r="BZ208"/>
      <c r="CA208"/>
      <c r="CB208"/>
      <c r="CC208"/>
      <c r="CD208"/>
      <c r="CE208"/>
      <c r="CF208"/>
      <c r="CG208"/>
      <c r="CH208"/>
      <c r="CI208"/>
      <c r="CJ208"/>
      <c r="CK208"/>
      <c r="CL208"/>
      <c r="CM208"/>
      <c r="CN208"/>
      <c r="CO208"/>
      <c r="CP208"/>
      <c r="CQ208"/>
      <c r="CR208"/>
      <c r="CS208"/>
      <c r="CT208"/>
      <c r="CU208"/>
      <c r="CV208"/>
      <c r="CW208"/>
      <c r="CX208"/>
      <c r="CY208"/>
      <c r="CZ208"/>
      <c r="DA208"/>
      <c r="DB208"/>
      <c r="DC208"/>
      <c r="DD208"/>
      <c r="DE208"/>
      <c r="DF208"/>
      <c r="DG208"/>
      <c r="DH208"/>
      <c r="DI208"/>
      <c r="DJ208"/>
      <c r="DK208"/>
      <c r="DL208"/>
      <c r="DM208"/>
      <c r="DN208"/>
      <c r="DO208"/>
      <c r="DP208"/>
      <c r="DQ208"/>
      <c r="DR208"/>
      <c r="DS208"/>
      <c r="DT208"/>
      <c r="DU208"/>
      <c r="DV208"/>
      <c r="DW208"/>
      <c r="DX208"/>
      <c r="DY208"/>
      <c r="DZ208"/>
      <c r="EA208"/>
      <c r="EB208"/>
      <c r="EC208"/>
      <c r="ED208"/>
      <c r="EE208"/>
      <c r="EF208"/>
      <c r="EG208"/>
      <c r="EH208"/>
      <c r="EI208"/>
      <c r="EJ208"/>
      <c r="EK208"/>
      <c r="EL208"/>
      <c r="EM208"/>
      <c r="EN208"/>
      <c r="EO208"/>
      <c r="EP208"/>
      <c r="EQ208"/>
      <c r="ER208"/>
      <c r="ES208"/>
      <c r="ET208"/>
      <c r="EU208"/>
      <c r="EV208"/>
      <c r="EW208"/>
      <c r="EX208"/>
      <c r="EY208"/>
      <c r="EZ208"/>
      <c r="FA208"/>
      <c r="FB208"/>
      <c r="FC208"/>
      <c r="FD208"/>
      <c r="FE208"/>
      <c r="FF208"/>
      <c r="FG208"/>
      <c r="FH208"/>
      <c r="FI208"/>
      <c r="FJ208"/>
      <c r="FK208"/>
      <c r="FL208"/>
      <c r="FM208"/>
      <c r="FN208"/>
      <c r="FO208"/>
      <c r="FP208"/>
      <c r="FQ208"/>
      <c r="FR208"/>
      <c r="FS208"/>
      <c r="FT208"/>
      <c r="FU208"/>
      <c r="FV208"/>
      <c r="FW208"/>
      <c r="FX208"/>
      <c r="FY208"/>
      <c r="FZ208"/>
      <c r="GA208"/>
      <c r="GB208"/>
      <c r="GC208"/>
      <c r="GD208"/>
      <c r="GE208"/>
      <c r="GF208"/>
      <c r="GG208"/>
      <c r="GH208"/>
      <c r="GI208"/>
      <c r="GJ208"/>
      <c r="GK208"/>
      <c r="GL208"/>
      <c r="GM208"/>
      <c r="GN208"/>
      <c r="GO208"/>
      <c r="GP208"/>
      <c r="GQ208"/>
      <c r="GR208"/>
      <c r="GS208"/>
      <c r="GT208"/>
      <c r="GU208"/>
      <c r="GV208"/>
      <c r="GW208"/>
      <c r="GX208"/>
      <c r="GY208"/>
      <c r="GZ208"/>
      <c r="HA208"/>
      <c r="HB208"/>
      <c r="HC208"/>
      <c r="HD208"/>
      <c r="HE208"/>
      <c r="HF208"/>
      <c r="HG208"/>
      <c r="HH208"/>
      <c r="HI208"/>
      <c r="HJ208"/>
      <c r="HK208"/>
      <c r="HL208"/>
      <c r="HM208"/>
      <c r="HN208"/>
      <c r="HO208"/>
      <c r="HP208"/>
      <c r="HQ208"/>
      <c r="HR208"/>
      <c r="HS208"/>
      <c r="HT208"/>
      <c r="HU208"/>
      <c r="HV208"/>
      <c r="HW208"/>
      <c r="HX208"/>
      <c r="HY208"/>
      <c r="HZ208"/>
      <c r="IA208"/>
      <c r="IB208"/>
      <c r="IC208"/>
      <c r="ID208"/>
      <c r="IE208"/>
      <c r="IF208"/>
      <c r="IG208"/>
      <c r="IH208"/>
      <c r="II208"/>
      <c r="IJ208"/>
      <c r="IK208"/>
      <c r="IL208"/>
      <c r="IM208"/>
      <c r="IN208"/>
      <c r="IO208"/>
      <c r="IP208"/>
      <c r="IQ208"/>
      <c r="IR208"/>
      <c r="IS208"/>
      <c r="IT208"/>
      <c r="IU208"/>
      <c r="IV208"/>
      <c r="IW208"/>
    </row>
    <row r="209" spans="1:257" s="2" customFormat="1" ht="15" hidden="1" x14ac:dyDescent="0.25">
      <c r="A209" s="2">
        <v>107</v>
      </c>
      <c r="B209" s="36">
        <f t="shared" ca="1" si="133"/>
        <v>47723</v>
      </c>
      <c r="C209" s="23">
        <f t="shared" si="138"/>
        <v>862.76180555555402</v>
      </c>
      <c r="D209" s="23">
        <f t="shared" si="139"/>
        <v>631.00694444444366</v>
      </c>
      <c r="E209" s="23"/>
      <c r="F209"/>
      <c r="G209"/>
      <c r="H209"/>
      <c r="I209"/>
      <c r="J209"/>
      <c r="K209"/>
      <c r="L209"/>
      <c r="M209"/>
      <c r="N209"/>
      <c r="O209"/>
      <c r="P209"/>
      <c r="Q209"/>
      <c r="R209"/>
      <c r="S209"/>
      <c r="T209"/>
      <c r="U209"/>
      <c r="V209"/>
      <c r="W209"/>
      <c r="X209"/>
      <c r="Y209"/>
      <c r="Z209"/>
      <c r="AA209"/>
      <c r="AB209"/>
      <c r="AC209"/>
      <c r="AD209"/>
      <c r="AE209"/>
      <c r="AF209"/>
      <c r="AG209"/>
      <c r="AH209"/>
      <c r="AI209"/>
      <c r="AJ209"/>
      <c r="AK209"/>
      <c r="AL209"/>
      <c r="AM209"/>
      <c r="AN209"/>
      <c r="AO209"/>
      <c r="AP209"/>
      <c r="AQ209"/>
      <c r="AR209"/>
      <c r="AS209"/>
      <c r="AT209"/>
      <c r="AU209"/>
      <c r="AV209"/>
      <c r="AW209"/>
      <c r="AX209"/>
      <c r="AY209"/>
      <c r="AZ209"/>
      <c r="BA209"/>
      <c r="BB209"/>
      <c r="BC209"/>
      <c r="BD209"/>
      <c r="BE209"/>
      <c r="BF209"/>
      <c r="BG209"/>
      <c r="BH209"/>
      <c r="BI209"/>
      <c r="BJ209"/>
      <c r="BK209"/>
      <c r="BL209"/>
      <c r="BM209"/>
      <c r="BN209"/>
      <c r="BO209"/>
      <c r="BP209"/>
      <c r="BQ209"/>
      <c r="BR209"/>
      <c r="BS209"/>
      <c r="BT209"/>
      <c r="BU209"/>
      <c r="BV209"/>
      <c r="BW209"/>
      <c r="BX209"/>
      <c r="BY209"/>
      <c r="BZ209"/>
      <c r="CA209"/>
      <c r="CB209"/>
      <c r="CC209"/>
      <c r="CD209"/>
      <c r="CE209"/>
      <c r="CF209"/>
      <c r="CG209"/>
      <c r="CH209"/>
      <c r="CI209"/>
      <c r="CJ209"/>
      <c r="CK209"/>
      <c r="CL209"/>
      <c r="CM209"/>
      <c r="CN209"/>
      <c r="CO209"/>
      <c r="CP209"/>
      <c r="CQ209"/>
      <c r="CR209"/>
      <c r="CS209"/>
      <c r="CT209"/>
      <c r="CU209"/>
      <c r="CV209"/>
      <c r="CW209"/>
      <c r="CX209"/>
      <c r="CY209"/>
      <c r="CZ209"/>
      <c r="DA209"/>
      <c r="DB209"/>
      <c r="DC209"/>
      <c r="DD209"/>
      <c r="DE209"/>
      <c r="DF209"/>
      <c r="DG209"/>
      <c r="DH209"/>
      <c r="DI209"/>
      <c r="DJ209"/>
      <c r="DK209"/>
      <c r="DL209"/>
      <c r="DM209"/>
      <c r="DN209"/>
      <c r="DO209"/>
      <c r="DP209"/>
      <c r="DQ209"/>
      <c r="DR209"/>
      <c r="DS209"/>
      <c r="DT209"/>
      <c r="DU209"/>
      <c r="DV209"/>
      <c r="DW209"/>
      <c r="DX209"/>
      <c r="DY209"/>
      <c r="DZ209"/>
      <c r="EA209"/>
      <c r="EB209"/>
      <c r="EC209"/>
      <c r="ED209"/>
      <c r="EE209"/>
      <c r="EF209"/>
      <c r="EG209"/>
      <c r="EH209"/>
      <c r="EI209"/>
      <c r="EJ209"/>
      <c r="EK209"/>
      <c r="EL209"/>
      <c r="EM209"/>
      <c r="EN209"/>
      <c r="EO209"/>
      <c r="EP209"/>
      <c r="EQ209"/>
      <c r="ER209"/>
      <c r="ES209"/>
      <c r="ET209"/>
      <c r="EU209"/>
      <c r="EV209"/>
      <c r="EW209"/>
      <c r="EX209"/>
      <c r="EY209"/>
      <c r="EZ209"/>
      <c r="FA209"/>
      <c r="FB209"/>
      <c r="FC209"/>
      <c r="FD209"/>
      <c r="FE209"/>
      <c r="FF209"/>
      <c r="FG209"/>
      <c r="FH209"/>
      <c r="FI209"/>
      <c r="FJ209"/>
      <c r="FK209"/>
      <c r="FL209"/>
      <c r="FM209"/>
      <c r="FN209"/>
      <c r="FO209"/>
      <c r="FP209"/>
      <c r="FQ209"/>
      <c r="FR209"/>
      <c r="FS209"/>
      <c r="FT209"/>
      <c r="FU209"/>
      <c r="FV209"/>
      <c r="FW209"/>
      <c r="FX209"/>
      <c r="FY209"/>
      <c r="FZ209"/>
      <c r="GA209"/>
      <c r="GB209"/>
      <c r="GC209"/>
      <c r="GD209"/>
      <c r="GE209"/>
      <c r="GF209"/>
      <c r="GG209"/>
      <c r="GH209"/>
      <c r="GI209"/>
      <c r="GJ209"/>
      <c r="GK209"/>
      <c r="GL209"/>
      <c r="GM209"/>
      <c r="GN209"/>
      <c r="GO209"/>
      <c r="GP209"/>
      <c r="GQ209"/>
      <c r="GR209"/>
      <c r="GS209"/>
      <c r="GT209"/>
      <c r="GU209"/>
      <c r="GV209"/>
      <c r="GW209"/>
      <c r="GX209"/>
      <c r="GY209"/>
      <c r="GZ209"/>
      <c r="HA209"/>
      <c r="HB209"/>
      <c r="HC209"/>
      <c r="HD209"/>
      <c r="HE209"/>
      <c r="HF209"/>
      <c r="HG209"/>
      <c r="HH209"/>
      <c r="HI209"/>
      <c r="HJ209"/>
      <c r="HK209"/>
      <c r="HL209"/>
      <c r="HM209"/>
      <c r="HN209"/>
      <c r="HO209"/>
      <c r="HP209"/>
      <c r="HQ209"/>
      <c r="HR209"/>
      <c r="HS209"/>
      <c r="HT209"/>
      <c r="HU209"/>
      <c r="HV209"/>
      <c r="HW209"/>
      <c r="HX209"/>
      <c r="HY209"/>
      <c r="HZ209"/>
      <c r="IA209"/>
      <c r="IB209"/>
      <c r="IC209"/>
      <c r="ID209"/>
      <c r="IE209"/>
      <c r="IF209"/>
      <c r="IG209"/>
      <c r="IH209"/>
      <c r="II209"/>
      <c r="IJ209"/>
      <c r="IK209"/>
      <c r="IL209"/>
      <c r="IM209"/>
      <c r="IN209"/>
      <c r="IO209"/>
      <c r="IP209"/>
      <c r="IQ209"/>
      <c r="IR209"/>
      <c r="IS209"/>
      <c r="IT209"/>
      <c r="IU209"/>
      <c r="IV209"/>
      <c r="IW209"/>
    </row>
    <row r="210" spans="1:257" s="2" customFormat="1" ht="15" hidden="1" x14ac:dyDescent="0.25">
      <c r="A210" s="2">
        <v>108</v>
      </c>
      <c r="B210" s="36">
        <f t="shared" ca="1" si="133"/>
        <v>47754</v>
      </c>
      <c r="C210" s="23">
        <f t="shared" si="138"/>
        <v>858.966319444443</v>
      </c>
      <c r="D210" s="23">
        <f t="shared" si="139"/>
        <v>628.94097222222149</v>
      </c>
      <c r="E210" s="23"/>
      <c r="F210"/>
      <c r="G210"/>
      <c r="H210"/>
      <c r="I210"/>
      <c r="J210"/>
      <c r="K210"/>
      <c r="L210"/>
      <c r="M210"/>
      <c r="N210"/>
      <c r="O210"/>
      <c r="P210"/>
      <c r="Q210"/>
      <c r="R210"/>
      <c r="S210"/>
      <c r="T210"/>
      <c r="U210"/>
      <c r="V210"/>
      <c r="W210"/>
      <c r="X210"/>
      <c r="Y210"/>
      <c r="Z210"/>
      <c r="AA210"/>
      <c r="AB210"/>
      <c r="AC210"/>
      <c r="AD210"/>
      <c r="AE210"/>
      <c r="AF210"/>
      <c r="AG210"/>
      <c r="AH210"/>
      <c r="AI210"/>
      <c r="AJ210"/>
      <c r="AK210"/>
      <c r="AL210"/>
      <c r="AM210"/>
      <c r="AN210"/>
      <c r="AO210"/>
      <c r="AP210"/>
      <c r="AQ210"/>
      <c r="AR210"/>
      <c r="AS210"/>
      <c r="AT210"/>
      <c r="AU210"/>
      <c r="AV210"/>
      <c r="AW210"/>
      <c r="AX210"/>
      <c r="AY210"/>
      <c r="AZ210"/>
      <c r="BA210"/>
      <c r="BB210"/>
      <c r="BC210"/>
      <c r="BD210"/>
      <c r="BE210"/>
      <c r="BF210"/>
      <c r="BG210"/>
      <c r="BH210"/>
      <c r="BI210"/>
      <c r="BJ210"/>
      <c r="BK210"/>
      <c r="BL210"/>
      <c r="BM210"/>
      <c r="BN210"/>
      <c r="BO210"/>
      <c r="BP210"/>
      <c r="BQ210"/>
      <c r="BR210"/>
      <c r="BS210"/>
      <c r="BT210"/>
      <c r="BU210"/>
      <c r="BV210"/>
      <c r="BW210"/>
      <c r="BX210"/>
      <c r="BY210"/>
      <c r="BZ210"/>
      <c r="CA210"/>
      <c r="CB210"/>
      <c r="CC210"/>
      <c r="CD210"/>
      <c r="CE210"/>
      <c r="CF210"/>
      <c r="CG210"/>
      <c r="CH210"/>
      <c r="CI210"/>
      <c r="CJ210"/>
      <c r="CK210"/>
      <c r="CL210"/>
      <c r="CM210"/>
      <c r="CN210"/>
      <c r="CO210"/>
      <c r="CP210"/>
      <c r="CQ210"/>
      <c r="CR210"/>
      <c r="CS210"/>
      <c r="CT210"/>
      <c r="CU210"/>
      <c r="CV210"/>
      <c r="CW210"/>
      <c r="CX210"/>
      <c r="CY210"/>
      <c r="CZ210"/>
      <c r="DA210"/>
      <c r="DB210"/>
      <c r="DC210"/>
      <c r="DD210"/>
      <c r="DE210"/>
      <c r="DF210"/>
      <c r="DG210"/>
      <c r="DH210"/>
      <c r="DI210"/>
      <c r="DJ210"/>
      <c r="DK210"/>
      <c r="DL210"/>
      <c r="DM210"/>
      <c r="DN210"/>
      <c r="DO210"/>
      <c r="DP210"/>
      <c r="DQ210"/>
      <c r="DR210"/>
      <c r="DS210"/>
      <c r="DT210"/>
      <c r="DU210"/>
      <c r="DV210"/>
      <c r="DW210"/>
      <c r="DX210"/>
      <c r="DY210"/>
      <c r="DZ210"/>
      <c r="EA210"/>
      <c r="EB210"/>
      <c r="EC210"/>
      <c r="ED210"/>
      <c r="EE210"/>
      <c r="EF210"/>
      <c r="EG210"/>
      <c r="EH210"/>
      <c r="EI210"/>
      <c r="EJ210"/>
      <c r="EK210"/>
      <c r="EL210"/>
      <c r="EM210"/>
      <c r="EN210"/>
      <c r="EO210"/>
      <c r="EP210"/>
      <c r="EQ210"/>
      <c r="ER210"/>
      <c r="ES210"/>
      <c r="ET210"/>
      <c r="EU210"/>
      <c r="EV210"/>
      <c r="EW210"/>
      <c r="EX210"/>
      <c r="EY210"/>
      <c r="EZ210"/>
      <c r="FA210"/>
      <c r="FB210"/>
      <c r="FC210"/>
      <c r="FD210"/>
      <c r="FE210"/>
      <c r="FF210"/>
      <c r="FG210"/>
      <c r="FH210"/>
      <c r="FI210"/>
      <c r="FJ210"/>
      <c r="FK210"/>
      <c r="FL210"/>
      <c r="FM210"/>
      <c r="FN210"/>
      <c r="FO210"/>
      <c r="FP210"/>
      <c r="FQ210"/>
      <c r="FR210"/>
      <c r="FS210"/>
      <c r="FT210"/>
      <c r="FU210"/>
      <c r="FV210"/>
      <c r="FW210"/>
      <c r="FX210"/>
      <c r="FY210"/>
      <c r="FZ210"/>
      <c r="GA210"/>
      <c r="GB210"/>
      <c r="GC210"/>
      <c r="GD210"/>
      <c r="GE210"/>
      <c r="GF210"/>
      <c r="GG210"/>
      <c r="GH210"/>
      <c r="GI210"/>
      <c r="GJ210"/>
      <c r="GK210"/>
      <c r="GL210"/>
      <c r="GM210"/>
      <c r="GN210"/>
      <c r="GO210"/>
      <c r="GP210"/>
      <c r="GQ210"/>
      <c r="GR210"/>
      <c r="GS210"/>
      <c r="GT210"/>
      <c r="GU210"/>
      <c r="GV210"/>
      <c r="GW210"/>
      <c r="GX210"/>
      <c r="GY210"/>
      <c r="GZ210"/>
      <c r="HA210"/>
      <c r="HB210"/>
      <c r="HC210"/>
      <c r="HD210"/>
      <c r="HE210"/>
      <c r="HF210"/>
      <c r="HG210"/>
      <c r="HH210"/>
      <c r="HI210"/>
      <c r="HJ210"/>
      <c r="HK210"/>
      <c r="HL210"/>
      <c r="HM210"/>
      <c r="HN210"/>
      <c r="HO210"/>
      <c r="HP210"/>
      <c r="HQ210"/>
      <c r="HR210"/>
      <c r="HS210"/>
      <c r="HT210"/>
      <c r="HU210"/>
      <c r="HV210"/>
      <c r="HW210"/>
      <c r="HX210"/>
      <c r="HY210"/>
      <c r="HZ210"/>
      <c r="IA210"/>
      <c r="IB210"/>
      <c r="IC210"/>
      <c r="ID210"/>
      <c r="IE210"/>
      <c r="IF210"/>
      <c r="IG210"/>
      <c r="IH210"/>
      <c r="II210"/>
      <c r="IJ210"/>
      <c r="IK210"/>
      <c r="IL210"/>
      <c r="IM210"/>
      <c r="IN210"/>
      <c r="IO210"/>
      <c r="IP210"/>
      <c r="IQ210"/>
      <c r="IR210"/>
      <c r="IS210"/>
      <c r="IT210"/>
      <c r="IU210"/>
      <c r="IV210"/>
      <c r="IW210"/>
    </row>
    <row r="211" spans="1:257" s="2" customFormat="1" ht="15" hidden="1" x14ac:dyDescent="0.25">
      <c r="A211" s="2">
        <v>109</v>
      </c>
      <c r="B211" s="36">
        <f t="shared" ca="1" si="133"/>
        <v>47784</v>
      </c>
      <c r="C211" s="23">
        <f t="shared" ref="C211:C222" si="140">R58</f>
        <v>1135.170833333332</v>
      </c>
      <c r="D211" s="23">
        <f t="shared" ref="D211:D222" si="141">S58</f>
        <v>906.87499999999932</v>
      </c>
      <c r="E211" s="23"/>
      <c r="F211"/>
      <c r="G211"/>
      <c r="H211"/>
      <c r="I211"/>
      <c r="J211"/>
      <c r="K211"/>
      <c r="L211"/>
      <c r="M211"/>
      <c r="N211"/>
      <c r="O211"/>
      <c r="P211"/>
      <c r="Q211"/>
      <c r="R211"/>
      <c r="S211"/>
      <c r="T211"/>
      <c r="U211"/>
      <c r="V211"/>
      <c r="W211"/>
      <c r="X211"/>
      <c r="Y211"/>
      <c r="Z211"/>
      <c r="AA211"/>
      <c r="AB211"/>
      <c r="AC211"/>
      <c r="AD211"/>
      <c r="AE211"/>
      <c r="AF211"/>
      <c r="AG211"/>
      <c r="AH211"/>
      <c r="AI211"/>
      <c r="AJ211"/>
      <c r="AK211"/>
      <c r="AL211"/>
      <c r="AM211"/>
      <c r="AN211"/>
      <c r="AO211"/>
      <c r="AP211"/>
      <c r="AQ211"/>
      <c r="AR211"/>
      <c r="AS211"/>
      <c r="AT211"/>
      <c r="AU211"/>
      <c r="AV211"/>
      <c r="AW211"/>
      <c r="AX211"/>
      <c r="AY211"/>
      <c r="AZ211"/>
      <c r="BA211"/>
      <c r="BB211"/>
      <c r="BC211"/>
      <c r="BD211"/>
      <c r="BE211"/>
      <c r="BF211"/>
      <c r="BG211"/>
      <c r="BH211"/>
      <c r="BI211"/>
      <c r="BJ211"/>
      <c r="BK211"/>
      <c r="BL211"/>
      <c r="BM211"/>
      <c r="BN211"/>
      <c r="BO211"/>
      <c r="BP211"/>
      <c r="BQ211"/>
      <c r="BR211"/>
      <c r="BS211"/>
      <c r="BT211"/>
      <c r="BU211"/>
      <c r="BV211"/>
      <c r="BW211"/>
      <c r="BX211"/>
      <c r="BY211"/>
      <c r="BZ211"/>
      <c r="CA211"/>
      <c r="CB211"/>
      <c r="CC211"/>
      <c r="CD211"/>
      <c r="CE211"/>
      <c r="CF211"/>
      <c r="CG211"/>
      <c r="CH211"/>
      <c r="CI211"/>
      <c r="CJ211"/>
      <c r="CK211"/>
      <c r="CL211"/>
      <c r="CM211"/>
      <c r="CN211"/>
      <c r="CO211"/>
      <c r="CP211"/>
      <c r="CQ211"/>
      <c r="CR211"/>
      <c r="CS211"/>
      <c r="CT211"/>
      <c r="CU211"/>
      <c r="CV211"/>
      <c r="CW211"/>
      <c r="CX211"/>
      <c r="CY211"/>
      <c r="CZ211"/>
      <c r="DA211"/>
      <c r="DB211"/>
      <c r="DC211"/>
      <c r="DD211"/>
      <c r="DE211"/>
      <c r="DF211"/>
      <c r="DG211"/>
      <c r="DH211"/>
      <c r="DI211"/>
      <c r="DJ211"/>
      <c r="DK211"/>
      <c r="DL211"/>
      <c r="DM211"/>
      <c r="DN211"/>
      <c r="DO211"/>
      <c r="DP211"/>
      <c r="DQ211"/>
      <c r="DR211"/>
      <c r="DS211"/>
      <c r="DT211"/>
      <c r="DU211"/>
      <c r="DV211"/>
      <c r="DW211"/>
      <c r="DX211"/>
      <c r="DY211"/>
      <c r="DZ211"/>
      <c r="EA211"/>
      <c r="EB211"/>
      <c r="EC211"/>
      <c r="ED211"/>
      <c r="EE211"/>
      <c r="EF211"/>
      <c r="EG211"/>
      <c r="EH211"/>
      <c r="EI211"/>
      <c r="EJ211"/>
      <c r="EK211"/>
      <c r="EL211"/>
      <c r="EM211"/>
      <c r="EN211"/>
      <c r="EO211"/>
      <c r="EP211"/>
      <c r="EQ211"/>
      <c r="ER211"/>
      <c r="ES211"/>
      <c r="ET211"/>
      <c r="EU211"/>
      <c r="EV211"/>
      <c r="EW211"/>
      <c r="EX211"/>
      <c r="EY211"/>
      <c r="EZ211"/>
      <c r="FA211"/>
      <c r="FB211"/>
      <c r="FC211"/>
      <c r="FD211"/>
      <c r="FE211"/>
      <c r="FF211"/>
      <c r="FG211"/>
      <c r="FH211"/>
      <c r="FI211"/>
      <c r="FJ211"/>
      <c r="FK211"/>
      <c r="FL211"/>
      <c r="FM211"/>
      <c r="FN211"/>
      <c r="FO211"/>
      <c r="FP211"/>
      <c r="FQ211"/>
      <c r="FR211"/>
      <c r="FS211"/>
      <c r="FT211"/>
      <c r="FU211"/>
      <c r="FV211"/>
      <c r="FW211"/>
      <c r="FX211"/>
      <c r="FY211"/>
      <c r="FZ211"/>
      <c r="GA211"/>
      <c r="GB211"/>
      <c r="GC211"/>
      <c r="GD211"/>
      <c r="GE211"/>
      <c r="GF211"/>
      <c r="GG211"/>
      <c r="GH211"/>
      <c r="GI211"/>
      <c r="GJ211"/>
      <c r="GK211"/>
      <c r="GL211"/>
      <c r="GM211"/>
      <c r="GN211"/>
      <c r="GO211"/>
      <c r="GP211"/>
      <c r="GQ211"/>
      <c r="GR211"/>
      <c r="GS211"/>
      <c r="GT211"/>
      <c r="GU211"/>
      <c r="GV211"/>
      <c r="GW211"/>
      <c r="GX211"/>
      <c r="GY211"/>
      <c r="GZ211"/>
      <c r="HA211"/>
      <c r="HB211"/>
      <c r="HC211"/>
      <c r="HD211"/>
      <c r="HE211"/>
      <c r="HF211"/>
      <c r="HG211"/>
      <c r="HH211"/>
      <c r="HI211"/>
      <c r="HJ211"/>
      <c r="HK211"/>
      <c r="HL211"/>
      <c r="HM211"/>
      <c r="HN211"/>
      <c r="HO211"/>
      <c r="HP211"/>
      <c r="HQ211"/>
      <c r="HR211"/>
      <c r="HS211"/>
      <c r="HT211"/>
      <c r="HU211"/>
      <c r="HV211"/>
      <c r="HW211"/>
      <c r="HX211"/>
      <c r="HY211"/>
      <c r="HZ211"/>
      <c r="IA211"/>
      <c r="IB211"/>
      <c r="IC211"/>
      <c r="ID211"/>
      <c r="IE211"/>
      <c r="IF211"/>
      <c r="IG211"/>
      <c r="IH211"/>
      <c r="II211"/>
      <c r="IJ211"/>
      <c r="IK211"/>
      <c r="IL211"/>
      <c r="IM211"/>
      <c r="IN211"/>
      <c r="IO211"/>
      <c r="IP211"/>
      <c r="IQ211"/>
      <c r="IR211"/>
      <c r="IS211"/>
      <c r="IT211"/>
      <c r="IU211"/>
      <c r="IV211"/>
      <c r="IW211"/>
    </row>
    <row r="212" spans="1:257" s="2" customFormat="1" ht="15" hidden="1" x14ac:dyDescent="0.25">
      <c r="A212" s="2">
        <v>110</v>
      </c>
      <c r="B212" s="36">
        <f t="shared" ca="1" si="133"/>
        <v>47815</v>
      </c>
      <c r="C212" s="23">
        <f t="shared" si="140"/>
        <v>851.37534722222085</v>
      </c>
      <c r="D212" s="23">
        <f t="shared" si="141"/>
        <v>624.80902777777703</v>
      </c>
      <c r="E212" s="23"/>
      <c r="F212"/>
      <c r="G212"/>
      <c r="H212"/>
      <c r="I212"/>
      <c r="J212"/>
      <c r="K212"/>
      <c r="L212"/>
      <c r="M212"/>
      <c r="N212"/>
      <c r="O212"/>
      <c r="P212"/>
      <c r="Q212"/>
      <c r="R212"/>
      <c r="S212"/>
      <c r="T212"/>
      <c r="U212"/>
      <c r="V212"/>
      <c r="W212"/>
      <c r="X212"/>
      <c r="Y212"/>
      <c r="Z212"/>
      <c r="AA212"/>
      <c r="AB212"/>
      <c r="AC212"/>
      <c r="AD212"/>
      <c r="AE212"/>
      <c r="AF212"/>
      <c r="AG212"/>
      <c r="AH212"/>
      <c r="AI212"/>
      <c r="AJ212"/>
      <c r="AK212"/>
      <c r="AL212"/>
      <c r="AM212"/>
      <c r="AN212"/>
      <c r="AO212"/>
      <c r="AP212"/>
      <c r="AQ212"/>
      <c r="AR212"/>
      <c r="AS212"/>
      <c r="AT212"/>
      <c r="AU212"/>
      <c r="AV212"/>
      <c r="AW212"/>
      <c r="AX212"/>
      <c r="AY212"/>
      <c r="AZ212"/>
      <c r="BA212"/>
      <c r="BB212"/>
      <c r="BC212"/>
      <c r="BD212"/>
      <c r="BE212"/>
      <c r="BF212"/>
      <c r="BG212"/>
      <c r="BH212"/>
      <c r="BI212"/>
      <c r="BJ212"/>
      <c r="BK212"/>
      <c r="BL212"/>
      <c r="BM212"/>
      <c r="BN212"/>
      <c r="BO212"/>
      <c r="BP212"/>
      <c r="BQ212"/>
      <c r="BR212"/>
      <c r="BS212"/>
      <c r="BT212"/>
      <c r="BU212"/>
      <c r="BV212"/>
      <c r="BW212"/>
      <c r="BX212"/>
      <c r="BY212"/>
      <c r="BZ212"/>
      <c r="CA212"/>
      <c r="CB212"/>
      <c r="CC212"/>
      <c r="CD212"/>
      <c r="CE212"/>
      <c r="CF212"/>
      <c r="CG212"/>
      <c r="CH212"/>
      <c r="CI212"/>
      <c r="CJ212"/>
      <c r="CK212"/>
      <c r="CL212"/>
      <c r="CM212"/>
      <c r="CN212"/>
      <c r="CO212"/>
      <c r="CP212"/>
      <c r="CQ212"/>
      <c r="CR212"/>
      <c r="CS212"/>
      <c r="CT212"/>
      <c r="CU212"/>
      <c r="CV212"/>
      <c r="CW212"/>
      <c r="CX212"/>
      <c r="CY212"/>
      <c r="CZ212"/>
      <c r="DA212"/>
      <c r="DB212"/>
      <c r="DC212"/>
      <c r="DD212"/>
      <c r="DE212"/>
      <c r="DF212"/>
      <c r="DG212"/>
      <c r="DH212"/>
      <c r="DI212"/>
      <c r="DJ212"/>
      <c r="DK212"/>
      <c r="DL212"/>
      <c r="DM212"/>
      <c r="DN212"/>
      <c r="DO212"/>
      <c r="DP212"/>
      <c r="DQ212"/>
      <c r="DR212"/>
      <c r="DS212"/>
      <c r="DT212"/>
      <c r="DU212"/>
      <c r="DV212"/>
      <c r="DW212"/>
      <c r="DX212"/>
      <c r="DY212"/>
      <c r="DZ212"/>
      <c r="EA212"/>
      <c r="EB212"/>
      <c r="EC212"/>
      <c r="ED212"/>
      <c r="EE212"/>
      <c r="EF212"/>
      <c r="EG212"/>
      <c r="EH212"/>
      <c r="EI212"/>
      <c r="EJ212"/>
      <c r="EK212"/>
      <c r="EL212"/>
      <c r="EM212"/>
      <c r="EN212"/>
      <c r="EO212"/>
      <c r="EP212"/>
      <c r="EQ212"/>
      <c r="ER212"/>
      <c r="ES212"/>
      <c r="ET212"/>
      <c r="EU212"/>
      <c r="EV212"/>
      <c r="EW212"/>
      <c r="EX212"/>
      <c r="EY212"/>
      <c r="EZ212"/>
      <c r="FA212"/>
      <c r="FB212"/>
      <c r="FC212"/>
      <c r="FD212"/>
      <c r="FE212"/>
      <c r="FF212"/>
      <c r="FG212"/>
      <c r="FH212"/>
      <c r="FI212"/>
      <c r="FJ212"/>
      <c r="FK212"/>
      <c r="FL212"/>
      <c r="FM212"/>
      <c r="FN212"/>
      <c r="FO212"/>
      <c r="FP212"/>
      <c r="FQ212"/>
      <c r="FR212"/>
      <c r="FS212"/>
      <c r="FT212"/>
      <c r="FU212"/>
      <c r="FV212"/>
      <c r="FW212"/>
      <c r="FX212"/>
      <c r="FY212"/>
      <c r="FZ212"/>
      <c r="GA212"/>
      <c r="GB212"/>
      <c r="GC212"/>
      <c r="GD212"/>
      <c r="GE212"/>
      <c r="GF212"/>
      <c r="GG212"/>
      <c r="GH212"/>
      <c r="GI212"/>
      <c r="GJ212"/>
      <c r="GK212"/>
      <c r="GL212"/>
      <c r="GM212"/>
      <c r="GN212"/>
      <c r="GO212"/>
      <c r="GP212"/>
      <c r="GQ212"/>
      <c r="GR212"/>
      <c r="GS212"/>
      <c r="GT212"/>
      <c r="GU212"/>
      <c r="GV212"/>
      <c r="GW212"/>
      <c r="GX212"/>
      <c r="GY212"/>
      <c r="GZ212"/>
      <c r="HA212"/>
      <c r="HB212"/>
      <c r="HC212"/>
      <c r="HD212"/>
      <c r="HE212"/>
      <c r="HF212"/>
      <c r="HG212"/>
      <c r="HH212"/>
      <c r="HI212"/>
      <c r="HJ212"/>
      <c r="HK212"/>
      <c r="HL212"/>
      <c r="HM212"/>
      <c r="HN212"/>
      <c r="HO212"/>
      <c r="HP212"/>
      <c r="HQ212"/>
      <c r="HR212"/>
      <c r="HS212"/>
      <c r="HT212"/>
      <c r="HU212"/>
      <c r="HV212"/>
      <c r="HW212"/>
      <c r="HX212"/>
      <c r="HY212"/>
      <c r="HZ212"/>
      <c r="IA212"/>
      <c r="IB212"/>
      <c r="IC212"/>
      <c r="ID212"/>
      <c r="IE212"/>
      <c r="IF212"/>
      <c r="IG212"/>
      <c r="IH212"/>
      <c r="II212"/>
      <c r="IJ212"/>
      <c r="IK212"/>
      <c r="IL212"/>
      <c r="IM212"/>
      <c r="IN212"/>
      <c r="IO212"/>
      <c r="IP212"/>
      <c r="IQ212"/>
      <c r="IR212"/>
      <c r="IS212"/>
      <c r="IT212"/>
      <c r="IU212"/>
      <c r="IV212"/>
      <c r="IW212"/>
    </row>
    <row r="213" spans="1:257" s="2" customFormat="1" ht="15" hidden="1" x14ac:dyDescent="0.25">
      <c r="A213" s="2">
        <v>111</v>
      </c>
      <c r="B213" s="36">
        <f t="shared" ca="1" si="133"/>
        <v>47845</v>
      </c>
      <c r="C213" s="23">
        <f t="shared" si="140"/>
        <v>847.57986111110972</v>
      </c>
      <c r="D213" s="23">
        <f t="shared" si="141"/>
        <v>622.74305555555486</v>
      </c>
      <c r="E213" s="23"/>
      <c r="F213"/>
      <c r="G213"/>
      <c r="H213"/>
      <c r="I213"/>
      <c r="J213"/>
      <c r="K213"/>
      <c r="L213"/>
      <c r="M213"/>
      <c r="N213"/>
      <c r="O213"/>
      <c r="P213"/>
      <c r="Q213"/>
      <c r="R213"/>
      <c r="S213"/>
      <c r="T213"/>
      <c r="U213"/>
      <c r="V213"/>
      <c r="W213"/>
      <c r="X213"/>
      <c r="Y213"/>
      <c r="Z213"/>
      <c r="AA213"/>
      <c r="AB213"/>
      <c r="AC213"/>
      <c r="AD213"/>
      <c r="AE213"/>
      <c r="AF213"/>
      <c r="AG213"/>
      <c r="AH213"/>
      <c r="AI213"/>
      <c r="AJ213"/>
      <c r="AK213"/>
      <c r="AL213"/>
      <c r="AM213"/>
      <c r="AN213"/>
      <c r="AO213"/>
      <c r="AP213"/>
      <c r="AQ213"/>
      <c r="AR213"/>
      <c r="AS213"/>
      <c r="AT213"/>
      <c r="AU213"/>
      <c r="AV213"/>
      <c r="AW213"/>
      <c r="AX213"/>
      <c r="AY213"/>
      <c r="AZ213"/>
      <c r="BA213"/>
      <c r="BB213"/>
      <c r="BC213"/>
      <c r="BD213"/>
      <c r="BE213"/>
      <c r="BF213"/>
      <c r="BG213"/>
      <c r="BH213"/>
      <c r="BI213"/>
      <c r="BJ213"/>
      <c r="BK213"/>
      <c r="BL213"/>
      <c r="BM213"/>
      <c r="BN213"/>
      <c r="BO213"/>
      <c r="BP213"/>
      <c r="BQ213"/>
      <c r="BR213"/>
      <c r="BS213"/>
      <c r="BT213"/>
      <c r="BU213"/>
      <c r="BV213"/>
      <c r="BW213"/>
      <c r="BX213"/>
      <c r="BY213"/>
      <c r="BZ213"/>
      <c r="CA213"/>
      <c r="CB213"/>
      <c r="CC213"/>
      <c r="CD213"/>
      <c r="CE213"/>
      <c r="CF213"/>
      <c r="CG213"/>
      <c r="CH213"/>
      <c r="CI213"/>
      <c r="CJ213"/>
      <c r="CK213"/>
      <c r="CL213"/>
      <c r="CM213"/>
      <c r="CN213"/>
      <c r="CO213"/>
      <c r="CP213"/>
      <c r="CQ213"/>
      <c r="CR213"/>
      <c r="CS213"/>
      <c r="CT213"/>
      <c r="CU213"/>
      <c r="CV213"/>
      <c r="CW213"/>
      <c r="CX213"/>
      <c r="CY213"/>
      <c r="CZ213"/>
      <c r="DA213"/>
      <c r="DB213"/>
      <c r="DC213"/>
      <c r="DD213"/>
      <c r="DE213"/>
      <c r="DF213"/>
      <c r="DG213"/>
      <c r="DH213"/>
      <c r="DI213"/>
      <c r="DJ213"/>
      <c r="DK213"/>
      <c r="DL213"/>
      <c r="DM213"/>
      <c r="DN213"/>
      <c r="DO213"/>
      <c r="DP213"/>
      <c r="DQ213"/>
      <c r="DR213"/>
      <c r="DS213"/>
      <c r="DT213"/>
      <c r="DU213"/>
      <c r="DV213"/>
      <c r="DW213"/>
      <c r="DX213"/>
      <c r="DY213"/>
      <c r="DZ213"/>
      <c r="EA213"/>
      <c r="EB213"/>
      <c r="EC213"/>
      <c r="ED213"/>
      <c r="EE213"/>
      <c r="EF213"/>
      <c r="EG213"/>
      <c r="EH213"/>
      <c r="EI213"/>
      <c r="EJ213"/>
      <c r="EK213"/>
      <c r="EL213"/>
      <c r="EM213"/>
      <c r="EN213"/>
      <c r="EO213"/>
      <c r="EP213"/>
      <c r="EQ213"/>
      <c r="ER213"/>
      <c r="ES213"/>
      <c r="ET213"/>
      <c r="EU213"/>
      <c r="EV213"/>
      <c r="EW213"/>
      <c r="EX213"/>
      <c r="EY213"/>
      <c r="EZ213"/>
      <c r="FA213"/>
      <c r="FB213"/>
      <c r="FC213"/>
      <c r="FD213"/>
      <c r="FE213"/>
      <c r="FF213"/>
      <c r="FG213"/>
      <c r="FH213"/>
      <c r="FI213"/>
      <c r="FJ213"/>
      <c r="FK213"/>
      <c r="FL213"/>
      <c r="FM213"/>
      <c r="FN213"/>
      <c r="FO213"/>
      <c r="FP213"/>
      <c r="FQ213"/>
      <c r="FR213"/>
      <c r="FS213"/>
      <c r="FT213"/>
      <c r="FU213"/>
      <c r="FV213"/>
      <c r="FW213"/>
      <c r="FX213"/>
      <c r="FY213"/>
      <c r="FZ213"/>
      <c r="GA213"/>
      <c r="GB213"/>
      <c r="GC213"/>
      <c r="GD213"/>
      <c r="GE213"/>
      <c r="GF213"/>
      <c r="GG213"/>
      <c r="GH213"/>
      <c r="GI213"/>
      <c r="GJ213"/>
      <c r="GK213"/>
      <c r="GL213"/>
      <c r="GM213"/>
      <c r="GN213"/>
      <c r="GO213"/>
      <c r="GP213"/>
      <c r="GQ213"/>
      <c r="GR213"/>
      <c r="GS213"/>
      <c r="GT213"/>
      <c r="GU213"/>
      <c r="GV213"/>
      <c r="GW213"/>
      <c r="GX213"/>
      <c r="GY213"/>
      <c r="GZ213"/>
      <c r="HA213"/>
      <c r="HB213"/>
      <c r="HC213"/>
      <c r="HD213"/>
      <c r="HE213"/>
      <c r="HF213"/>
      <c r="HG213"/>
      <c r="HH213"/>
      <c r="HI213"/>
      <c r="HJ213"/>
      <c r="HK213"/>
      <c r="HL213"/>
      <c r="HM213"/>
      <c r="HN213"/>
      <c r="HO213"/>
      <c r="HP213"/>
      <c r="HQ213"/>
      <c r="HR213"/>
      <c r="HS213"/>
      <c r="HT213"/>
      <c r="HU213"/>
      <c r="HV213"/>
      <c r="HW213"/>
      <c r="HX213"/>
      <c r="HY213"/>
      <c r="HZ213"/>
      <c r="IA213"/>
      <c r="IB213"/>
      <c r="IC213"/>
      <c r="ID213"/>
      <c r="IE213"/>
      <c r="IF213"/>
      <c r="IG213"/>
      <c r="IH213"/>
      <c r="II213"/>
      <c r="IJ213"/>
      <c r="IK213"/>
      <c r="IL213"/>
      <c r="IM213"/>
      <c r="IN213"/>
      <c r="IO213"/>
      <c r="IP213"/>
      <c r="IQ213"/>
      <c r="IR213"/>
      <c r="IS213"/>
      <c r="IT213"/>
      <c r="IU213"/>
      <c r="IV213"/>
      <c r="IW213"/>
    </row>
    <row r="214" spans="1:257" s="2" customFormat="1" ht="15" hidden="1" x14ac:dyDescent="0.25">
      <c r="A214" s="2">
        <v>112</v>
      </c>
      <c r="B214" s="36">
        <f t="shared" ca="1" si="133"/>
        <v>47876</v>
      </c>
      <c r="C214" s="23">
        <f t="shared" si="140"/>
        <v>843.78437499999859</v>
      </c>
      <c r="D214" s="23">
        <f t="shared" si="141"/>
        <v>620.67708333333258</v>
      </c>
      <c r="E214" s="23"/>
      <c r="F214"/>
      <c r="G214"/>
      <c r="H214"/>
      <c r="I214"/>
      <c r="J214"/>
      <c r="K214"/>
      <c r="L214"/>
      <c r="M214"/>
      <c r="N214"/>
      <c r="O214"/>
      <c r="P214"/>
      <c r="Q214"/>
      <c r="R214"/>
      <c r="S214"/>
      <c r="T214"/>
      <c r="U214"/>
      <c r="V214"/>
      <c r="W214"/>
      <c r="X214"/>
      <c r="Y214"/>
      <c r="Z214"/>
      <c r="AA214"/>
      <c r="AB214"/>
      <c r="AC214"/>
      <c r="AD214"/>
      <c r="AE214"/>
      <c r="AF214"/>
      <c r="AG214"/>
      <c r="AH214"/>
      <c r="AI214"/>
      <c r="AJ214"/>
      <c r="AK214"/>
      <c r="AL214"/>
      <c r="AM214"/>
      <c r="AN214"/>
      <c r="AO214"/>
      <c r="AP214"/>
      <c r="AQ214"/>
      <c r="AR214"/>
      <c r="AS214"/>
      <c r="AT214"/>
      <c r="AU214"/>
      <c r="AV214"/>
      <c r="AW214"/>
      <c r="AX214"/>
      <c r="AY214"/>
      <c r="AZ214"/>
      <c r="BA214"/>
      <c r="BB214"/>
      <c r="BC214"/>
      <c r="BD214"/>
      <c r="BE214"/>
      <c r="BF214"/>
      <c r="BG214"/>
      <c r="BH214"/>
      <c r="BI214"/>
      <c r="BJ214"/>
      <c r="BK214"/>
      <c r="BL214"/>
      <c r="BM214"/>
      <c r="BN214"/>
      <c r="BO214"/>
      <c r="BP214"/>
      <c r="BQ214"/>
      <c r="BR214"/>
      <c r="BS214"/>
      <c r="BT214"/>
      <c r="BU214"/>
      <c r="BV214"/>
      <c r="BW214"/>
      <c r="BX214"/>
      <c r="BY214"/>
      <c r="BZ214"/>
      <c r="CA214"/>
      <c r="CB214"/>
      <c r="CC214"/>
      <c r="CD214"/>
      <c r="CE214"/>
      <c r="CF214"/>
      <c r="CG214"/>
      <c r="CH214"/>
      <c r="CI214"/>
      <c r="CJ214"/>
      <c r="CK214"/>
      <c r="CL214"/>
      <c r="CM214"/>
      <c r="CN214"/>
      <c r="CO214"/>
      <c r="CP214"/>
      <c r="CQ214"/>
      <c r="CR214"/>
      <c r="CS214"/>
      <c r="CT214"/>
      <c r="CU214"/>
      <c r="CV214"/>
      <c r="CW214"/>
      <c r="CX214"/>
      <c r="CY214"/>
      <c r="CZ214"/>
      <c r="DA214"/>
      <c r="DB214"/>
      <c r="DC214"/>
      <c r="DD214"/>
      <c r="DE214"/>
      <c r="DF214"/>
      <c r="DG214"/>
      <c r="DH214"/>
      <c r="DI214"/>
      <c r="DJ214"/>
      <c r="DK214"/>
      <c r="DL214"/>
      <c r="DM214"/>
      <c r="DN214"/>
      <c r="DO214"/>
      <c r="DP214"/>
      <c r="DQ214"/>
      <c r="DR214"/>
      <c r="DS214"/>
      <c r="DT214"/>
      <c r="DU214"/>
      <c r="DV214"/>
      <c r="DW214"/>
      <c r="DX214"/>
      <c r="DY214"/>
      <c r="DZ214"/>
      <c r="EA214"/>
      <c r="EB214"/>
      <c r="EC214"/>
      <c r="ED214"/>
      <c r="EE214"/>
      <c r="EF214"/>
      <c r="EG214"/>
      <c r="EH214"/>
      <c r="EI214"/>
      <c r="EJ214"/>
      <c r="EK214"/>
      <c r="EL214"/>
      <c r="EM214"/>
      <c r="EN214"/>
      <c r="EO214"/>
      <c r="EP214"/>
      <c r="EQ214"/>
      <c r="ER214"/>
      <c r="ES214"/>
      <c r="ET214"/>
      <c r="EU214"/>
      <c r="EV214"/>
      <c r="EW214"/>
      <c r="EX214"/>
      <c r="EY214"/>
      <c r="EZ214"/>
      <c r="FA214"/>
      <c r="FB214"/>
      <c r="FC214"/>
      <c r="FD214"/>
      <c r="FE214"/>
      <c r="FF214"/>
      <c r="FG214"/>
      <c r="FH214"/>
      <c r="FI214"/>
      <c r="FJ214"/>
      <c r="FK214"/>
      <c r="FL214"/>
      <c r="FM214"/>
      <c r="FN214"/>
      <c r="FO214"/>
      <c r="FP214"/>
      <c r="FQ214"/>
      <c r="FR214"/>
      <c r="FS214"/>
      <c r="FT214"/>
      <c r="FU214"/>
      <c r="FV214"/>
      <c r="FW214"/>
      <c r="FX214"/>
      <c r="FY214"/>
      <c r="FZ214"/>
      <c r="GA214"/>
      <c r="GB214"/>
      <c r="GC214"/>
      <c r="GD214"/>
      <c r="GE214"/>
      <c r="GF214"/>
      <c r="GG214"/>
      <c r="GH214"/>
      <c r="GI214"/>
      <c r="GJ214"/>
      <c r="GK214"/>
      <c r="GL214"/>
      <c r="GM214"/>
      <c r="GN214"/>
      <c r="GO214"/>
      <c r="GP214"/>
      <c r="GQ214"/>
      <c r="GR214"/>
      <c r="GS214"/>
      <c r="GT214"/>
      <c r="GU214"/>
      <c r="GV214"/>
      <c r="GW214"/>
      <c r="GX214"/>
      <c r="GY214"/>
      <c r="GZ214"/>
      <c r="HA214"/>
      <c r="HB214"/>
      <c r="HC214"/>
      <c r="HD214"/>
      <c r="HE214"/>
      <c r="HF214"/>
      <c r="HG214"/>
      <c r="HH214"/>
      <c r="HI214"/>
      <c r="HJ214"/>
      <c r="HK214"/>
      <c r="HL214"/>
      <c r="HM214"/>
      <c r="HN214"/>
      <c r="HO214"/>
      <c r="HP214"/>
      <c r="HQ214"/>
      <c r="HR214"/>
      <c r="HS214"/>
      <c r="HT214"/>
      <c r="HU214"/>
      <c r="HV214"/>
      <c r="HW214"/>
      <c r="HX214"/>
      <c r="HY214"/>
      <c r="HZ214"/>
      <c r="IA214"/>
      <c r="IB214"/>
      <c r="IC214"/>
      <c r="ID214"/>
      <c r="IE214"/>
      <c r="IF214"/>
      <c r="IG214"/>
      <c r="IH214"/>
      <c r="II214"/>
      <c r="IJ214"/>
      <c r="IK214"/>
      <c r="IL214"/>
      <c r="IM214"/>
      <c r="IN214"/>
      <c r="IO214"/>
      <c r="IP214"/>
      <c r="IQ214"/>
      <c r="IR214"/>
      <c r="IS214"/>
      <c r="IT214"/>
      <c r="IU214"/>
      <c r="IV214"/>
      <c r="IW214"/>
    </row>
    <row r="215" spans="1:257" s="2" customFormat="1" ht="15" hidden="1" x14ac:dyDescent="0.25">
      <c r="A215" s="2">
        <v>113</v>
      </c>
      <c r="B215" s="36">
        <f t="shared" ca="1" si="133"/>
        <v>47907</v>
      </c>
      <c r="C215" s="23">
        <f t="shared" si="140"/>
        <v>839.98888888888757</v>
      </c>
      <c r="D215" s="23">
        <f t="shared" si="141"/>
        <v>618.6111111111104</v>
      </c>
      <c r="E215" s="23"/>
      <c r="F215"/>
      <c r="G215"/>
      <c r="H215"/>
      <c r="I215"/>
      <c r="J215"/>
      <c r="K215"/>
      <c r="L215"/>
      <c r="M215"/>
      <c r="N215"/>
      <c r="O215"/>
      <c r="P215"/>
      <c r="Q215"/>
      <c r="R215"/>
      <c r="S215"/>
      <c r="T215"/>
      <c r="U215"/>
      <c r="V215"/>
      <c r="W215"/>
      <c r="X215"/>
      <c r="Y215"/>
      <c r="Z215"/>
      <c r="AA215"/>
      <c r="AB215"/>
      <c r="AC215"/>
      <c r="AD215"/>
      <c r="AE215"/>
      <c r="AF215"/>
      <c r="AG215"/>
      <c r="AH215"/>
      <c r="AI215"/>
      <c r="AJ215"/>
      <c r="AK215"/>
      <c r="AL215"/>
      <c r="AM215"/>
      <c r="AN215"/>
      <c r="AO215"/>
      <c r="AP215"/>
      <c r="AQ215"/>
      <c r="AR215"/>
      <c r="AS215"/>
      <c r="AT215"/>
      <c r="AU215"/>
      <c r="AV215"/>
      <c r="AW215"/>
      <c r="AX215"/>
      <c r="AY215"/>
      <c r="AZ215"/>
      <c r="BA215"/>
      <c r="BB215"/>
      <c r="BC215"/>
      <c r="BD215"/>
      <c r="BE215"/>
      <c r="BF215"/>
      <c r="BG215"/>
      <c r="BH215"/>
      <c r="BI215"/>
      <c r="BJ215"/>
      <c r="BK215"/>
      <c r="BL215"/>
      <c r="BM215"/>
      <c r="BN215"/>
      <c r="BO215"/>
      <c r="BP215"/>
      <c r="BQ215"/>
      <c r="BR215"/>
      <c r="BS215"/>
      <c r="BT215"/>
      <c r="BU215"/>
      <c r="BV215"/>
      <c r="BW215"/>
      <c r="BX215"/>
      <c r="BY215"/>
      <c r="BZ215"/>
      <c r="CA215"/>
      <c r="CB215"/>
      <c r="CC215"/>
      <c r="CD215"/>
      <c r="CE215"/>
      <c r="CF215"/>
      <c r="CG215"/>
      <c r="CH215"/>
      <c r="CI215"/>
      <c r="CJ215"/>
      <c r="CK215"/>
      <c r="CL215"/>
      <c r="CM215"/>
      <c r="CN215"/>
      <c r="CO215"/>
      <c r="CP215"/>
      <c r="CQ215"/>
      <c r="CR215"/>
      <c r="CS215"/>
      <c r="CT215"/>
      <c r="CU215"/>
      <c r="CV215"/>
      <c r="CW215"/>
      <c r="CX215"/>
      <c r="CY215"/>
      <c r="CZ215"/>
      <c r="DA215"/>
      <c r="DB215"/>
      <c r="DC215"/>
      <c r="DD215"/>
      <c r="DE215"/>
      <c r="DF215"/>
      <c r="DG215"/>
      <c r="DH215"/>
      <c r="DI215"/>
      <c r="DJ215"/>
      <c r="DK215"/>
      <c r="DL215"/>
      <c r="DM215"/>
      <c r="DN215"/>
      <c r="DO215"/>
      <c r="DP215"/>
      <c r="DQ215"/>
      <c r="DR215"/>
      <c r="DS215"/>
      <c r="DT215"/>
      <c r="DU215"/>
      <c r="DV215"/>
      <c r="DW215"/>
      <c r="DX215"/>
      <c r="DY215"/>
      <c r="DZ215"/>
      <c r="EA215"/>
      <c r="EB215"/>
      <c r="EC215"/>
      <c r="ED215"/>
      <c r="EE215"/>
      <c r="EF215"/>
      <c r="EG215"/>
      <c r="EH215"/>
      <c r="EI215"/>
      <c r="EJ215"/>
      <c r="EK215"/>
      <c r="EL215"/>
      <c r="EM215"/>
      <c r="EN215"/>
      <c r="EO215"/>
      <c r="EP215"/>
      <c r="EQ215"/>
      <c r="ER215"/>
      <c r="ES215"/>
      <c r="ET215"/>
      <c r="EU215"/>
      <c r="EV215"/>
      <c r="EW215"/>
      <c r="EX215"/>
      <c r="EY215"/>
      <c r="EZ215"/>
      <c r="FA215"/>
      <c r="FB215"/>
      <c r="FC215"/>
      <c r="FD215"/>
      <c r="FE215"/>
      <c r="FF215"/>
      <c r="FG215"/>
      <c r="FH215"/>
      <c r="FI215"/>
      <c r="FJ215"/>
      <c r="FK215"/>
      <c r="FL215"/>
      <c r="FM215"/>
      <c r="FN215"/>
      <c r="FO215"/>
      <c r="FP215"/>
      <c r="FQ215"/>
      <c r="FR215"/>
      <c r="FS215"/>
      <c r="FT215"/>
      <c r="FU215"/>
      <c r="FV215"/>
      <c r="FW215"/>
      <c r="FX215"/>
      <c r="FY215"/>
      <c r="FZ215"/>
      <c r="GA215"/>
      <c r="GB215"/>
      <c r="GC215"/>
      <c r="GD215"/>
      <c r="GE215"/>
      <c r="GF215"/>
      <c r="GG215"/>
      <c r="GH215"/>
      <c r="GI215"/>
      <c r="GJ215"/>
      <c r="GK215"/>
      <c r="GL215"/>
      <c r="GM215"/>
      <c r="GN215"/>
      <c r="GO215"/>
      <c r="GP215"/>
      <c r="GQ215"/>
      <c r="GR215"/>
      <c r="GS215"/>
      <c r="GT215"/>
      <c r="GU215"/>
      <c r="GV215"/>
      <c r="GW215"/>
      <c r="GX215"/>
      <c r="GY215"/>
      <c r="GZ215"/>
      <c r="HA215"/>
      <c r="HB215"/>
      <c r="HC215"/>
      <c r="HD215"/>
      <c r="HE215"/>
      <c r="HF215"/>
      <c r="HG215"/>
      <c r="HH215"/>
      <c r="HI215"/>
      <c r="HJ215"/>
      <c r="HK215"/>
      <c r="HL215"/>
      <c r="HM215"/>
      <c r="HN215"/>
      <c r="HO215"/>
      <c r="HP215"/>
      <c r="HQ215"/>
      <c r="HR215"/>
      <c r="HS215"/>
      <c r="HT215"/>
      <c r="HU215"/>
      <c r="HV215"/>
      <c r="HW215"/>
      <c r="HX215"/>
      <c r="HY215"/>
      <c r="HZ215"/>
      <c r="IA215"/>
      <c r="IB215"/>
      <c r="IC215"/>
      <c r="ID215"/>
      <c r="IE215"/>
      <c r="IF215"/>
      <c r="IG215"/>
      <c r="IH215"/>
      <c r="II215"/>
      <c r="IJ215"/>
      <c r="IK215"/>
      <c r="IL215"/>
      <c r="IM215"/>
      <c r="IN215"/>
      <c r="IO215"/>
      <c r="IP215"/>
      <c r="IQ215"/>
      <c r="IR215"/>
      <c r="IS215"/>
      <c r="IT215"/>
      <c r="IU215"/>
      <c r="IV215"/>
      <c r="IW215"/>
    </row>
    <row r="216" spans="1:257" s="2" customFormat="1" ht="15" hidden="1" x14ac:dyDescent="0.25">
      <c r="A216" s="2">
        <v>114</v>
      </c>
      <c r="B216" s="36">
        <f t="shared" ca="1" si="133"/>
        <v>47935</v>
      </c>
      <c r="C216" s="23">
        <f t="shared" si="140"/>
        <v>836.19340277777656</v>
      </c>
      <c r="D216" s="23">
        <f t="shared" si="141"/>
        <v>616.54513888888823</v>
      </c>
      <c r="E216" s="23"/>
      <c r="F216"/>
      <c r="G216"/>
      <c r="H216"/>
      <c r="I216"/>
      <c r="J216"/>
      <c r="K216"/>
      <c r="L216"/>
      <c r="M216"/>
      <c r="N216"/>
      <c r="O216"/>
      <c r="P216"/>
      <c r="Q216"/>
      <c r="R216"/>
      <c r="S216"/>
      <c r="T216"/>
      <c r="U216"/>
      <c r="V216"/>
      <c r="W216"/>
      <c r="X216"/>
      <c r="Y216"/>
      <c r="Z216"/>
      <c r="AA216"/>
      <c r="AB216"/>
      <c r="AC216"/>
      <c r="AD216"/>
      <c r="AE216"/>
      <c r="AF216"/>
      <c r="AG216"/>
      <c r="AH216"/>
      <c r="AI216"/>
      <c r="AJ216"/>
      <c r="AK216"/>
      <c r="AL216"/>
      <c r="AM216"/>
      <c r="AN216"/>
      <c r="AO216"/>
      <c r="AP216"/>
      <c r="AQ216"/>
      <c r="AR216"/>
      <c r="AS216"/>
      <c r="AT216"/>
      <c r="AU216"/>
      <c r="AV216"/>
      <c r="AW216"/>
      <c r="AX216"/>
      <c r="AY216"/>
      <c r="AZ216"/>
      <c r="BA216"/>
      <c r="BB216"/>
      <c r="BC216"/>
      <c r="BD216"/>
      <c r="BE216"/>
      <c r="BF216"/>
      <c r="BG216"/>
      <c r="BH216"/>
      <c r="BI216"/>
      <c r="BJ216"/>
      <c r="BK216"/>
      <c r="BL216"/>
      <c r="BM216"/>
      <c r="BN216"/>
      <c r="BO216"/>
      <c r="BP216"/>
      <c r="BQ216"/>
      <c r="BR216"/>
      <c r="BS216"/>
      <c r="BT216"/>
      <c r="BU216"/>
      <c r="BV216"/>
      <c r="BW216"/>
      <c r="BX216"/>
      <c r="BY216"/>
      <c r="BZ216"/>
      <c r="CA216"/>
      <c r="CB216"/>
      <c r="CC216"/>
      <c r="CD216"/>
      <c r="CE216"/>
      <c r="CF216"/>
      <c r="CG216"/>
      <c r="CH216"/>
      <c r="CI216"/>
      <c r="CJ216"/>
      <c r="CK216"/>
      <c r="CL216"/>
      <c r="CM216"/>
      <c r="CN216"/>
      <c r="CO216"/>
      <c r="CP216"/>
      <c r="CQ216"/>
      <c r="CR216"/>
      <c r="CS216"/>
      <c r="CT216"/>
      <c r="CU216"/>
      <c r="CV216"/>
      <c r="CW216"/>
      <c r="CX216"/>
      <c r="CY216"/>
      <c r="CZ216"/>
      <c r="DA216"/>
      <c r="DB216"/>
      <c r="DC216"/>
      <c r="DD216"/>
      <c r="DE216"/>
      <c r="DF216"/>
      <c r="DG216"/>
      <c r="DH216"/>
      <c r="DI216"/>
      <c r="DJ216"/>
      <c r="DK216"/>
      <c r="DL216"/>
      <c r="DM216"/>
      <c r="DN216"/>
      <c r="DO216"/>
      <c r="DP216"/>
      <c r="DQ216"/>
      <c r="DR216"/>
      <c r="DS216"/>
      <c r="DT216"/>
      <c r="DU216"/>
      <c r="DV216"/>
      <c r="DW216"/>
      <c r="DX216"/>
      <c r="DY216"/>
      <c r="DZ216"/>
      <c r="EA216"/>
      <c r="EB216"/>
      <c r="EC216"/>
      <c r="ED216"/>
      <c r="EE216"/>
      <c r="EF216"/>
      <c r="EG216"/>
      <c r="EH216"/>
      <c r="EI216"/>
      <c r="EJ216"/>
      <c r="EK216"/>
      <c r="EL216"/>
      <c r="EM216"/>
      <c r="EN216"/>
      <c r="EO216"/>
      <c r="EP216"/>
      <c r="EQ216"/>
      <c r="ER216"/>
      <c r="ES216"/>
      <c r="ET216"/>
      <c r="EU216"/>
      <c r="EV216"/>
      <c r="EW216"/>
      <c r="EX216"/>
      <c r="EY216"/>
      <c r="EZ216"/>
      <c r="FA216"/>
      <c r="FB216"/>
      <c r="FC216"/>
      <c r="FD216"/>
      <c r="FE216"/>
      <c r="FF216"/>
      <c r="FG216"/>
      <c r="FH216"/>
      <c r="FI216"/>
      <c r="FJ216"/>
      <c r="FK216"/>
      <c r="FL216"/>
      <c r="FM216"/>
      <c r="FN216"/>
      <c r="FO216"/>
      <c r="FP216"/>
      <c r="FQ216"/>
      <c r="FR216"/>
      <c r="FS216"/>
      <c r="FT216"/>
      <c r="FU216"/>
      <c r="FV216"/>
      <c r="FW216"/>
      <c r="FX216"/>
      <c r="FY216"/>
      <c r="FZ216"/>
      <c r="GA216"/>
      <c r="GB216"/>
      <c r="GC216"/>
      <c r="GD216"/>
      <c r="GE216"/>
      <c r="GF216"/>
      <c r="GG216"/>
      <c r="GH216"/>
      <c r="GI216"/>
      <c r="GJ216"/>
      <c r="GK216"/>
      <c r="GL216"/>
      <c r="GM216"/>
      <c r="GN216"/>
      <c r="GO216"/>
      <c r="GP216"/>
      <c r="GQ216"/>
      <c r="GR216"/>
      <c r="GS216"/>
      <c r="GT216"/>
      <c r="GU216"/>
      <c r="GV216"/>
      <c r="GW216"/>
      <c r="GX216"/>
      <c r="GY216"/>
      <c r="GZ216"/>
      <c r="HA216"/>
      <c r="HB216"/>
      <c r="HC216"/>
      <c r="HD216"/>
      <c r="HE216"/>
      <c r="HF216"/>
      <c r="HG216"/>
      <c r="HH216"/>
      <c r="HI216"/>
      <c r="HJ216"/>
      <c r="HK216"/>
      <c r="HL216"/>
      <c r="HM216"/>
      <c r="HN216"/>
      <c r="HO216"/>
      <c r="HP216"/>
      <c r="HQ216"/>
      <c r="HR216"/>
      <c r="HS216"/>
      <c r="HT216"/>
      <c r="HU216"/>
      <c r="HV216"/>
      <c r="HW216"/>
      <c r="HX216"/>
      <c r="HY216"/>
      <c r="HZ216"/>
      <c r="IA216"/>
      <c r="IB216"/>
      <c r="IC216"/>
      <c r="ID216"/>
      <c r="IE216"/>
      <c r="IF216"/>
      <c r="IG216"/>
      <c r="IH216"/>
      <c r="II216"/>
      <c r="IJ216"/>
      <c r="IK216"/>
      <c r="IL216"/>
      <c r="IM216"/>
      <c r="IN216"/>
      <c r="IO216"/>
      <c r="IP216"/>
      <c r="IQ216"/>
      <c r="IR216"/>
      <c r="IS216"/>
      <c r="IT216"/>
      <c r="IU216"/>
      <c r="IV216"/>
      <c r="IW216"/>
    </row>
    <row r="217" spans="1:257" s="2" customFormat="1" ht="15" hidden="1" x14ac:dyDescent="0.25">
      <c r="A217" s="2">
        <v>115</v>
      </c>
      <c r="B217" s="36">
        <f t="shared" ca="1" si="133"/>
        <v>47966</v>
      </c>
      <c r="C217" s="23">
        <f t="shared" si="140"/>
        <v>832.39791666666542</v>
      </c>
      <c r="D217" s="23">
        <f t="shared" si="141"/>
        <v>614.47916666666606</v>
      </c>
      <c r="E217" s="23"/>
      <c r="F217"/>
      <c r="G217"/>
      <c r="H217"/>
      <c r="I217"/>
      <c r="J217"/>
      <c r="K217"/>
      <c r="L217"/>
      <c r="M217"/>
      <c r="N217"/>
      <c r="O217"/>
      <c r="P217"/>
      <c r="Q217"/>
      <c r="R217"/>
      <c r="S217"/>
      <c r="T217"/>
      <c r="U217"/>
      <c r="V217"/>
      <c r="W217"/>
      <c r="X217"/>
      <c r="Y217"/>
      <c r="Z217"/>
      <c r="AA217"/>
      <c r="AB217"/>
      <c r="AC217"/>
      <c r="AD217"/>
      <c r="AE217"/>
      <c r="AF217"/>
      <c r="AG217"/>
      <c r="AH217"/>
      <c r="AI217"/>
      <c r="AJ217"/>
      <c r="AK217"/>
      <c r="AL217"/>
      <c r="AM217"/>
      <c r="AN217"/>
      <c r="AO217"/>
      <c r="AP217"/>
      <c r="AQ217"/>
      <c r="AR217"/>
      <c r="AS217"/>
      <c r="AT217"/>
      <c r="AU217"/>
      <c r="AV217"/>
      <c r="AW217"/>
      <c r="AX217"/>
      <c r="AY217"/>
      <c r="AZ217"/>
      <c r="BA217"/>
      <c r="BB217"/>
      <c r="BC217"/>
      <c r="BD217"/>
      <c r="BE217"/>
      <c r="BF217"/>
      <c r="BG217"/>
      <c r="BH217"/>
      <c r="BI217"/>
      <c r="BJ217"/>
      <c r="BK217"/>
      <c r="BL217"/>
      <c r="BM217"/>
      <c r="BN217"/>
      <c r="BO217"/>
      <c r="BP217"/>
      <c r="BQ217"/>
      <c r="BR217"/>
      <c r="BS217"/>
      <c r="BT217"/>
      <c r="BU217"/>
      <c r="BV217"/>
      <c r="BW217"/>
      <c r="BX217"/>
      <c r="BY217"/>
      <c r="BZ217"/>
      <c r="CA217"/>
      <c r="CB217"/>
      <c r="CC217"/>
      <c r="CD217"/>
      <c r="CE217"/>
      <c r="CF217"/>
      <c r="CG217"/>
      <c r="CH217"/>
      <c r="CI217"/>
      <c r="CJ217"/>
      <c r="CK217"/>
      <c r="CL217"/>
      <c r="CM217"/>
      <c r="CN217"/>
      <c r="CO217"/>
      <c r="CP217"/>
      <c r="CQ217"/>
      <c r="CR217"/>
      <c r="CS217"/>
      <c r="CT217"/>
      <c r="CU217"/>
      <c r="CV217"/>
      <c r="CW217"/>
      <c r="CX217"/>
      <c r="CY217"/>
      <c r="CZ217"/>
      <c r="DA217"/>
      <c r="DB217"/>
      <c r="DC217"/>
      <c r="DD217"/>
      <c r="DE217"/>
      <c r="DF217"/>
      <c r="DG217"/>
      <c r="DH217"/>
      <c r="DI217"/>
      <c r="DJ217"/>
      <c r="DK217"/>
      <c r="DL217"/>
      <c r="DM217"/>
      <c r="DN217"/>
      <c r="DO217"/>
      <c r="DP217"/>
      <c r="DQ217"/>
      <c r="DR217"/>
      <c r="DS217"/>
      <c r="DT217"/>
      <c r="DU217"/>
      <c r="DV217"/>
      <c r="DW217"/>
      <c r="DX217"/>
      <c r="DY217"/>
      <c r="DZ217"/>
      <c r="EA217"/>
      <c r="EB217"/>
      <c r="EC217"/>
      <c r="ED217"/>
      <c r="EE217"/>
      <c r="EF217"/>
      <c r="EG217"/>
      <c r="EH217"/>
      <c r="EI217"/>
      <c r="EJ217"/>
      <c r="EK217"/>
      <c r="EL217"/>
      <c r="EM217"/>
      <c r="EN217"/>
      <c r="EO217"/>
      <c r="EP217"/>
      <c r="EQ217"/>
      <c r="ER217"/>
      <c r="ES217"/>
      <c r="ET217"/>
      <c r="EU217"/>
      <c r="EV217"/>
      <c r="EW217"/>
      <c r="EX217"/>
      <c r="EY217"/>
      <c r="EZ217"/>
      <c r="FA217"/>
      <c r="FB217"/>
      <c r="FC217"/>
      <c r="FD217"/>
      <c r="FE217"/>
      <c r="FF217"/>
      <c r="FG217"/>
      <c r="FH217"/>
      <c r="FI217"/>
      <c r="FJ217"/>
      <c r="FK217"/>
      <c r="FL217"/>
      <c r="FM217"/>
      <c r="FN217"/>
      <c r="FO217"/>
      <c r="FP217"/>
      <c r="FQ217"/>
      <c r="FR217"/>
      <c r="FS217"/>
      <c r="FT217"/>
      <c r="FU217"/>
      <c r="FV217"/>
      <c r="FW217"/>
      <c r="FX217"/>
      <c r="FY217"/>
      <c r="FZ217"/>
      <c r="GA217"/>
      <c r="GB217"/>
      <c r="GC217"/>
      <c r="GD217"/>
      <c r="GE217"/>
      <c r="GF217"/>
      <c r="GG217"/>
      <c r="GH217"/>
      <c r="GI217"/>
      <c r="GJ217"/>
      <c r="GK217"/>
      <c r="GL217"/>
      <c r="GM217"/>
      <c r="GN217"/>
      <c r="GO217"/>
      <c r="GP217"/>
      <c r="GQ217"/>
      <c r="GR217"/>
      <c r="GS217"/>
      <c r="GT217"/>
      <c r="GU217"/>
      <c r="GV217"/>
      <c r="GW217"/>
      <c r="GX217"/>
      <c r="GY217"/>
      <c r="GZ217"/>
      <c r="HA217"/>
      <c r="HB217"/>
      <c r="HC217"/>
      <c r="HD217"/>
      <c r="HE217"/>
      <c r="HF217"/>
      <c r="HG217"/>
      <c r="HH217"/>
      <c r="HI217"/>
      <c r="HJ217"/>
      <c r="HK217"/>
      <c r="HL217"/>
      <c r="HM217"/>
      <c r="HN217"/>
      <c r="HO217"/>
      <c r="HP217"/>
      <c r="HQ217"/>
      <c r="HR217"/>
      <c r="HS217"/>
      <c r="HT217"/>
      <c r="HU217"/>
      <c r="HV217"/>
      <c r="HW217"/>
      <c r="HX217"/>
      <c r="HY217"/>
      <c r="HZ217"/>
      <c r="IA217"/>
      <c r="IB217"/>
      <c r="IC217"/>
      <c r="ID217"/>
      <c r="IE217"/>
      <c r="IF217"/>
      <c r="IG217"/>
      <c r="IH217"/>
      <c r="II217"/>
      <c r="IJ217"/>
      <c r="IK217"/>
      <c r="IL217"/>
      <c r="IM217"/>
      <c r="IN217"/>
      <c r="IO217"/>
      <c r="IP217"/>
      <c r="IQ217"/>
      <c r="IR217"/>
      <c r="IS217"/>
      <c r="IT217"/>
      <c r="IU217"/>
      <c r="IV217"/>
      <c r="IW217"/>
    </row>
    <row r="218" spans="1:257" s="2" customFormat="1" ht="15" hidden="1" x14ac:dyDescent="0.25">
      <c r="A218" s="2">
        <v>116</v>
      </c>
      <c r="B218" s="36">
        <f t="shared" ca="1" si="133"/>
        <v>47996</v>
      </c>
      <c r="C218" s="23">
        <f t="shared" si="140"/>
        <v>828.60243055555429</v>
      </c>
      <c r="D218" s="23">
        <f t="shared" si="141"/>
        <v>612.41319444444389</v>
      </c>
      <c r="E218" s="23"/>
      <c r="F218"/>
      <c r="G218"/>
      <c r="H218"/>
      <c r="I218"/>
      <c r="J218"/>
      <c r="K218"/>
      <c r="L218"/>
      <c r="M218"/>
      <c r="N218"/>
      <c r="O218"/>
      <c r="P218"/>
      <c r="Q218"/>
      <c r="R218"/>
      <c r="S218"/>
      <c r="T218"/>
      <c r="U218"/>
      <c r="V218"/>
      <c r="W218"/>
      <c r="X218"/>
      <c r="Y218"/>
      <c r="Z218"/>
      <c r="AA218"/>
      <c r="AB218"/>
      <c r="AC218"/>
      <c r="AD218"/>
      <c r="AE218"/>
      <c r="AF218"/>
      <c r="AG218"/>
      <c r="AH218"/>
      <c r="AI218"/>
      <c r="AJ218"/>
      <c r="AK218"/>
      <c r="AL218"/>
      <c r="AM218"/>
      <c r="AN218"/>
      <c r="AO218"/>
      <c r="AP218"/>
      <c r="AQ218"/>
      <c r="AR218"/>
      <c r="AS218"/>
      <c r="AT218"/>
      <c r="AU218"/>
      <c r="AV218"/>
      <c r="AW218"/>
      <c r="AX218"/>
      <c r="AY218"/>
      <c r="AZ218"/>
      <c r="BA218"/>
      <c r="BB218"/>
      <c r="BC218"/>
      <c r="BD218"/>
      <c r="BE218"/>
      <c r="BF218"/>
      <c r="BG218"/>
      <c r="BH218"/>
      <c r="BI218"/>
      <c r="BJ218"/>
      <c r="BK218"/>
      <c r="BL218"/>
      <c r="BM218"/>
      <c r="BN218"/>
      <c r="BO218"/>
      <c r="BP218"/>
      <c r="BQ218"/>
      <c r="BR218"/>
      <c r="BS218"/>
      <c r="BT218"/>
      <c r="BU218"/>
      <c r="BV218"/>
      <c r="BW218"/>
      <c r="BX218"/>
      <c r="BY218"/>
      <c r="BZ218"/>
      <c r="CA218"/>
      <c r="CB218"/>
      <c r="CC218"/>
      <c r="CD218"/>
      <c r="CE218"/>
      <c r="CF218"/>
      <c r="CG218"/>
      <c r="CH218"/>
      <c r="CI218"/>
      <c r="CJ218"/>
      <c r="CK218"/>
      <c r="CL218"/>
      <c r="CM218"/>
      <c r="CN218"/>
      <c r="CO218"/>
      <c r="CP218"/>
      <c r="CQ218"/>
      <c r="CR218"/>
      <c r="CS218"/>
      <c r="CT218"/>
      <c r="CU218"/>
      <c r="CV218"/>
      <c r="CW218"/>
      <c r="CX218"/>
      <c r="CY218"/>
      <c r="CZ218"/>
      <c r="DA218"/>
      <c r="DB218"/>
      <c r="DC218"/>
      <c r="DD218"/>
      <c r="DE218"/>
      <c r="DF218"/>
      <c r="DG218"/>
      <c r="DH218"/>
      <c r="DI218"/>
      <c r="DJ218"/>
      <c r="DK218"/>
      <c r="DL218"/>
      <c r="DM218"/>
      <c r="DN218"/>
      <c r="DO218"/>
      <c r="DP218"/>
      <c r="DQ218"/>
      <c r="DR218"/>
      <c r="DS218"/>
      <c r="DT218"/>
      <c r="DU218"/>
      <c r="DV218"/>
      <c r="DW218"/>
      <c r="DX218"/>
      <c r="DY218"/>
      <c r="DZ218"/>
      <c r="EA218"/>
      <c r="EB218"/>
      <c r="EC218"/>
      <c r="ED218"/>
      <c r="EE218"/>
      <c r="EF218"/>
      <c r="EG218"/>
      <c r="EH218"/>
      <c r="EI218"/>
      <c r="EJ218"/>
      <c r="EK218"/>
      <c r="EL218"/>
      <c r="EM218"/>
      <c r="EN218"/>
      <c r="EO218"/>
      <c r="EP218"/>
      <c r="EQ218"/>
      <c r="ER218"/>
      <c r="ES218"/>
      <c r="ET218"/>
      <c r="EU218"/>
      <c r="EV218"/>
      <c r="EW218"/>
      <c r="EX218"/>
      <c r="EY218"/>
      <c r="EZ218"/>
      <c r="FA218"/>
      <c r="FB218"/>
      <c r="FC218"/>
      <c r="FD218"/>
      <c r="FE218"/>
      <c r="FF218"/>
      <c r="FG218"/>
      <c r="FH218"/>
      <c r="FI218"/>
      <c r="FJ218"/>
      <c r="FK218"/>
      <c r="FL218"/>
      <c r="FM218"/>
      <c r="FN218"/>
      <c r="FO218"/>
      <c r="FP218"/>
      <c r="FQ218"/>
      <c r="FR218"/>
      <c r="FS218"/>
      <c r="FT218"/>
      <c r="FU218"/>
      <c r="FV218"/>
      <c r="FW218"/>
      <c r="FX218"/>
      <c r="FY218"/>
      <c r="FZ218"/>
      <c r="GA218"/>
      <c r="GB218"/>
      <c r="GC218"/>
      <c r="GD218"/>
      <c r="GE218"/>
      <c r="GF218"/>
      <c r="GG218"/>
      <c r="GH218"/>
      <c r="GI218"/>
      <c r="GJ218"/>
      <c r="GK218"/>
      <c r="GL218"/>
      <c r="GM218"/>
      <c r="GN218"/>
      <c r="GO218"/>
      <c r="GP218"/>
      <c r="GQ218"/>
      <c r="GR218"/>
      <c r="GS218"/>
      <c r="GT218"/>
      <c r="GU218"/>
      <c r="GV218"/>
      <c r="GW218"/>
      <c r="GX218"/>
      <c r="GY218"/>
      <c r="GZ218"/>
      <c r="HA218"/>
      <c r="HB218"/>
      <c r="HC218"/>
      <c r="HD218"/>
      <c r="HE218"/>
      <c r="HF218"/>
      <c r="HG218"/>
      <c r="HH218"/>
      <c r="HI218"/>
      <c r="HJ218"/>
      <c r="HK218"/>
      <c r="HL218"/>
      <c r="HM218"/>
      <c r="HN218"/>
      <c r="HO218"/>
      <c r="HP218"/>
      <c r="HQ218"/>
      <c r="HR218"/>
      <c r="HS218"/>
      <c r="HT218"/>
      <c r="HU218"/>
      <c r="HV218"/>
      <c r="HW218"/>
      <c r="HX218"/>
      <c r="HY218"/>
      <c r="HZ218"/>
      <c r="IA218"/>
      <c r="IB218"/>
      <c r="IC218"/>
      <c r="ID218"/>
      <c r="IE218"/>
      <c r="IF218"/>
      <c r="IG218"/>
      <c r="IH218"/>
      <c r="II218"/>
      <c r="IJ218"/>
      <c r="IK218"/>
      <c r="IL218"/>
      <c r="IM218"/>
      <c r="IN218"/>
      <c r="IO218"/>
      <c r="IP218"/>
      <c r="IQ218"/>
      <c r="IR218"/>
      <c r="IS218"/>
      <c r="IT218"/>
      <c r="IU218"/>
      <c r="IV218"/>
      <c r="IW218"/>
    </row>
    <row r="219" spans="1:257" s="2" customFormat="1" ht="15" hidden="1" x14ac:dyDescent="0.25">
      <c r="A219" s="2">
        <v>117</v>
      </c>
      <c r="B219" s="36">
        <f t="shared" ca="1" si="133"/>
        <v>48027</v>
      </c>
      <c r="C219" s="23">
        <f t="shared" si="140"/>
        <v>824.80694444444316</v>
      </c>
      <c r="D219" s="23">
        <f t="shared" si="141"/>
        <v>610.3472222222216</v>
      </c>
      <c r="E219" s="23"/>
      <c r="F219"/>
      <c r="G219"/>
      <c r="H219"/>
      <c r="I219"/>
      <c r="J219"/>
      <c r="K219"/>
      <c r="L219"/>
      <c r="M219"/>
      <c r="N219"/>
      <c r="O219"/>
      <c r="P219"/>
      <c r="Q219"/>
      <c r="R219"/>
      <c r="S219"/>
      <c r="T219"/>
      <c r="U219"/>
      <c r="V219"/>
      <c r="W219"/>
      <c r="X219"/>
      <c r="Y219"/>
      <c r="Z219"/>
      <c r="AA219"/>
      <c r="AB219"/>
      <c r="AC219"/>
      <c r="AD219"/>
      <c r="AE219"/>
      <c r="AF219"/>
      <c r="AG219"/>
      <c r="AH219"/>
      <c r="AI219"/>
      <c r="AJ219"/>
      <c r="AK219"/>
      <c r="AL219"/>
      <c r="AM219"/>
      <c r="AN219"/>
      <c r="AO219"/>
      <c r="AP219"/>
      <c r="AQ219"/>
      <c r="AR219"/>
      <c r="AS219"/>
      <c r="AT219"/>
      <c r="AU219"/>
      <c r="AV219"/>
      <c r="AW219"/>
      <c r="AX219"/>
      <c r="AY219"/>
      <c r="AZ219"/>
      <c r="BA219"/>
      <c r="BB219"/>
      <c r="BC219"/>
      <c r="BD219"/>
      <c r="BE219"/>
      <c r="BF219"/>
      <c r="BG219"/>
      <c r="BH219"/>
      <c r="BI219"/>
      <c r="BJ219"/>
      <c r="BK219"/>
      <c r="BL219"/>
      <c r="BM219"/>
      <c r="BN219"/>
      <c r="BO219"/>
      <c r="BP219"/>
      <c r="BQ219"/>
      <c r="BR219"/>
      <c r="BS219"/>
      <c r="BT219"/>
      <c r="BU219"/>
      <c r="BV219"/>
      <c r="BW219"/>
      <c r="BX219"/>
      <c r="BY219"/>
      <c r="BZ219"/>
      <c r="CA219"/>
      <c r="CB219"/>
      <c r="CC219"/>
      <c r="CD219"/>
      <c r="CE219"/>
      <c r="CF219"/>
      <c r="CG219"/>
      <c r="CH219"/>
      <c r="CI219"/>
      <c r="CJ219"/>
      <c r="CK219"/>
      <c r="CL219"/>
      <c r="CM219"/>
      <c r="CN219"/>
      <c r="CO219"/>
      <c r="CP219"/>
      <c r="CQ219"/>
      <c r="CR219"/>
      <c r="CS219"/>
      <c r="CT219"/>
      <c r="CU219"/>
      <c r="CV219"/>
      <c r="CW219"/>
      <c r="CX219"/>
      <c r="CY219"/>
      <c r="CZ219"/>
      <c r="DA219"/>
      <c r="DB219"/>
      <c r="DC219"/>
      <c r="DD219"/>
      <c r="DE219"/>
      <c r="DF219"/>
      <c r="DG219"/>
      <c r="DH219"/>
      <c r="DI219"/>
      <c r="DJ219"/>
      <c r="DK219"/>
      <c r="DL219"/>
      <c r="DM219"/>
      <c r="DN219"/>
      <c r="DO219"/>
      <c r="DP219"/>
      <c r="DQ219"/>
      <c r="DR219"/>
      <c r="DS219"/>
      <c r="DT219"/>
      <c r="DU219"/>
      <c r="DV219"/>
      <c r="DW219"/>
      <c r="DX219"/>
      <c r="DY219"/>
      <c r="DZ219"/>
      <c r="EA219"/>
      <c r="EB219"/>
      <c r="EC219"/>
      <c r="ED219"/>
      <c r="EE219"/>
      <c r="EF219"/>
      <c r="EG219"/>
      <c r="EH219"/>
      <c r="EI219"/>
      <c r="EJ219"/>
      <c r="EK219"/>
      <c r="EL219"/>
      <c r="EM219"/>
      <c r="EN219"/>
      <c r="EO219"/>
      <c r="EP219"/>
      <c r="EQ219"/>
      <c r="ER219"/>
      <c r="ES219"/>
      <c r="ET219"/>
      <c r="EU219"/>
      <c r="EV219"/>
      <c r="EW219"/>
      <c r="EX219"/>
      <c r="EY219"/>
      <c r="EZ219"/>
      <c r="FA219"/>
      <c r="FB219"/>
      <c r="FC219"/>
      <c r="FD219"/>
      <c r="FE219"/>
      <c r="FF219"/>
      <c r="FG219"/>
      <c r="FH219"/>
      <c r="FI219"/>
      <c r="FJ219"/>
      <c r="FK219"/>
      <c r="FL219"/>
      <c r="FM219"/>
      <c r="FN219"/>
      <c r="FO219"/>
      <c r="FP219"/>
      <c r="FQ219"/>
      <c r="FR219"/>
      <c r="FS219"/>
      <c r="FT219"/>
      <c r="FU219"/>
      <c r="FV219"/>
      <c r="FW219"/>
      <c r="FX219"/>
      <c r="FY219"/>
      <c r="FZ219"/>
      <c r="GA219"/>
      <c r="GB219"/>
      <c r="GC219"/>
      <c r="GD219"/>
      <c r="GE219"/>
      <c r="GF219"/>
      <c r="GG219"/>
      <c r="GH219"/>
      <c r="GI219"/>
      <c r="GJ219"/>
      <c r="GK219"/>
      <c r="GL219"/>
      <c r="GM219"/>
      <c r="GN219"/>
      <c r="GO219"/>
      <c r="GP219"/>
      <c r="GQ219"/>
      <c r="GR219"/>
      <c r="GS219"/>
      <c r="GT219"/>
      <c r="GU219"/>
      <c r="GV219"/>
      <c r="GW219"/>
      <c r="GX219"/>
      <c r="GY219"/>
      <c r="GZ219"/>
      <c r="HA219"/>
      <c r="HB219"/>
      <c r="HC219"/>
      <c r="HD219"/>
      <c r="HE219"/>
      <c r="HF219"/>
      <c r="HG219"/>
      <c r="HH219"/>
      <c r="HI219"/>
      <c r="HJ219"/>
      <c r="HK219"/>
      <c r="HL219"/>
      <c r="HM219"/>
      <c r="HN219"/>
      <c r="HO219"/>
      <c r="HP219"/>
      <c r="HQ219"/>
      <c r="HR219"/>
      <c r="HS219"/>
      <c r="HT219"/>
      <c r="HU219"/>
      <c r="HV219"/>
      <c r="HW219"/>
      <c r="HX219"/>
      <c r="HY219"/>
      <c r="HZ219"/>
      <c r="IA219"/>
      <c r="IB219"/>
      <c r="IC219"/>
      <c r="ID219"/>
      <c r="IE219"/>
      <c r="IF219"/>
      <c r="IG219"/>
      <c r="IH219"/>
      <c r="II219"/>
      <c r="IJ219"/>
      <c r="IK219"/>
      <c r="IL219"/>
      <c r="IM219"/>
      <c r="IN219"/>
      <c r="IO219"/>
      <c r="IP219"/>
      <c r="IQ219"/>
      <c r="IR219"/>
      <c r="IS219"/>
      <c r="IT219"/>
      <c r="IU219"/>
      <c r="IV219"/>
      <c r="IW219"/>
    </row>
    <row r="220" spans="1:257" s="2" customFormat="1" ht="15" hidden="1" x14ac:dyDescent="0.25">
      <c r="A220" s="2">
        <v>118</v>
      </c>
      <c r="B220" s="36">
        <f t="shared" ca="1" si="133"/>
        <v>48057</v>
      </c>
      <c r="C220" s="23">
        <f t="shared" si="140"/>
        <v>821.01145833333214</v>
      </c>
      <c r="D220" s="23">
        <f t="shared" si="141"/>
        <v>608.28124999999943</v>
      </c>
      <c r="E220" s="23"/>
      <c r="F220"/>
      <c r="G220"/>
      <c r="H220"/>
      <c r="I220"/>
      <c r="J220"/>
      <c r="K220"/>
      <c r="L220"/>
      <c r="M220"/>
      <c r="N220"/>
      <c r="O220"/>
      <c r="P220"/>
      <c r="Q220"/>
      <c r="R220"/>
      <c r="S220"/>
      <c r="T220"/>
      <c r="U220"/>
      <c r="V220"/>
      <c r="W220"/>
      <c r="X220"/>
      <c r="Y220"/>
      <c r="Z220"/>
      <c r="AA220"/>
      <c r="AB220"/>
      <c r="AC220"/>
      <c r="AD220"/>
      <c r="AE220"/>
      <c r="AF220"/>
      <c r="AG220"/>
      <c r="AH220"/>
      <c r="AI220"/>
      <c r="AJ220"/>
      <c r="AK220"/>
      <c r="AL220"/>
      <c r="AM220"/>
      <c r="AN220"/>
      <c r="AO220"/>
      <c r="AP220"/>
      <c r="AQ220"/>
      <c r="AR220"/>
      <c r="AS220"/>
      <c r="AT220"/>
      <c r="AU220"/>
      <c r="AV220"/>
      <c r="AW220"/>
      <c r="AX220"/>
      <c r="AY220"/>
      <c r="AZ220"/>
      <c r="BA220"/>
      <c r="BB220"/>
      <c r="BC220"/>
      <c r="BD220"/>
      <c r="BE220"/>
      <c r="BF220"/>
      <c r="BG220"/>
      <c r="BH220"/>
      <c r="BI220"/>
      <c r="BJ220"/>
      <c r="BK220"/>
      <c r="BL220"/>
      <c r="BM220"/>
      <c r="BN220"/>
      <c r="BO220"/>
      <c r="BP220"/>
      <c r="BQ220"/>
      <c r="BR220"/>
      <c r="BS220"/>
      <c r="BT220"/>
      <c r="BU220"/>
      <c r="BV220"/>
      <c r="BW220"/>
      <c r="BX220"/>
      <c r="BY220"/>
      <c r="BZ220"/>
      <c r="CA220"/>
      <c r="CB220"/>
      <c r="CC220"/>
      <c r="CD220"/>
      <c r="CE220"/>
      <c r="CF220"/>
      <c r="CG220"/>
      <c r="CH220"/>
      <c r="CI220"/>
      <c r="CJ220"/>
      <c r="CK220"/>
      <c r="CL220"/>
      <c r="CM220"/>
      <c r="CN220"/>
      <c r="CO220"/>
      <c r="CP220"/>
      <c r="CQ220"/>
      <c r="CR220"/>
      <c r="CS220"/>
      <c r="CT220"/>
      <c r="CU220"/>
      <c r="CV220"/>
      <c r="CW220"/>
      <c r="CX220"/>
      <c r="CY220"/>
      <c r="CZ220"/>
      <c r="DA220"/>
      <c r="DB220"/>
      <c r="DC220"/>
      <c r="DD220"/>
      <c r="DE220"/>
      <c r="DF220"/>
      <c r="DG220"/>
      <c r="DH220"/>
      <c r="DI220"/>
      <c r="DJ220"/>
      <c r="DK220"/>
      <c r="DL220"/>
      <c r="DM220"/>
      <c r="DN220"/>
      <c r="DO220"/>
      <c r="DP220"/>
      <c r="DQ220"/>
      <c r="DR220"/>
      <c r="DS220"/>
      <c r="DT220"/>
      <c r="DU220"/>
      <c r="DV220"/>
      <c r="DW220"/>
      <c r="DX220"/>
      <c r="DY220"/>
      <c r="DZ220"/>
      <c r="EA220"/>
      <c r="EB220"/>
      <c r="EC220"/>
      <c r="ED220"/>
      <c r="EE220"/>
      <c r="EF220"/>
      <c r="EG220"/>
      <c r="EH220"/>
      <c r="EI220"/>
      <c r="EJ220"/>
      <c r="EK220"/>
      <c r="EL220"/>
      <c r="EM220"/>
      <c r="EN220"/>
      <c r="EO220"/>
      <c r="EP220"/>
      <c r="EQ220"/>
      <c r="ER220"/>
      <c r="ES220"/>
      <c r="ET220"/>
      <c r="EU220"/>
      <c r="EV220"/>
      <c r="EW220"/>
      <c r="EX220"/>
      <c r="EY220"/>
      <c r="EZ220"/>
      <c r="FA220"/>
      <c r="FB220"/>
      <c r="FC220"/>
      <c r="FD220"/>
      <c r="FE220"/>
      <c r="FF220"/>
      <c r="FG220"/>
      <c r="FH220"/>
      <c r="FI220"/>
      <c r="FJ220"/>
      <c r="FK220"/>
      <c r="FL220"/>
      <c r="FM220"/>
      <c r="FN220"/>
      <c r="FO220"/>
      <c r="FP220"/>
      <c r="FQ220"/>
      <c r="FR220"/>
      <c r="FS220"/>
      <c r="FT220"/>
      <c r="FU220"/>
      <c r="FV220"/>
      <c r="FW220"/>
      <c r="FX220"/>
      <c r="FY220"/>
      <c r="FZ220"/>
      <c r="GA220"/>
      <c r="GB220"/>
      <c r="GC220"/>
      <c r="GD220"/>
      <c r="GE220"/>
      <c r="GF220"/>
      <c r="GG220"/>
      <c r="GH220"/>
      <c r="GI220"/>
      <c r="GJ220"/>
      <c r="GK220"/>
      <c r="GL220"/>
      <c r="GM220"/>
      <c r="GN220"/>
      <c r="GO220"/>
      <c r="GP220"/>
      <c r="GQ220"/>
      <c r="GR220"/>
      <c r="GS220"/>
      <c r="GT220"/>
      <c r="GU220"/>
      <c r="GV220"/>
      <c r="GW220"/>
      <c r="GX220"/>
      <c r="GY220"/>
      <c r="GZ220"/>
      <c r="HA220"/>
      <c r="HB220"/>
      <c r="HC220"/>
      <c r="HD220"/>
      <c r="HE220"/>
      <c r="HF220"/>
      <c r="HG220"/>
      <c r="HH220"/>
      <c r="HI220"/>
      <c r="HJ220"/>
      <c r="HK220"/>
      <c r="HL220"/>
      <c r="HM220"/>
      <c r="HN220"/>
      <c r="HO220"/>
      <c r="HP220"/>
      <c r="HQ220"/>
      <c r="HR220"/>
      <c r="HS220"/>
      <c r="HT220"/>
      <c r="HU220"/>
      <c r="HV220"/>
      <c r="HW220"/>
      <c r="HX220"/>
      <c r="HY220"/>
      <c r="HZ220"/>
      <c r="IA220"/>
      <c r="IB220"/>
      <c r="IC220"/>
      <c r="ID220"/>
      <c r="IE220"/>
      <c r="IF220"/>
      <c r="IG220"/>
      <c r="IH220"/>
      <c r="II220"/>
      <c r="IJ220"/>
      <c r="IK220"/>
      <c r="IL220"/>
      <c r="IM220"/>
      <c r="IN220"/>
      <c r="IO220"/>
      <c r="IP220"/>
      <c r="IQ220"/>
      <c r="IR220"/>
      <c r="IS220"/>
      <c r="IT220"/>
      <c r="IU220"/>
      <c r="IV220"/>
      <c r="IW220"/>
    </row>
    <row r="221" spans="1:257" s="2" customFormat="1" ht="15" hidden="1" x14ac:dyDescent="0.25">
      <c r="A221" s="2">
        <v>119</v>
      </c>
      <c r="B221" s="36">
        <f t="shared" ca="1" si="133"/>
        <v>48088</v>
      </c>
      <c r="C221" s="23">
        <f t="shared" si="140"/>
        <v>817.21597222222113</v>
      </c>
      <c r="D221" s="23">
        <f t="shared" si="141"/>
        <v>606.21527777777715</v>
      </c>
      <c r="E221" s="23"/>
      <c r="F221"/>
      <c r="G221"/>
      <c r="H221"/>
      <c r="I221"/>
      <c r="J221"/>
      <c r="K221"/>
      <c r="L221"/>
      <c r="M221"/>
      <c r="N221"/>
      <c r="O221"/>
      <c r="P221"/>
      <c r="Q221"/>
      <c r="R221"/>
      <c r="S221"/>
      <c r="T221"/>
      <c r="U221"/>
      <c r="V221"/>
      <c r="W221"/>
      <c r="X221"/>
      <c r="Y221"/>
      <c r="Z221"/>
      <c r="AA221"/>
      <c r="AB221"/>
      <c r="AC221"/>
      <c r="AD221"/>
      <c r="AE221"/>
      <c r="AF221"/>
      <c r="AG221"/>
      <c r="AH221"/>
      <c r="AI221"/>
      <c r="AJ221"/>
      <c r="AK221"/>
      <c r="AL221"/>
      <c r="AM221"/>
      <c r="AN221"/>
      <c r="AO221"/>
      <c r="AP221"/>
      <c r="AQ221"/>
      <c r="AR221"/>
      <c r="AS221"/>
      <c r="AT221"/>
      <c r="AU221"/>
      <c r="AV221"/>
      <c r="AW221"/>
      <c r="AX221"/>
      <c r="AY221"/>
      <c r="AZ221"/>
      <c r="BA221"/>
      <c r="BB221"/>
      <c r="BC221"/>
      <c r="BD221"/>
      <c r="BE221"/>
      <c r="BF221"/>
      <c r="BG221"/>
      <c r="BH221"/>
      <c r="BI221"/>
      <c r="BJ221"/>
      <c r="BK221"/>
      <c r="BL221"/>
      <c r="BM221"/>
      <c r="BN221"/>
      <c r="BO221"/>
      <c r="BP221"/>
      <c r="BQ221"/>
      <c r="BR221"/>
      <c r="BS221"/>
      <c r="BT221"/>
      <c r="BU221"/>
      <c r="BV221"/>
      <c r="BW221"/>
      <c r="BX221"/>
      <c r="BY221"/>
      <c r="BZ221"/>
      <c r="CA221"/>
      <c r="CB221"/>
      <c r="CC221"/>
      <c r="CD221"/>
      <c r="CE221"/>
      <c r="CF221"/>
      <c r="CG221"/>
      <c r="CH221"/>
      <c r="CI221"/>
      <c r="CJ221"/>
      <c r="CK221"/>
      <c r="CL221"/>
      <c r="CM221"/>
      <c r="CN221"/>
      <c r="CO221"/>
      <c r="CP221"/>
      <c r="CQ221"/>
      <c r="CR221"/>
      <c r="CS221"/>
      <c r="CT221"/>
      <c r="CU221"/>
      <c r="CV221"/>
      <c r="CW221"/>
      <c r="CX221"/>
      <c r="CY221"/>
      <c r="CZ221"/>
      <c r="DA221"/>
      <c r="DB221"/>
      <c r="DC221"/>
      <c r="DD221"/>
      <c r="DE221"/>
      <c r="DF221"/>
      <c r="DG221"/>
      <c r="DH221"/>
      <c r="DI221"/>
      <c r="DJ221"/>
      <c r="DK221"/>
      <c r="DL221"/>
      <c r="DM221"/>
      <c r="DN221"/>
      <c r="DO221"/>
      <c r="DP221"/>
      <c r="DQ221"/>
      <c r="DR221"/>
      <c r="DS221"/>
      <c r="DT221"/>
      <c r="DU221"/>
      <c r="DV221"/>
      <c r="DW221"/>
      <c r="DX221"/>
      <c r="DY221"/>
      <c r="DZ221"/>
      <c r="EA221"/>
      <c r="EB221"/>
      <c r="EC221"/>
      <c r="ED221"/>
      <c r="EE221"/>
      <c r="EF221"/>
      <c r="EG221"/>
      <c r="EH221"/>
      <c r="EI221"/>
      <c r="EJ221"/>
      <c r="EK221"/>
      <c r="EL221"/>
      <c r="EM221"/>
      <c r="EN221"/>
      <c r="EO221"/>
      <c r="EP221"/>
      <c r="EQ221"/>
      <c r="ER221"/>
      <c r="ES221"/>
      <c r="ET221"/>
      <c r="EU221"/>
      <c r="EV221"/>
      <c r="EW221"/>
      <c r="EX221"/>
      <c r="EY221"/>
      <c r="EZ221"/>
      <c r="FA221"/>
      <c r="FB221"/>
      <c r="FC221"/>
      <c r="FD221"/>
      <c r="FE221"/>
      <c r="FF221"/>
      <c r="FG221"/>
      <c r="FH221"/>
      <c r="FI221"/>
      <c r="FJ221"/>
      <c r="FK221"/>
      <c r="FL221"/>
      <c r="FM221"/>
      <c r="FN221"/>
      <c r="FO221"/>
      <c r="FP221"/>
      <c r="FQ221"/>
      <c r="FR221"/>
      <c r="FS221"/>
      <c r="FT221"/>
      <c r="FU221"/>
      <c r="FV221"/>
      <c r="FW221"/>
      <c r="FX221"/>
      <c r="FY221"/>
      <c r="FZ221"/>
      <c r="GA221"/>
      <c r="GB221"/>
      <c r="GC221"/>
      <c r="GD221"/>
      <c r="GE221"/>
      <c r="GF221"/>
      <c r="GG221"/>
      <c r="GH221"/>
      <c r="GI221"/>
      <c r="GJ221"/>
      <c r="GK221"/>
      <c r="GL221"/>
      <c r="GM221"/>
      <c r="GN221"/>
      <c r="GO221"/>
      <c r="GP221"/>
      <c r="GQ221"/>
      <c r="GR221"/>
      <c r="GS221"/>
      <c r="GT221"/>
      <c r="GU221"/>
      <c r="GV221"/>
      <c r="GW221"/>
      <c r="GX221"/>
      <c r="GY221"/>
      <c r="GZ221"/>
      <c r="HA221"/>
      <c r="HB221"/>
      <c r="HC221"/>
      <c r="HD221"/>
      <c r="HE221"/>
      <c r="HF221"/>
      <c r="HG221"/>
      <c r="HH221"/>
      <c r="HI221"/>
      <c r="HJ221"/>
      <c r="HK221"/>
      <c r="HL221"/>
      <c r="HM221"/>
      <c r="HN221"/>
      <c r="HO221"/>
      <c r="HP221"/>
      <c r="HQ221"/>
      <c r="HR221"/>
      <c r="HS221"/>
      <c r="HT221"/>
      <c r="HU221"/>
      <c r="HV221"/>
      <c r="HW221"/>
      <c r="HX221"/>
      <c r="HY221"/>
      <c r="HZ221"/>
      <c r="IA221"/>
      <c r="IB221"/>
      <c r="IC221"/>
      <c r="ID221"/>
      <c r="IE221"/>
      <c r="IF221"/>
      <c r="IG221"/>
      <c r="IH221"/>
      <c r="II221"/>
      <c r="IJ221"/>
      <c r="IK221"/>
      <c r="IL221"/>
      <c r="IM221"/>
      <c r="IN221"/>
      <c r="IO221"/>
      <c r="IP221"/>
      <c r="IQ221"/>
      <c r="IR221"/>
      <c r="IS221"/>
      <c r="IT221"/>
      <c r="IU221"/>
      <c r="IV221"/>
      <c r="IW221"/>
    </row>
    <row r="222" spans="1:257" s="2" customFormat="1" ht="15" hidden="1" x14ac:dyDescent="0.25">
      <c r="A222" s="2">
        <v>120</v>
      </c>
      <c r="B222" s="36">
        <f t="shared" ca="1" si="133"/>
        <v>48119</v>
      </c>
      <c r="C222" s="23">
        <f t="shared" si="140"/>
        <v>813.42048611110999</v>
      </c>
      <c r="D222" s="23">
        <f t="shared" si="141"/>
        <v>604.14930555555497</v>
      </c>
      <c r="E222" s="23"/>
      <c r="F222"/>
      <c r="G222"/>
      <c r="H222"/>
      <c r="I222"/>
      <c r="J222"/>
      <c r="K222"/>
      <c r="L222"/>
      <c r="M222"/>
      <c r="N222"/>
      <c r="O222"/>
      <c r="P222"/>
      <c r="Q222"/>
      <c r="R222"/>
      <c r="S222"/>
      <c r="T222"/>
      <c r="U222"/>
      <c r="V222"/>
      <c r="W222"/>
      <c r="X222"/>
      <c r="Y222"/>
      <c r="Z222"/>
      <c r="AA222"/>
      <c r="AB222"/>
      <c r="AC222"/>
      <c r="AD222"/>
      <c r="AE222"/>
      <c r="AF222"/>
      <c r="AG222"/>
      <c r="AH222"/>
      <c r="AI222"/>
      <c r="AJ222"/>
      <c r="AK222"/>
      <c r="AL222"/>
      <c r="AM222"/>
      <c r="AN222"/>
      <c r="AO222"/>
      <c r="AP222"/>
      <c r="AQ222"/>
      <c r="AR222"/>
      <c r="AS222"/>
      <c r="AT222"/>
      <c r="AU222"/>
      <c r="AV222"/>
      <c r="AW222"/>
      <c r="AX222"/>
      <c r="AY222"/>
      <c r="AZ222"/>
      <c r="BA222"/>
      <c r="BB222"/>
      <c r="BC222"/>
      <c r="BD222"/>
      <c r="BE222"/>
      <c r="BF222"/>
      <c r="BG222"/>
      <c r="BH222"/>
      <c r="BI222"/>
      <c r="BJ222"/>
      <c r="BK222"/>
      <c r="BL222"/>
      <c r="BM222"/>
      <c r="BN222"/>
      <c r="BO222"/>
      <c r="BP222"/>
      <c r="BQ222"/>
      <c r="BR222"/>
      <c r="BS222"/>
      <c r="BT222"/>
      <c r="BU222"/>
      <c r="BV222"/>
      <c r="BW222"/>
      <c r="BX222"/>
      <c r="BY222"/>
      <c r="BZ222"/>
      <c r="CA222"/>
      <c r="CB222"/>
      <c r="CC222"/>
      <c r="CD222"/>
      <c r="CE222"/>
      <c r="CF222"/>
      <c r="CG222"/>
      <c r="CH222"/>
      <c r="CI222"/>
      <c r="CJ222"/>
      <c r="CK222"/>
      <c r="CL222"/>
      <c r="CM222"/>
      <c r="CN222"/>
      <c r="CO222"/>
      <c r="CP222"/>
      <c r="CQ222"/>
      <c r="CR222"/>
      <c r="CS222"/>
      <c r="CT222"/>
      <c r="CU222"/>
      <c r="CV222"/>
      <c r="CW222"/>
      <c r="CX222"/>
      <c r="CY222"/>
      <c r="CZ222"/>
      <c r="DA222"/>
      <c r="DB222"/>
      <c r="DC222"/>
      <c r="DD222"/>
      <c r="DE222"/>
      <c r="DF222"/>
      <c r="DG222"/>
      <c r="DH222"/>
      <c r="DI222"/>
      <c r="DJ222"/>
      <c r="DK222"/>
      <c r="DL222"/>
      <c r="DM222"/>
      <c r="DN222"/>
      <c r="DO222"/>
      <c r="DP222"/>
      <c r="DQ222"/>
      <c r="DR222"/>
      <c r="DS222"/>
      <c r="DT222"/>
      <c r="DU222"/>
      <c r="DV222"/>
      <c r="DW222"/>
      <c r="DX222"/>
      <c r="DY222"/>
      <c r="DZ222"/>
      <c r="EA222"/>
      <c r="EB222"/>
      <c r="EC222"/>
      <c r="ED222"/>
      <c r="EE222"/>
      <c r="EF222"/>
      <c r="EG222"/>
      <c r="EH222"/>
      <c r="EI222"/>
      <c r="EJ222"/>
      <c r="EK222"/>
      <c r="EL222"/>
      <c r="EM222"/>
      <c r="EN222"/>
      <c r="EO222"/>
      <c r="EP222"/>
      <c r="EQ222"/>
      <c r="ER222"/>
      <c r="ES222"/>
      <c r="ET222"/>
      <c r="EU222"/>
      <c r="EV222"/>
      <c r="EW222"/>
      <c r="EX222"/>
      <c r="EY222"/>
      <c r="EZ222"/>
      <c r="FA222"/>
      <c r="FB222"/>
      <c r="FC222"/>
      <c r="FD222"/>
      <c r="FE222"/>
      <c r="FF222"/>
      <c r="FG222"/>
      <c r="FH222"/>
      <c r="FI222"/>
      <c r="FJ222"/>
      <c r="FK222"/>
      <c r="FL222"/>
      <c r="FM222"/>
      <c r="FN222"/>
      <c r="FO222"/>
      <c r="FP222"/>
      <c r="FQ222"/>
      <c r="FR222"/>
      <c r="FS222"/>
      <c r="FT222"/>
      <c r="FU222"/>
      <c r="FV222"/>
      <c r="FW222"/>
      <c r="FX222"/>
      <c r="FY222"/>
      <c r="FZ222"/>
      <c r="GA222"/>
      <c r="GB222"/>
      <c r="GC222"/>
      <c r="GD222"/>
      <c r="GE222"/>
      <c r="GF222"/>
      <c r="GG222"/>
      <c r="GH222"/>
      <c r="GI222"/>
      <c r="GJ222"/>
      <c r="GK222"/>
      <c r="GL222"/>
      <c r="GM222"/>
      <c r="GN222"/>
      <c r="GO222"/>
      <c r="GP222"/>
      <c r="GQ222"/>
      <c r="GR222"/>
      <c r="GS222"/>
      <c r="GT222"/>
      <c r="GU222"/>
      <c r="GV222"/>
      <c r="GW222"/>
      <c r="GX222"/>
      <c r="GY222"/>
      <c r="GZ222"/>
      <c r="HA222"/>
      <c r="HB222"/>
      <c r="HC222"/>
      <c r="HD222"/>
      <c r="HE222"/>
      <c r="HF222"/>
      <c r="HG222"/>
      <c r="HH222"/>
      <c r="HI222"/>
      <c r="HJ222"/>
      <c r="HK222"/>
      <c r="HL222"/>
      <c r="HM222"/>
      <c r="HN222"/>
      <c r="HO222"/>
      <c r="HP222"/>
      <c r="HQ222"/>
      <c r="HR222"/>
      <c r="HS222"/>
      <c r="HT222"/>
      <c r="HU222"/>
      <c r="HV222"/>
      <c r="HW222"/>
      <c r="HX222"/>
      <c r="HY222"/>
      <c r="HZ222"/>
      <c r="IA222"/>
      <c r="IB222"/>
      <c r="IC222"/>
      <c r="ID222"/>
      <c r="IE222"/>
      <c r="IF222"/>
      <c r="IG222"/>
      <c r="IH222"/>
      <c r="II222"/>
      <c r="IJ222"/>
      <c r="IK222"/>
      <c r="IL222"/>
      <c r="IM222"/>
      <c r="IN222"/>
      <c r="IO222"/>
      <c r="IP222"/>
      <c r="IQ222"/>
      <c r="IR222"/>
      <c r="IS222"/>
      <c r="IT222"/>
      <c r="IU222"/>
      <c r="IV222"/>
      <c r="IW222"/>
    </row>
    <row r="223" spans="1:257" s="2" customFormat="1" ht="15" hidden="1" x14ac:dyDescent="0.25">
      <c r="A223" s="2">
        <v>121</v>
      </c>
      <c r="B223" s="36">
        <f t="shared" ca="1" si="133"/>
        <v>48149</v>
      </c>
      <c r="C223" s="28">
        <f t="shared" ref="C223:C234" si="142">X58</f>
        <v>1089.6249999999989</v>
      </c>
      <c r="D223" s="28">
        <f t="shared" ref="D223:D234" si="143">Y58</f>
        <v>882.0833333333328</v>
      </c>
      <c r="E223" s="23"/>
      <c r="F223"/>
      <c r="G223"/>
      <c r="H223"/>
      <c r="I223"/>
      <c r="J223"/>
      <c r="K223"/>
      <c r="L223"/>
      <c r="M223"/>
      <c r="N223"/>
      <c r="O223"/>
      <c r="P223"/>
      <c r="Q223"/>
      <c r="R223"/>
      <c r="S223"/>
      <c r="T223"/>
      <c r="U223"/>
      <c r="V223"/>
      <c r="W223"/>
      <c r="X223"/>
      <c r="Y223"/>
      <c r="Z223"/>
      <c r="AA223"/>
      <c r="AB223"/>
      <c r="AC223"/>
      <c r="AD223"/>
      <c r="AE223"/>
      <c r="AF223"/>
      <c r="AG223"/>
      <c r="AH223"/>
      <c r="AI223"/>
      <c r="AJ223"/>
      <c r="AK223"/>
      <c r="AL223"/>
      <c r="AM223"/>
      <c r="AN223"/>
      <c r="AO223"/>
      <c r="AP223"/>
      <c r="AQ223"/>
      <c r="AR223"/>
      <c r="AS223"/>
      <c r="AT223"/>
      <c r="AU223"/>
      <c r="AV223"/>
      <c r="AW223"/>
      <c r="AX223"/>
      <c r="AY223"/>
      <c r="AZ223"/>
      <c r="BA223"/>
      <c r="BB223"/>
      <c r="BC223"/>
      <c r="BD223"/>
      <c r="BE223"/>
      <c r="BF223"/>
      <c r="BG223"/>
      <c r="BH223"/>
      <c r="BI223"/>
      <c r="BJ223"/>
      <c r="BK223"/>
      <c r="BL223"/>
      <c r="BM223"/>
      <c r="BN223"/>
      <c r="BO223"/>
      <c r="BP223"/>
      <c r="BQ223"/>
      <c r="BR223"/>
      <c r="BS223"/>
      <c r="BT223"/>
      <c r="BU223"/>
      <c r="BV223"/>
      <c r="BW223"/>
      <c r="BX223"/>
      <c r="BY223"/>
      <c r="BZ223"/>
      <c r="CA223"/>
      <c r="CB223"/>
      <c r="CC223"/>
      <c r="CD223"/>
      <c r="CE223"/>
      <c r="CF223"/>
      <c r="CG223"/>
      <c r="CH223"/>
      <c r="CI223"/>
      <c r="CJ223"/>
      <c r="CK223"/>
      <c r="CL223"/>
      <c r="CM223"/>
      <c r="CN223"/>
      <c r="CO223"/>
      <c r="CP223"/>
      <c r="CQ223"/>
      <c r="CR223"/>
      <c r="CS223"/>
      <c r="CT223"/>
      <c r="CU223"/>
      <c r="CV223"/>
      <c r="CW223"/>
      <c r="CX223"/>
      <c r="CY223"/>
      <c r="CZ223"/>
      <c r="DA223"/>
      <c r="DB223"/>
      <c r="DC223"/>
      <c r="DD223"/>
      <c r="DE223"/>
      <c r="DF223"/>
      <c r="DG223"/>
      <c r="DH223"/>
      <c r="DI223"/>
      <c r="DJ223"/>
      <c r="DK223"/>
      <c r="DL223"/>
      <c r="DM223"/>
      <c r="DN223"/>
      <c r="DO223"/>
      <c r="DP223"/>
      <c r="DQ223"/>
      <c r="DR223"/>
      <c r="DS223"/>
      <c r="DT223"/>
      <c r="DU223"/>
      <c r="DV223"/>
      <c r="DW223"/>
      <c r="DX223"/>
      <c r="DY223"/>
      <c r="DZ223"/>
      <c r="EA223"/>
      <c r="EB223"/>
      <c r="EC223"/>
      <c r="ED223"/>
      <c r="EE223"/>
      <c r="EF223"/>
      <c r="EG223"/>
      <c r="EH223"/>
      <c r="EI223"/>
      <c r="EJ223"/>
      <c r="EK223"/>
      <c r="EL223"/>
      <c r="EM223"/>
      <c r="EN223"/>
      <c r="EO223"/>
      <c r="EP223"/>
      <c r="EQ223"/>
      <c r="ER223"/>
      <c r="ES223"/>
      <c r="ET223"/>
      <c r="EU223"/>
      <c r="EV223"/>
      <c r="EW223"/>
      <c r="EX223"/>
      <c r="EY223"/>
      <c r="EZ223"/>
      <c r="FA223"/>
      <c r="FB223"/>
      <c r="FC223"/>
      <c r="FD223"/>
      <c r="FE223"/>
      <c r="FF223"/>
      <c r="FG223"/>
      <c r="FH223"/>
      <c r="FI223"/>
      <c r="FJ223"/>
      <c r="FK223"/>
      <c r="FL223"/>
      <c r="FM223"/>
      <c r="FN223"/>
      <c r="FO223"/>
      <c r="FP223"/>
      <c r="FQ223"/>
      <c r="FR223"/>
      <c r="FS223"/>
      <c r="FT223"/>
      <c r="FU223"/>
      <c r="FV223"/>
      <c r="FW223"/>
      <c r="FX223"/>
      <c r="FY223"/>
      <c r="FZ223"/>
      <c r="GA223"/>
      <c r="GB223"/>
      <c r="GC223"/>
      <c r="GD223"/>
      <c r="GE223"/>
      <c r="GF223"/>
      <c r="GG223"/>
      <c r="GH223"/>
      <c r="GI223"/>
      <c r="GJ223"/>
      <c r="GK223"/>
      <c r="GL223"/>
      <c r="GM223"/>
      <c r="GN223"/>
      <c r="GO223"/>
      <c r="GP223"/>
      <c r="GQ223"/>
      <c r="GR223"/>
      <c r="GS223"/>
      <c r="GT223"/>
      <c r="GU223"/>
      <c r="GV223"/>
      <c r="GW223"/>
      <c r="GX223"/>
      <c r="GY223"/>
      <c r="GZ223"/>
      <c r="HA223"/>
      <c r="HB223"/>
      <c r="HC223"/>
      <c r="HD223"/>
      <c r="HE223"/>
      <c r="HF223"/>
      <c r="HG223"/>
      <c r="HH223"/>
      <c r="HI223"/>
      <c r="HJ223"/>
      <c r="HK223"/>
      <c r="HL223"/>
      <c r="HM223"/>
      <c r="HN223"/>
      <c r="HO223"/>
      <c r="HP223"/>
      <c r="HQ223"/>
      <c r="HR223"/>
      <c r="HS223"/>
      <c r="HT223"/>
      <c r="HU223"/>
      <c r="HV223"/>
      <c r="HW223"/>
      <c r="HX223"/>
      <c r="HY223"/>
      <c r="HZ223"/>
      <c r="IA223"/>
      <c r="IB223"/>
      <c r="IC223"/>
      <c r="ID223"/>
      <c r="IE223"/>
      <c r="IF223"/>
      <c r="IG223"/>
      <c r="IH223"/>
      <c r="II223"/>
      <c r="IJ223"/>
      <c r="IK223"/>
      <c r="IL223"/>
      <c r="IM223"/>
      <c r="IN223"/>
      <c r="IO223"/>
      <c r="IP223"/>
      <c r="IQ223"/>
      <c r="IR223"/>
      <c r="IS223"/>
      <c r="IT223"/>
      <c r="IU223"/>
      <c r="IV223"/>
      <c r="IW223"/>
    </row>
    <row r="224" spans="1:257" s="2" customFormat="1" ht="15" hidden="1" x14ac:dyDescent="0.25">
      <c r="A224" s="2">
        <v>122</v>
      </c>
      <c r="B224" s="36">
        <f t="shared" ca="1" si="133"/>
        <v>48180</v>
      </c>
      <c r="C224" s="28">
        <f t="shared" si="142"/>
        <v>805.82951388888773</v>
      </c>
      <c r="D224" s="28">
        <f t="shared" si="143"/>
        <v>600.01736111111063</v>
      </c>
      <c r="E224" s="23"/>
      <c r="F224"/>
      <c r="G224"/>
      <c r="H224"/>
      <c r="I224"/>
      <c r="J224"/>
      <c r="K224"/>
      <c r="L224"/>
      <c r="M224"/>
      <c r="N224"/>
      <c r="O224"/>
      <c r="P224"/>
      <c r="Q224"/>
      <c r="R224"/>
      <c r="S224"/>
      <c r="T224"/>
      <c r="U224"/>
      <c r="V224"/>
      <c r="W224"/>
      <c r="X224"/>
      <c r="Y224"/>
      <c r="Z224"/>
      <c r="AA224"/>
      <c r="AB224"/>
      <c r="AC224"/>
      <c r="AD224"/>
      <c r="AE224"/>
      <c r="AF224"/>
      <c r="AG224"/>
      <c r="AH224"/>
      <c r="AI224"/>
      <c r="AJ224"/>
      <c r="AK224"/>
      <c r="AL224"/>
      <c r="AM224"/>
      <c r="AN224"/>
      <c r="AO224"/>
      <c r="AP224"/>
      <c r="AQ224"/>
      <c r="AR224"/>
      <c r="AS224"/>
      <c r="AT224"/>
      <c r="AU224"/>
      <c r="AV224"/>
      <c r="AW224"/>
      <c r="AX224"/>
      <c r="AY224"/>
      <c r="AZ224"/>
      <c r="BA224"/>
      <c r="BB224"/>
      <c r="BC224"/>
      <c r="BD224"/>
      <c r="BE224"/>
      <c r="BF224"/>
      <c r="BG224"/>
      <c r="BH224"/>
      <c r="BI224"/>
      <c r="BJ224"/>
      <c r="BK224"/>
      <c r="BL224"/>
      <c r="BM224"/>
      <c r="BN224"/>
      <c r="BO224"/>
      <c r="BP224"/>
      <c r="BQ224"/>
      <c r="BR224"/>
      <c r="BS224"/>
      <c r="BT224"/>
      <c r="BU224"/>
      <c r="BV224"/>
      <c r="BW224"/>
      <c r="BX224"/>
      <c r="BY224"/>
      <c r="BZ224"/>
      <c r="CA224"/>
      <c r="CB224"/>
      <c r="CC224"/>
      <c r="CD224"/>
      <c r="CE224"/>
      <c r="CF224"/>
      <c r="CG224"/>
      <c r="CH224"/>
      <c r="CI224"/>
      <c r="CJ224"/>
      <c r="CK224"/>
      <c r="CL224"/>
      <c r="CM224"/>
      <c r="CN224"/>
      <c r="CO224"/>
      <c r="CP224"/>
      <c r="CQ224"/>
      <c r="CR224"/>
      <c r="CS224"/>
      <c r="CT224"/>
      <c r="CU224"/>
      <c r="CV224"/>
      <c r="CW224"/>
      <c r="CX224"/>
      <c r="CY224"/>
      <c r="CZ224"/>
      <c r="DA224"/>
      <c r="DB224"/>
      <c r="DC224"/>
      <c r="DD224"/>
      <c r="DE224"/>
      <c r="DF224"/>
      <c r="DG224"/>
      <c r="DH224"/>
      <c r="DI224"/>
      <c r="DJ224"/>
      <c r="DK224"/>
      <c r="DL224"/>
      <c r="DM224"/>
      <c r="DN224"/>
      <c r="DO224"/>
      <c r="DP224"/>
      <c r="DQ224"/>
      <c r="DR224"/>
      <c r="DS224"/>
      <c r="DT224"/>
      <c r="DU224"/>
      <c r="DV224"/>
      <c r="DW224"/>
      <c r="DX224"/>
      <c r="DY224"/>
      <c r="DZ224"/>
      <c r="EA224"/>
      <c r="EB224"/>
      <c r="EC224"/>
      <c r="ED224"/>
      <c r="EE224"/>
      <c r="EF224"/>
      <c r="EG224"/>
      <c r="EH224"/>
      <c r="EI224"/>
      <c r="EJ224"/>
      <c r="EK224"/>
      <c r="EL224"/>
      <c r="EM224"/>
      <c r="EN224"/>
      <c r="EO224"/>
      <c r="EP224"/>
      <c r="EQ224"/>
      <c r="ER224"/>
      <c r="ES224"/>
      <c r="ET224"/>
      <c r="EU224"/>
      <c r="EV224"/>
      <c r="EW224"/>
      <c r="EX224"/>
      <c r="EY224"/>
      <c r="EZ224"/>
      <c r="FA224"/>
      <c r="FB224"/>
      <c r="FC224"/>
      <c r="FD224"/>
      <c r="FE224"/>
      <c r="FF224"/>
      <c r="FG224"/>
      <c r="FH224"/>
      <c r="FI224"/>
      <c r="FJ224"/>
      <c r="FK224"/>
      <c r="FL224"/>
      <c r="FM224"/>
      <c r="FN224"/>
      <c r="FO224"/>
      <c r="FP224"/>
      <c r="FQ224"/>
      <c r="FR224"/>
      <c r="FS224"/>
      <c r="FT224"/>
      <c r="FU224"/>
      <c r="FV224"/>
      <c r="FW224"/>
      <c r="FX224"/>
      <c r="FY224"/>
      <c r="FZ224"/>
      <c r="GA224"/>
      <c r="GB224"/>
      <c r="GC224"/>
      <c r="GD224"/>
      <c r="GE224"/>
      <c r="GF224"/>
      <c r="GG224"/>
      <c r="GH224"/>
      <c r="GI224"/>
      <c r="GJ224"/>
      <c r="GK224"/>
      <c r="GL224"/>
      <c r="GM224"/>
      <c r="GN224"/>
      <c r="GO224"/>
      <c r="GP224"/>
      <c r="GQ224"/>
      <c r="GR224"/>
      <c r="GS224"/>
      <c r="GT224"/>
      <c r="GU224"/>
      <c r="GV224"/>
      <c r="GW224"/>
      <c r="GX224"/>
      <c r="GY224"/>
      <c r="GZ224"/>
      <c r="HA224"/>
      <c r="HB224"/>
      <c r="HC224"/>
      <c r="HD224"/>
      <c r="HE224"/>
      <c r="HF224"/>
      <c r="HG224"/>
      <c r="HH224"/>
      <c r="HI224"/>
      <c r="HJ224"/>
      <c r="HK224"/>
      <c r="HL224"/>
      <c r="HM224"/>
      <c r="HN224"/>
      <c r="HO224"/>
      <c r="HP224"/>
      <c r="HQ224"/>
      <c r="HR224"/>
      <c r="HS224"/>
      <c r="HT224"/>
      <c r="HU224"/>
      <c r="HV224"/>
      <c r="HW224"/>
      <c r="HX224"/>
      <c r="HY224"/>
      <c r="HZ224"/>
      <c r="IA224"/>
      <c r="IB224"/>
      <c r="IC224"/>
      <c r="ID224"/>
      <c r="IE224"/>
      <c r="IF224"/>
      <c r="IG224"/>
      <c r="IH224"/>
      <c r="II224"/>
      <c r="IJ224"/>
      <c r="IK224"/>
      <c r="IL224"/>
      <c r="IM224"/>
      <c r="IN224"/>
      <c r="IO224"/>
      <c r="IP224"/>
      <c r="IQ224"/>
      <c r="IR224"/>
      <c r="IS224"/>
      <c r="IT224"/>
      <c r="IU224"/>
      <c r="IV224"/>
      <c r="IW224"/>
    </row>
    <row r="225" spans="1:257" s="2" customFormat="1" ht="15" hidden="1" x14ac:dyDescent="0.25">
      <c r="A225" s="2">
        <v>123</v>
      </c>
      <c r="B225" s="36">
        <f t="shared" ca="1" si="133"/>
        <v>48210</v>
      </c>
      <c r="C225" s="28">
        <f t="shared" si="142"/>
        <v>802.03402777777671</v>
      </c>
      <c r="D225" s="28">
        <f t="shared" si="143"/>
        <v>597.95138888888835</v>
      </c>
      <c r="E225" s="23"/>
      <c r="F225"/>
      <c r="G225"/>
      <c r="H225"/>
      <c r="I225"/>
      <c r="J225"/>
      <c r="K225"/>
      <c r="L225"/>
      <c r="M225"/>
      <c r="N225"/>
      <c r="O225"/>
      <c r="P225"/>
      <c r="Q225"/>
      <c r="R225"/>
      <c r="S225"/>
      <c r="T225"/>
      <c r="U225"/>
      <c r="V225"/>
      <c r="W225"/>
      <c r="X225"/>
      <c r="Y225"/>
      <c r="Z225"/>
      <c r="AA225"/>
      <c r="AB225"/>
      <c r="AC225"/>
      <c r="AD225"/>
      <c r="AE225"/>
      <c r="AF225"/>
      <c r="AG225"/>
      <c r="AH225"/>
      <c r="AI225"/>
      <c r="AJ225"/>
      <c r="AK225"/>
      <c r="AL225"/>
      <c r="AM225"/>
      <c r="AN225"/>
      <c r="AO225"/>
      <c r="AP225"/>
      <c r="AQ225"/>
      <c r="AR225"/>
      <c r="AS225"/>
      <c r="AT225"/>
      <c r="AU225"/>
      <c r="AV225"/>
      <c r="AW225"/>
      <c r="AX225"/>
      <c r="AY225"/>
      <c r="AZ225"/>
      <c r="BA225"/>
      <c r="BB225"/>
      <c r="BC225"/>
      <c r="BD225"/>
      <c r="BE225"/>
      <c r="BF225"/>
      <c r="BG225"/>
      <c r="BH225"/>
      <c r="BI225"/>
      <c r="BJ225"/>
      <c r="BK225"/>
      <c r="BL225"/>
      <c r="BM225"/>
      <c r="BN225"/>
      <c r="BO225"/>
      <c r="BP225"/>
      <c r="BQ225"/>
      <c r="BR225"/>
      <c r="BS225"/>
      <c r="BT225"/>
      <c r="BU225"/>
      <c r="BV225"/>
      <c r="BW225"/>
      <c r="BX225"/>
      <c r="BY225"/>
      <c r="BZ225"/>
      <c r="CA225"/>
      <c r="CB225"/>
      <c r="CC225"/>
      <c r="CD225"/>
      <c r="CE225"/>
      <c r="CF225"/>
      <c r="CG225"/>
      <c r="CH225"/>
      <c r="CI225"/>
      <c r="CJ225"/>
      <c r="CK225"/>
      <c r="CL225"/>
      <c r="CM225"/>
      <c r="CN225"/>
      <c r="CO225"/>
      <c r="CP225"/>
      <c r="CQ225"/>
      <c r="CR225"/>
      <c r="CS225"/>
      <c r="CT225"/>
      <c r="CU225"/>
      <c r="CV225"/>
      <c r="CW225"/>
      <c r="CX225"/>
      <c r="CY225"/>
      <c r="CZ225"/>
      <c r="DA225"/>
      <c r="DB225"/>
      <c r="DC225"/>
      <c r="DD225"/>
      <c r="DE225"/>
      <c r="DF225"/>
      <c r="DG225"/>
      <c r="DH225"/>
      <c r="DI225"/>
      <c r="DJ225"/>
      <c r="DK225"/>
      <c r="DL225"/>
      <c r="DM225"/>
      <c r="DN225"/>
      <c r="DO225"/>
      <c r="DP225"/>
      <c r="DQ225"/>
      <c r="DR225"/>
      <c r="DS225"/>
      <c r="DT225"/>
      <c r="DU225"/>
      <c r="DV225"/>
      <c r="DW225"/>
      <c r="DX225"/>
      <c r="DY225"/>
      <c r="DZ225"/>
      <c r="EA225"/>
      <c r="EB225"/>
      <c r="EC225"/>
      <c r="ED225"/>
      <c r="EE225"/>
      <c r="EF225"/>
      <c r="EG225"/>
      <c r="EH225"/>
      <c r="EI225"/>
      <c r="EJ225"/>
      <c r="EK225"/>
      <c r="EL225"/>
      <c r="EM225"/>
      <c r="EN225"/>
      <c r="EO225"/>
      <c r="EP225"/>
      <c r="EQ225"/>
      <c r="ER225"/>
      <c r="ES225"/>
      <c r="ET225"/>
      <c r="EU225"/>
      <c r="EV225"/>
      <c r="EW225"/>
      <c r="EX225"/>
      <c r="EY225"/>
      <c r="EZ225"/>
      <c r="FA225"/>
      <c r="FB225"/>
      <c r="FC225"/>
      <c r="FD225"/>
      <c r="FE225"/>
      <c r="FF225"/>
      <c r="FG225"/>
      <c r="FH225"/>
      <c r="FI225"/>
      <c r="FJ225"/>
      <c r="FK225"/>
      <c r="FL225"/>
      <c r="FM225"/>
      <c r="FN225"/>
      <c r="FO225"/>
      <c r="FP225"/>
      <c r="FQ225"/>
      <c r="FR225"/>
      <c r="FS225"/>
      <c r="FT225"/>
      <c r="FU225"/>
      <c r="FV225"/>
      <c r="FW225"/>
      <c r="FX225"/>
      <c r="FY225"/>
      <c r="FZ225"/>
      <c r="GA225"/>
      <c r="GB225"/>
      <c r="GC225"/>
      <c r="GD225"/>
      <c r="GE225"/>
      <c r="GF225"/>
      <c r="GG225"/>
      <c r="GH225"/>
      <c r="GI225"/>
      <c r="GJ225"/>
      <c r="GK225"/>
      <c r="GL225"/>
      <c r="GM225"/>
      <c r="GN225"/>
      <c r="GO225"/>
      <c r="GP225"/>
      <c r="GQ225"/>
      <c r="GR225"/>
      <c r="GS225"/>
      <c r="GT225"/>
      <c r="GU225"/>
      <c r="GV225"/>
      <c r="GW225"/>
      <c r="GX225"/>
      <c r="GY225"/>
      <c r="GZ225"/>
      <c r="HA225"/>
      <c r="HB225"/>
      <c r="HC225"/>
      <c r="HD225"/>
      <c r="HE225"/>
      <c r="HF225"/>
      <c r="HG225"/>
      <c r="HH225"/>
      <c r="HI225"/>
      <c r="HJ225"/>
      <c r="HK225"/>
      <c r="HL225"/>
      <c r="HM225"/>
      <c r="HN225"/>
      <c r="HO225"/>
      <c r="HP225"/>
      <c r="HQ225"/>
      <c r="HR225"/>
      <c r="HS225"/>
      <c r="HT225"/>
      <c r="HU225"/>
      <c r="HV225"/>
      <c r="HW225"/>
      <c r="HX225"/>
      <c r="HY225"/>
      <c r="HZ225"/>
      <c r="IA225"/>
      <c r="IB225"/>
      <c r="IC225"/>
      <c r="ID225"/>
      <c r="IE225"/>
      <c r="IF225"/>
      <c r="IG225"/>
      <c r="IH225"/>
      <c r="II225"/>
      <c r="IJ225"/>
      <c r="IK225"/>
      <c r="IL225"/>
      <c r="IM225"/>
      <c r="IN225"/>
      <c r="IO225"/>
      <c r="IP225"/>
      <c r="IQ225"/>
      <c r="IR225"/>
      <c r="IS225"/>
      <c r="IT225"/>
      <c r="IU225"/>
      <c r="IV225"/>
      <c r="IW225"/>
    </row>
    <row r="226" spans="1:257" s="2" customFormat="1" ht="15" hidden="1" x14ac:dyDescent="0.25">
      <c r="A226" s="2">
        <v>124</v>
      </c>
      <c r="B226" s="36">
        <f t="shared" ca="1" si="133"/>
        <v>48241</v>
      </c>
      <c r="C226" s="28">
        <f t="shared" si="142"/>
        <v>798.2385416666657</v>
      </c>
      <c r="D226" s="28">
        <f t="shared" si="143"/>
        <v>595.88541666666617</v>
      </c>
      <c r="E226" s="23"/>
      <c r="F226"/>
      <c r="G226"/>
      <c r="H226"/>
      <c r="I226"/>
      <c r="J226"/>
      <c r="K226"/>
      <c r="L226"/>
      <c r="M226"/>
      <c r="N226"/>
      <c r="O226"/>
      <c r="P226"/>
      <c r="Q226"/>
      <c r="R226"/>
      <c r="S226"/>
      <c r="T226"/>
      <c r="U226"/>
      <c r="V226"/>
      <c r="W226"/>
      <c r="X226"/>
      <c r="Y226"/>
      <c r="Z226"/>
      <c r="AA226"/>
      <c r="AB226"/>
      <c r="AC226"/>
      <c r="AD226"/>
      <c r="AE226"/>
      <c r="AF226"/>
      <c r="AG226"/>
      <c r="AH226"/>
      <c r="AI226"/>
      <c r="AJ226"/>
      <c r="AK226"/>
      <c r="AL226"/>
      <c r="AM226"/>
      <c r="AN226"/>
      <c r="AO226"/>
      <c r="AP226"/>
      <c r="AQ226"/>
      <c r="AR226"/>
      <c r="AS226"/>
      <c r="AT226"/>
      <c r="AU226"/>
      <c r="AV226"/>
      <c r="AW226"/>
      <c r="AX226"/>
      <c r="AY226"/>
      <c r="AZ226"/>
      <c r="BA226"/>
      <c r="BB226"/>
      <c r="BC226"/>
      <c r="BD226"/>
      <c r="BE226"/>
      <c r="BF226"/>
      <c r="BG226"/>
      <c r="BH226"/>
      <c r="BI226"/>
      <c r="BJ226"/>
      <c r="BK226"/>
      <c r="BL226"/>
      <c r="BM226"/>
      <c r="BN226"/>
      <c r="BO226"/>
      <c r="BP226"/>
      <c r="BQ226"/>
      <c r="BR226"/>
      <c r="BS226"/>
      <c r="BT226"/>
      <c r="BU226"/>
      <c r="BV226"/>
      <c r="BW226"/>
      <c r="BX226"/>
      <c r="BY226"/>
      <c r="BZ226"/>
      <c r="CA226"/>
      <c r="CB226"/>
      <c r="CC226"/>
      <c r="CD226"/>
      <c r="CE226"/>
      <c r="CF226"/>
      <c r="CG226"/>
      <c r="CH226"/>
      <c r="CI226"/>
      <c r="CJ226"/>
      <c r="CK226"/>
      <c r="CL226"/>
      <c r="CM226"/>
      <c r="CN226"/>
      <c r="CO226"/>
      <c r="CP226"/>
      <c r="CQ226"/>
      <c r="CR226"/>
      <c r="CS226"/>
      <c r="CT226"/>
      <c r="CU226"/>
      <c r="CV226"/>
      <c r="CW226"/>
      <c r="CX226"/>
      <c r="CY226"/>
      <c r="CZ226"/>
      <c r="DA226"/>
      <c r="DB226"/>
      <c r="DC226"/>
      <c r="DD226"/>
      <c r="DE226"/>
      <c r="DF226"/>
      <c r="DG226"/>
      <c r="DH226"/>
      <c r="DI226"/>
      <c r="DJ226"/>
      <c r="DK226"/>
      <c r="DL226"/>
      <c r="DM226"/>
      <c r="DN226"/>
      <c r="DO226"/>
      <c r="DP226"/>
      <c r="DQ226"/>
      <c r="DR226"/>
      <c r="DS226"/>
      <c r="DT226"/>
      <c r="DU226"/>
      <c r="DV226"/>
      <c r="DW226"/>
      <c r="DX226"/>
      <c r="DY226"/>
      <c r="DZ226"/>
      <c r="EA226"/>
      <c r="EB226"/>
      <c r="EC226"/>
      <c r="ED226"/>
      <c r="EE226"/>
      <c r="EF226"/>
      <c r="EG226"/>
      <c r="EH226"/>
      <c r="EI226"/>
      <c r="EJ226"/>
      <c r="EK226"/>
      <c r="EL226"/>
      <c r="EM226"/>
      <c r="EN226"/>
      <c r="EO226"/>
      <c r="EP226"/>
      <c r="EQ226"/>
      <c r="ER226"/>
      <c r="ES226"/>
      <c r="ET226"/>
      <c r="EU226"/>
      <c r="EV226"/>
      <c r="EW226"/>
      <c r="EX226"/>
      <c r="EY226"/>
      <c r="EZ226"/>
      <c r="FA226"/>
      <c r="FB226"/>
      <c r="FC226"/>
      <c r="FD226"/>
      <c r="FE226"/>
      <c r="FF226"/>
      <c r="FG226"/>
      <c r="FH226"/>
      <c r="FI226"/>
      <c r="FJ226"/>
      <c r="FK226"/>
      <c r="FL226"/>
      <c r="FM226"/>
      <c r="FN226"/>
      <c r="FO226"/>
      <c r="FP226"/>
      <c r="FQ226"/>
      <c r="FR226"/>
      <c r="FS226"/>
      <c r="FT226"/>
      <c r="FU226"/>
      <c r="FV226"/>
      <c r="FW226"/>
      <c r="FX226"/>
      <c r="FY226"/>
      <c r="FZ226"/>
      <c r="GA226"/>
      <c r="GB226"/>
      <c r="GC226"/>
      <c r="GD226"/>
      <c r="GE226"/>
      <c r="GF226"/>
      <c r="GG226"/>
      <c r="GH226"/>
      <c r="GI226"/>
      <c r="GJ226"/>
      <c r="GK226"/>
      <c r="GL226"/>
      <c r="GM226"/>
      <c r="GN226"/>
      <c r="GO226"/>
      <c r="GP226"/>
      <c r="GQ226"/>
      <c r="GR226"/>
      <c r="GS226"/>
      <c r="GT226"/>
      <c r="GU226"/>
      <c r="GV226"/>
      <c r="GW226"/>
      <c r="GX226"/>
      <c r="GY226"/>
      <c r="GZ226"/>
      <c r="HA226"/>
      <c r="HB226"/>
      <c r="HC226"/>
      <c r="HD226"/>
      <c r="HE226"/>
      <c r="HF226"/>
      <c r="HG226"/>
      <c r="HH226"/>
      <c r="HI226"/>
      <c r="HJ226"/>
      <c r="HK226"/>
      <c r="HL226"/>
      <c r="HM226"/>
      <c r="HN226"/>
      <c r="HO226"/>
      <c r="HP226"/>
      <c r="HQ226"/>
      <c r="HR226"/>
      <c r="HS226"/>
      <c r="HT226"/>
      <c r="HU226"/>
      <c r="HV226"/>
      <c r="HW226"/>
      <c r="HX226"/>
      <c r="HY226"/>
      <c r="HZ226"/>
      <c r="IA226"/>
      <c r="IB226"/>
      <c r="IC226"/>
      <c r="ID226"/>
      <c r="IE226"/>
      <c r="IF226"/>
      <c r="IG226"/>
      <c r="IH226"/>
      <c r="II226"/>
      <c r="IJ226"/>
      <c r="IK226"/>
      <c r="IL226"/>
      <c r="IM226"/>
      <c r="IN226"/>
      <c r="IO226"/>
      <c r="IP226"/>
      <c r="IQ226"/>
      <c r="IR226"/>
      <c r="IS226"/>
      <c r="IT226"/>
      <c r="IU226"/>
      <c r="IV226"/>
      <c r="IW226"/>
    </row>
    <row r="227" spans="1:257" s="2" customFormat="1" ht="15" hidden="1" x14ac:dyDescent="0.25">
      <c r="A227" s="2">
        <v>125</v>
      </c>
      <c r="B227" s="36">
        <f t="shared" ca="1" si="133"/>
        <v>48272</v>
      </c>
      <c r="C227" s="28">
        <f t="shared" si="142"/>
        <v>794.44305555555457</v>
      </c>
      <c r="D227" s="28">
        <f t="shared" si="143"/>
        <v>593.81944444444389</v>
      </c>
      <c r="E227" s="23"/>
      <c r="F227"/>
      <c r="G227"/>
      <c r="H227"/>
      <c r="I227"/>
      <c r="J227"/>
      <c r="K227"/>
      <c r="L227"/>
      <c r="M227"/>
      <c r="N227"/>
      <c r="O227"/>
      <c r="P227"/>
      <c r="Q227"/>
      <c r="R227"/>
      <c r="S227"/>
      <c r="T227"/>
      <c r="U227"/>
      <c r="V227"/>
      <c r="W227"/>
      <c r="X227"/>
      <c r="Y227"/>
      <c r="Z227"/>
      <c r="AA227"/>
      <c r="AB227"/>
      <c r="AC227"/>
      <c r="AD227"/>
      <c r="AE227"/>
      <c r="AF227"/>
      <c r="AG227"/>
      <c r="AH227"/>
      <c r="AI227"/>
      <c r="AJ227"/>
      <c r="AK227"/>
      <c r="AL227"/>
      <c r="AM227"/>
      <c r="AN227"/>
      <c r="AO227"/>
      <c r="AP227"/>
      <c r="AQ227"/>
      <c r="AR227"/>
      <c r="AS227"/>
      <c r="AT227"/>
      <c r="AU227"/>
      <c r="AV227"/>
      <c r="AW227"/>
      <c r="AX227"/>
      <c r="AY227"/>
      <c r="AZ227"/>
      <c r="BA227"/>
      <c r="BB227"/>
      <c r="BC227"/>
      <c r="BD227"/>
      <c r="BE227"/>
      <c r="BF227"/>
      <c r="BG227"/>
      <c r="BH227"/>
      <c r="BI227"/>
      <c r="BJ227"/>
      <c r="BK227"/>
      <c r="BL227"/>
      <c r="BM227"/>
      <c r="BN227"/>
      <c r="BO227"/>
      <c r="BP227"/>
      <c r="BQ227"/>
      <c r="BR227"/>
      <c r="BS227"/>
      <c r="BT227"/>
      <c r="BU227"/>
      <c r="BV227"/>
      <c r="BW227"/>
      <c r="BX227"/>
      <c r="BY227"/>
      <c r="BZ227"/>
      <c r="CA227"/>
      <c r="CB227"/>
      <c r="CC227"/>
      <c r="CD227"/>
      <c r="CE227"/>
      <c r="CF227"/>
      <c r="CG227"/>
      <c r="CH227"/>
      <c r="CI227"/>
      <c r="CJ227"/>
      <c r="CK227"/>
      <c r="CL227"/>
      <c r="CM227"/>
      <c r="CN227"/>
      <c r="CO227"/>
      <c r="CP227"/>
      <c r="CQ227"/>
      <c r="CR227"/>
      <c r="CS227"/>
      <c r="CT227"/>
      <c r="CU227"/>
      <c r="CV227"/>
      <c r="CW227"/>
      <c r="CX227"/>
      <c r="CY227"/>
      <c r="CZ227"/>
      <c r="DA227"/>
      <c r="DB227"/>
      <c r="DC227"/>
      <c r="DD227"/>
      <c r="DE227"/>
      <c r="DF227"/>
      <c r="DG227"/>
      <c r="DH227"/>
      <c r="DI227"/>
      <c r="DJ227"/>
      <c r="DK227"/>
      <c r="DL227"/>
      <c r="DM227"/>
      <c r="DN227"/>
      <c r="DO227"/>
      <c r="DP227"/>
      <c r="DQ227"/>
      <c r="DR227"/>
      <c r="DS227"/>
      <c r="DT227"/>
      <c r="DU227"/>
      <c r="DV227"/>
      <c r="DW227"/>
      <c r="DX227"/>
      <c r="DY227"/>
      <c r="DZ227"/>
      <c r="EA227"/>
      <c r="EB227"/>
      <c r="EC227"/>
      <c r="ED227"/>
      <c r="EE227"/>
      <c r="EF227"/>
      <c r="EG227"/>
      <c r="EH227"/>
      <c r="EI227"/>
      <c r="EJ227"/>
      <c r="EK227"/>
      <c r="EL227"/>
      <c r="EM227"/>
      <c r="EN227"/>
      <c r="EO227"/>
      <c r="EP227"/>
      <c r="EQ227"/>
      <c r="ER227"/>
      <c r="ES227"/>
      <c r="ET227"/>
      <c r="EU227"/>
      <c r="EV227"/>
      <c r="EW227"/>
      <c r="EX227"/>
      <c r="EY227"/>
      <c r="EZ227"/>
      <c r="FA227"/>
      <c r="FB227"/>
      <c r="FC227"/>
      <c r="FD227"/>
      <c r="FE227"/>
      <c r="FF227"/>
      <c r="FG227"/>
      <c r="FH227"/>
      <c r="FI227"/>
      <c r="FJ227"/>
      <c r="FK227"/>
      <c r="FL227"/>
      <c r="FM227"/>
      <c r="FN227"/>
      <c r="FO227"/>
      <c r="FP227"/>
      <c r="FQ227"/>
      <c r="FR227"/>
      <c r="FS227"/>
      <c r="FT227"/>
      <c r="FU227"/>
      <c r="FV227"/>
      <c r="FW227"/>
      <c r="FX227"/>
      <c r="FY227"/>
      <c r="FZ227"/>
      <c r="GA227"/>
      <c r="GB227"/>
      <c r="GC227"/>
      <c r="GD227"/>
      <c r="GE227"/>
      <c r="GF227"/>
      <c r="GG227"/>
      <c r="GH227"/>
      <c r="GI227"/>
      <c r="GJ227"/>
      <c r="GK227"/>
      <c r="GL227"/>
      <c r="GM227"/>
      <c r="GN227"/>
      <c r="GO227"/>
      <c r="GP227"/>
      <c r="GQ227"/>
      <c r="GR227"/>
      <c r="GS227"/>
      <c r="GT227"/>
      <c r="GU227"/>
      <c r="GV227"/>
      <c r="GW227"/>
      <c r="GX227"/>
      <c r="GY227"/>
      <c r="GZ227"/>
      <c r="HA227"/>
      <c r="HB227"/>
      <c r="HC227"/>
      <c r="HD227"/>
      <c r="HE227"/>
      <c r="HF227"/>
      <c r="HG227"/>
      <c r="HH227"/>
      <c r="HI227"/>
      <c r="HJ227"/>
      <c r="HK227"/>
      <c r="HL227"/>
      <c r="HM227"/>
      <c r="HN227"/>
      <c r="HO227"/>
      <c r="HP227"/>
      <c r="HQ227"/>
      <c r="HR227"/>
      <c r="HS227"/>
      <c r="HT227"/>
      <c r="HU227"/>
      <c r="HV227"/>
      <c r="HW227"/>
      <c r="HX227"/>
      <c r="HY227"/>
      <c r="HZ227"/>
      <c r="IA227"/>
      <c r="IB227"/>
      <c r="IC227"/>
      <c r="ID227"/>
      <c r="IE227"/>
      <c r="IF227"/>
      <c r="IG227"/>
      <c r="IH227"/>
      <c r="II227"/>
      <c r="IJ227"/>
      <c r="IK227"/>
      <c r="IL227"/>
      <c r="IM227"/>
      <c r="IN227"/>
      <c r="IO227"/>
      <c r="IP227"/>
      <c r="IQ227"/>
      <c r="IR227"/>
      <c r="IS227"/>
      <c r="IT227"/>
      <c r="IU227"/>
      <c r="IV227"/>
      <c r="IW227"/>
    </row>
    <row r="228" spans="1:257" s="2" customFormat="1" ht="15" hidden="1" x14ac:dyDescent="0.25">
      <c r="A228" s="2">
        <v>126</v>
      </c>
      <c r="B228" s="36">
        <f t="shared" ca="1" si="133"/>
        <v>48301</v>
      </c>
      <c r="C228" s="28">
        <f t="shared" si="142"/>
        <v>790.64756944444343</v>
      </c>
      <c r="D228" s="28">
        <f t="shared" si="143"/>
        <v>591.75347222222172</v>
      </c>
      <c r="E228" s="23"/>
      <c r="F228"/>
      <c r="G228"/>
      <c r="H228"/>
      <c r="I228"/>
      <c r="J228"/>
      <c r="K228"/>
      <c r="L228"/>
      <c r="M228"/>
      <c r="N228"/>
      <c r="O228"/>
      <c r="P228"/>
      <c r="Q228"/>
      <c r="R228"/>
      <c r="S228"/>
      <c r="T228"/>
      <c r="U228"/>
      <c r="V228"/>
      <c r="W228"/>
      <c r="X228"/>
      <c r="Y228"/>
      <c r="Z228"/>
      <c r="AA228"/>
      <c r="AB228"/>
      <c r="AC228"/>
      <c r="AD228"/>
      <c r="AE228"/>
      <c r="AF228"/>
      <c r="AG228"/>
      <c r="AH228"/>
      <c r="AI228"/>
      <c r="AJ228"/>
      <c r="AK228"/>
      <c r="AL228"/>
      <c r="AM228"/>
      <c r="AN228"/>
      <c r="AO228"/>
      <c r="AP228"/>
      <c r="AQ228"/>
      <c r="AR228"/>
      <c r="AS228"/>
      <c r="AT228"/>
      <c r="AU228"/>
      <c r="AV228"/>
      <c r="AW228"/>
      <c r="AX228"/>
      <c r="AY228"/>
      <c r="AZ228"/>
      <c r="BA228"/>
      <c r="BB228"/>
      <c r="BC228"/>
      <c r="BD228"/>
      <c r="BE228"/>
      <c r="BF228"/>
      <c r="BG228"/>
      <c r="BH228"/>
      <c r="BI228"/>
      <c r="BJ228"/>
      <c r="BK228"/>
      <c r="BL228"/>
      <c r="BM228"/>
      <c r="BN228"/>
      <c r="BO228"/>
      <c r="BP228"/>
      <c r="BQ228"/>
      <c r="BR228"/>
      <c r="BS228"/>
      <c r="BT228"/>
      <c r="BU228"/>
      <c r="BV228"/>
      <c r="BW228"/>
      <c r="BX228"/>
      <c r="BY228"/>
      <c r="BZ228"/>
      <c r="CA228"/>
      <c r="CB228"/>
      <c r="CC228"/>
      <c r="CD228"/>
      <c r="CE228"/>
      <c r="CF228"/>
      <c r="CG228"/>
      <c r="CH228"/>
      <c r="CI228"/>
      <c r="CJ228"/>
      <c r="CK228"/>
      <c r="CL228"/>
      <c r="CM228"/>
      <c r="CN228"/>
      <c r="CO228"/>
      <c r="CP228"/>
      <c r="CQ228"/>
      <c r="CR228"/>
      <c r="CS228"/>
      <c r="CT228"/>
      <c r="CU228"/>
      <c r="CV228"/>
      <c r="CW228"/>
      <c r="CX228"/>
      <c r="CY228"/>
      <c r="CZ228"/>
      <c r="DA228"/>
      <c r="DB228"/>
      <c r="DC228"/>
      <c r="DD228"/>
      <c r="DE228"/>
      <c r="DF228"/>
      <c r="DG228"/>
      <c r="DH228"/>
      <c r="DI228"/>
      <c r="DJ228"/>
      <c r="DK228"/>
      <c r="DL228"/>
      <c r="DM228"/>
      <c r="DN228"/>
      <c r="DO228"/>
      <c r="DP228"/>
      <c r="DQ228"/>
      <c r="DR228"/>
      <c r="DS228"/>
      <c r="DT228"/>
      <c r="DU228"/>
      <c r="DV228"/>
      <c r="DW228"/>
      <c r="DX228"/>
      <c r="DY228"/>
      <c r="DZ228"/>
      <c r="EA228"/>
      <c r="EB228"/>
      <c r="EC228"/>
      <c r="ED228"/>
      <c r="EE228"/>
      <c r="EF228"/>
      <c r="EG228"/>
      <c r="EH228"/>
      <c r="EI228"/>
      <c r="EJ228"/>
      <c r="EK228"/>
      <c r="EL228"/>
      <c r="EM228"/>
      <c r="EN228"/>
      <c r="EO228"/>
      <c r="EP228"/>
      <c r="EQ228"/>
      <c r="ER228"/>
      <c r="ES228"/>
      <c r="ET228"/>
      <c r="EU228"/>
      <c r="EV228"/>
      <c r="EW228"/>
      <c r="EX228"/>
      <c r="EY228"/>
      <c r="EZ228"/>
      <c r="FA228"/>
      <c r="FB228"/>
      <c r="FC228"/>
      <c r="FD228"/>
      <c r="FE228"/>
      <c r="FF228"/>
      <c r="FG228"/>
      <c r="FH228"/>
      <c r="FI228"/>
      <c r="FJ228"/>
      <c r="FK228"/>
      <c r="FL228"/>
      <c r="FM228"/>
      <c r="FN228"/>
      <c r="FO228"/>
      <c r="FP228"/>
      <c r="FQ228"/>
      <c r="FR228"/>
      <c r="FS228"/>
      <c r="FT228"/>
      <c r="FU228"/>
      <c r="FV228"/>
      <c r="FW228"/>
      <c r="FX228"/>
      <c r="FY228"/>
      <c r="FZ228"/>
      <c r="GA228"/>
      <c r="GB228"/>
      <c r="GC228"/>
      <c r="GD228"/>
      <c r="GE228"/>
      <c r="GF228"/>
      <c r="GG228"/>
      <c r="GH228"/>
      <c r="GI228"/>
      <c r="GJ228"/>
      <c r="GK228"/>
      <c r="GL228"/>
      <c r="GM228"/>
      <c r="GN228"/>
      <c r="GO228"/>
      <c r="GP228"/>
      <c r="GQ228"/>
      <c r="GR228"/>
      <c r="GS228"/>
      <c r="GT228"/>
      <c r="GU228"/>
      <c r="GV228"/>
      <c r="GW228"/>
      <c r="GX228"/>
      <c r="GY228"/>
      <c r="GZ228"/>
      <c r="HA228"/>
      <c r="HB228"/>
      <c r="HC228"/>
      <c r="HD228"/>
      <c r="HE228"/>
      <c r="HF228"/>
      <c r="HG228"/>
      <c r="HH228"/>
      <c r="HI228"/>
      <c r="HJ228"/>
      <c r="HK228"/>
      <c r="HL228"/>
      <c r="HM228"/>
      <c r="HN228"/>
      <c r="HO228"/>
      <c r="HP228"/>
      <c r="HQ228"/>
      <c r="HR228"/>
      <c r="HS228"/>
      <c r="HT228"/>
      <c r="HU228"/>
      <c r="HV228"/>
      <c r="HW228"/>
      <c r="HX228"/>
      <c r="HY228"/>
      <c r="HZ228"/>
      <c r="IA228"/>
      <c r="IB228"/>
      <c r="IC228"/>
      <c r="ID228"/>
      <c r="IE228"/>
      <c r="IF228"/>
      <c r="IG228"/>
      <c r="IH228"/>
      <c r="II228"/>
      <c r="IJ228"/>
      <c r="IK228"/>
      <c r="IL228"/>
      <c r="IM228"/>
      <c r="IN228"/>
      <c r="IO228"/>
      <c r="IP228"/>
      <c r="IQ228"/>
      <c r="IR228"/>
      <c r="IS228"/>
      <c r="IT228"/>
      <c r="IU228"/>
      <c r="IV228"/>
      <c r="IW228"/>
    </row>
    <row r="229" spans="1:257" s="2" customFormat="1" ht="15" hidden="1" x14ac:dyDescent="0.25">
      <c r="A229" s="2">
        <v>127</v>
      </c>
      <c r="B229" s="36">
        <f t="shared" ca="1" si="133"/>
        <v>48332</v>
      </c>
      <c r="C229" s="28">
        <f t="shared" si="142"/>
        <v>786.85208333333242</v>
      </c>
      <c r="D229" s="28">
        <f t="shared" si="143"/>
        <v>589.68749999999955</v>
      </c>
      <c r="E229" s="23"/>
      <c r="F229"/>
      <c r="G229"/>
      <c r="H229"/>
      <c r="I229"/>
      <c r="J229"/>
      <c r="K229"/>
      <c r="L229"/>
      <c r="M229"/>
      <c r="N229"/>
      <c r="O229"/>
      <c r="P229"/>
      <c r="Q229"/>
      <c r="R229"/>
      <c r="S229"/>
      <c r="T229"/>
      <c r="U229"/>
      <c r="V229"/>
      <c r="W229"/>
      <c r="X229"/>
      <c r="Y229"/>
      <c r="Z229"/>
      <c r="AA229"/>
      <c r="AB229"/>
      <c r="AC229"/>
      <c r="AD229"/>
      <c r="AE229"/>
      <c r="AF229"/>
      <c r="AG229"/>
      <c r="AH229"/>
      <c r="AI229"/>
      <c r="AJ229"/>
      <c r="AK229"/>
      <c r="AL229"/>
      <c r="AM229"/>
      <c r="AN229"/>
      <c r="AO229"/>
      <c r="AP229"/>
      <c r="AQ229"/>
      <c r="AR229"/>
      <c r="AS229"/>
      <c r="AT229"/>
      <c r="AU229"/>
      <c r="AV229"/>
      <c r="AW229"/>
      <c r="AX229"/>
      <c r="AY229"/>
      <c r="AZ229"/>
      <c r="BA229"/>
      <c r="BB229"/>
      <c r="BC229"/>
      <c r="BD229"/>
      <c r="BE229"/>
      <c r="BF229"/>
      <c r="BG229"/>
      <c r="BH229"/>
      <c r="BI229"/>
      <c r="BJ229"/>
      <c r="BK229"/>
      <c r="BL229"/>
      <c r="BM229"/>
      <c r="BN229"/>
      <c r="BO229"/>
      <c r="BP229"/>
      <c r="BQ229"/>
      <c r="BR229"/>
      <c r="BS229"/>
      <c r="BT229"/>
      <c r="BU229"/>
      <c r="BV229"/>
      <c r="BW229"/>
      <c r="BX229"/>
      <c r="BY229"/>
      <c r="BZ229"/>
      <c r="CA229"/>
      <c r="CB229"/>
      <c r="CC229"/>
      <c r="CD229"/>
      <c r="CE229"/>
      <c r="CF229"/>
      <c r="CG229"/>
      <c r="CH229"/>
      <c r="CI229"/>
      <c r="CJ229"/>
      <c r="CK229"/>
      <c r="CL229"/>
      <c r="CM229"/>
      <c r="CN229"/>
      <c r="CO229"/>
      <c r="CP229"/>
      <c r="CQ229"/>
      <c r="CR229"/>
      <c r="CS229"/>
      <c r="CT229"/>
      <c r="CU229"/>
      <c r="CV229"/>
      <c r="CW229"/>
      <c r="CX229"/>
      <c r="CY229"/>
      <c r="CZ229"/>
      <c r="DA229"/>
      <c r="DB229"/>
      <c r="DC229"/>
      <c r="DD229"/>
      <c r="DE229"/>
      <c r="DF229"/>
      <c r="DG229"/>
      <c r="DH229"/>
      <c r="DI229"/>
      <c r="DJ229"/>
      <c r="DK229"/>
      <c r="DL229"/>
      <c r="DM229"/>
      <c r="DN229"/>
      <c r="DO229"/>
      <c r="DP229"/>
      <c r="DQ229"/>
      <c r="DR229"/>
      <c r="DS229"/>
      <c r="DT229"/>
      <c r="DU229"/>
      <c r="DV229"/>
      <c r="DW229"/>
      <c r="DX229"/>
      <c r="DY229"/>
      <c r="DZ229"/>
      <c r="EA229"/>
      <c r="EB229"/>
      <c r="EC229"/>
      <c r="ED229"/>
      <c r="EE229"/>
      <c r="EF229"/>
      <c r="EG229"/>
      <c r="EH229"/>
      <c r="EI229"/>
      <c r="EJ229"/>
      <c r="EK229"/>
      <c r="EL229"/>
      <c r="EM229"/>
      <c r="EN229"/>
      <c r="EO229"/>
      <c r="EP229"/>
      <c r="EQ229"/>
      <c r="ER229"/>
      <c r="ES229"/>
      <c r="ET229"/>
      <c r="EU229"/>
      <c r="EV229"/>
      <c r="EW229"/>
      <c r="EX229"/>
      <c r="EY229"/>
      <c r="EZ229"/>
      <c r="FA229"/>
      <c r="FB229"/>
      <c r="FC229"/>
      <c r="FD229"/>
      <c r="FE229"/>
      <c r="FF229"/>
      <c r="FG229"/>
      <c r="FH229"/>
      <c r="FI229"/>
      <c r="FJ229"/>
      <c r="FK229"/>
      <c r="FL229"/>
      <c r="FM229"/>
      <c r="FN229"/>
      <c r="FO229"/>
      <c r="FP229"/>
      <c r="FQ229"/>
      <c r="FR229"/>
      <c r="FS229"/>
      <c r="FT229"/>
      <c r="FU229"/>
      <c r="FV229"/>
      <c r="FW229"/>
      <c r="FX229"/>
      <c r="FY229"/>
      <c r="FZ229"/>
      <c r="GA229"/>
      <c r="GB229"/>
      <c r="GC229"/>
      <c r="GD229"/>
      <c r="GE229"/>
      <c r="GF229"/>
      <c r="GG229"/>
      <c r="GH229"/>
      <c r="GI229"/>
      <c r="GJ229"/>
      <c r="GK229"/>
      <c r="GL229"/>
      <c r="GM229"/>
      <c r="GN229"/>
      <c r="GO229"/>
      <c r="GP229"/>
      <c r="GQ229"/>
      <c r="GR229"/>
      <c r="GS229"/>
      <c r="GT229"/>
      <c r="GU229"/>
      <c r="GV229"/>
      <c r="GW229"/>
      <c r="GX229"/>
      <c r="GY229"/>
      <c r="GZ229"/>
      <c r="HA229"/>
      <c r="HB229"/>
      <c r="HC229"/>
      <c r="HD229"/>
      <c r="HE229"/>
      <c r="HF229"/>
      <c r="HG229"/>
      <c r="HH229"/>
      <c r="HI229"/>
      <c r="HJ229"/>
      <c r="HK229"/>
      <c r="HL229"/>
      <c r="HM229"/>
      <c r="HN229"/>
      <c r="HO229"/>
      <c r="HP229"/>
      <c r="HQ229"/>
      <c r="HR229"/>
      <c r="HS229"/>
      <c r="HT229"/>
      <c r="HU229"/>
      <c r="HV229"/>
      <c r="HW229"/>
      <c r="HX229"/>
      <c r="HY229"/>
      <c r="HZ229"/>
      <c r="IA229"/>
      <c r="IB229"/>
      <c r="IC229"/>
      <c r="ID229"/>
      <c r="IE229"/>
      <c r="IF229"/>
      <c r="IG229"/>
      <c r="IH229"/>
      <c r="II229"/>
      <c r="IJ229"/>
      <c r="IK229"/>
      <c r="IL229"/>
      <c r="IM229"/>
      <c r="IN229"/>
      <c r="IO229"/>
      <c r="IP229"/>
      <c r="IQ229"/>
      <c r="IR229"/>
      <c r="IS229"/>
      <c r="IT229"/>
      <c r="IU229"/>
      <c r="IV229"/>
      <c r="IW229"/>
    </row>
    <row r="230" spans="1:257" s="2" customFormat="1" ht="15" hidden="1" x14ac:dyDescent="0.25">
      <c r="A230" s="2">
        <v>128</v>
      </c>
      <c r="B230" s="36">
        <f t="shared" ca="1" si="133"/>
        <v>48362</v>
      </c>
      <c r="C230" s="28">
        <f t="shared" si="142"/>
        <v>783.05659722222128</v>
      </c>
      <c r="D230" s="28">
        <f t="shared" si="143"/>
        <v>587.62152777777737</v>
      </c>
      <c r="E230" s="23"/>
      <c r="F230"/>
      <c r="G230"/>
      <c r="H230"/>
      <c r="I230"/>
      <c r="J230"/>
      <c r="K230"/>
      <c r="L230"/>
      <c r="M230"/>
      <c r="N230"/>
      <c r="O230"/>
      <c r="P230"/>
      <c r="Q230"/>
      <c r="R230"/>
      <c r="S230"/>
      <c r="T230"/>
      <c r="U230"/>
      <c r="V230"/>
      <c r="W230"/>
      <c r="X230"/>
      <c r="Y230"/>
      <c r="Z230"/>
      <c r="AA230"/>
      <c r="AB230"/>
      <c r="AC230"/>
      <c r="AD230"/>
      <c r="AE230"/>
      <c r="AF230"/>
      <c r="AG230"/>
      <c r="AH230"/>
      <c r="AI230"/>
      <c r="AJ230"/>
      <c r="AK230"/>
      <c r="AL230"/>
      <c r="AM230"/>
      <c r="AN230"/>
      <c r="AO230"/>
      <c r="AP230"/>
      <c r="AQ230"/>
      <c r="AR230"/>
      <c r="AS230"/>
      <c r="AT230"/>
      <c r="AU230"/>
      <c r="AV230"/>
      <c r="AW230"/>
      <c r="AX230"/>
      <c r="AY230"/>
      <c r="AZ230"/>
      <c r="BA230"/>
      <c r="BB230"/>
      <c r="BC230"/>
      <c r="BD230"/>
      <c r="BE230"/>
      <c r="BF230"/>
      <c r="BG230"/>
      <c r="BH230"/>
      <c r="BI230"/>
      <c r="BJ230"/>
      <c r="BK230"/>
      <c r="BL230"/>
      <c r="BM230"/>
      <c r="BN230"/>
      <c r="BO230"/>
      <c r="BP230"/>
      <c r="BQ230"/>
      <c r="BR230"/>
      <c r="BS230"/>
      <c r="BT230"/>
      <c r="BU230"/>
      <c r="BV230"/>
      <c r="BW230"/>
      <c r="BX230"/>
      <c r="BY230"/>
      <c r="BZ230"/>
      <c r="CA230"/>
      <c r="CB230"/>
      <c r="CC230"/>
      <c r="CD230"/>
      <c r="CE230"/>
      <c r="CF230"/>
      <c r="CG230"/>
      <c r="CH230"/>
      <c r="CI230"/>
      <c r="CJ230"/>
      <c r="CK230"/>
      <c r="CL230"/>
      <c r="CM230"/>
      <c r="CN230"/>
      <c r="CO230"/>
      <c r="CP230"/>
      <c r="CQ230"/>
      <c r="CR230"/>
      <c r="CS230"/>
      <c r="CT230"/>
      <c r="CU230"/>
      <c r="CV230"/>
      <c r="CW230"/>
      <c r="CX230"/>
      <c r="CY230"/>
      <c r="CZ230"/>
      <c r="DA230"/>
      <c r="DB230"/>
      <c r="DC230"/>
      <c r="DD230"/>
      <c r="DE230"/>
      <c r="DF230"/>
      <c r="DG230"/>
      <c r="DH230"/>
      <c r="DI230"/>
      <c r="DJ230"/>
      <c r="DK230"/>
      <c r="DL230"/>
      <c r="DM230"/>
      <c r="DN230"/>
      <c r="DO230"/>
      <c r="DP230"/>
      <c r="DQ230"/>
      <c r="DR230"/>
      <c r="DS230"/>
      <c r="DT230"/>
      <c r="DU230"/>
      <c r="DV230"/>
      <c r="DW230"/>
      <c r="DX230"/>
      <c r="DY230"/>
      <c r="DZ230"/>
      <c r="EA230"/>
      <c r="EB230"/>
      <c r="EC230"/>
      <c r="ED230"/>
      <c r="EE230"/>
      <c r="EF230"/>
      <c r="EG230"/>
      <c r="EH230"/>
      <c r="EI230"/>
      <c r="EJ230"/>
      <c r="EK230"/>
      <c r="EL230"/>
      <c r="EM230"/>
      <c r="EN230"/>
      <c r="EO230"/>
      <c r="EP230"/>
      <c r="EQ230"/>
      <c r="ER230"/>
      <c r="ES230"/>
      <c r="ET230"/>
      <c r="EU230"/>
      <c r="EV230"/>
      <c r="EW230"/>
      <c r="EX230"/>
      <c r="EY230"/>
      <c r="EZ230"/>
      <c r="FA230"/>
      <c r="FB230"/>
      <c r="FC230"/>
      <c r="FD230"/>
      <c r="FE230"/>
      <c r="FF230"/>
      <c r="FG230"/>
      <c r="FH230"/>
      <c r="FI230"/>
      <c r="FJ230"/>
      <c r="FK230"/>
      <c r="FL230"/>
      <c r="FM230"/>
      <c r="FN230"/>
      <c r="FO230"/>
      <c r="FP230"/>
      <c r="FQ230"/>
      <c r="FR230"/>
      <c r="FS230"/>
      <c r="FT230"/>
      <c r="FU230"/>
      <c r="FV230"/>
      <c r="FW230"/>
      <c r="FX230"/>
      <c r="FY230"/>
      <c r="FZ230"/>
      <c r="GA230"/>
      <c r="GB230"/>
      <c r="GC230"/>
      <c r="GD230"/>
      <c r="GE230"/>
      <c r="GF230"/>
      <c r="GG230"/>
      <c r="GH230"/>
      <c r="GI230"/>
      <c r="GJ230"/>
      <c r="GK230"/>
      <c r="GL230"/>
      <c r="GM230"/>
      <c r="GN230"/>
      <c r="GO230"/>
      <c r="GP230"/>
      <c r="GQ230"/>
      <c r="GR230"/>
      <c r="GS230"/>
      <c r="GT230"/>
      <c r="GU230"/>
      <c r="GV230"/>
      <c r="GW230"/>
      <c r="GX230"/>
      <c r="GY230"/>
      <c r="GZ230"/>
      <c r="HA230"/>
      <c r="HB230"/>
      <c r="HC230"/>
      <c r="HD230"/>
      <c r="HE230"/>
      <c r="HF230"/>
      <c r="HG230"/>
      <c r="HH230"/>
      <c r="HI230"/>
      <c r="HJ230"/>
      <c r="HK230"/>
      <c r="HL230"/>
      <c r="HM230"/>
      <c r="HN230"/>
      <c r="HO230"/>
      <c r="HP230"/>
      <c r="HQ230"/>
      <c r="HR230"/>
      <c r="HS230"/>
      <c r="HT230"/>
      <c r="HU230"/>
      <c r="HV230"/>
      <c r="HW230"/>
      <c r="HX230"/>
      <c r="HY230"/>
      <c r="HZ230"/>
      <c r="IA230"/>
      <c r="IB230"/>
      <c r="IC230"/>
      <c r="ID230"/>
      <c r="IE230"/>
      <c r="IF230"/>
      <c r="IG230"/>
      <c r="IH230"/>
      <c r="II230"/>
      <c r="IJ230"/>
      <c r="IK230"/>
      <c r="IL230"/>
      <c r="IM230"/>
      <c r="IN230"/>
      <c r="IO230"/>
      <c r="IP230"/>
      <c r="IQ230"/>
      <c r="IR230"/>
      <c r="IS230"/>
      <c r="IT230"/>
      <c r="IU230"/>
      <c r="IV230"/>
      <c r="IW230"/>
    </row>
    <row r="231" spans="1:257" s="2" customFormat="1" ht="15" hidden="1" x14ac:dyDescent="0.25">
      <c r="A231" s="2">
        <v>129</v>
      </c>
      <c r="B231" s="36">
        <f t="shared" ca="1" si="133"/>
        <v>48393</v>
      </c>
      <c r="C231" s="28">
        <f t="shared" si="142"/>
        <v>779.26111111111027</v>
      </c>
      <c r="D231" s="28">
        <f t="shared" si="143"/>
        <v>585.55555555555509</v>
      </c>
      <c r="E231" s="23"/>
      <c r="F231"/>
      <c r="G231"/>
      <c r="H231"/>
      <c r="I231"/>
      <c r="J231"/>
      <c r="K231"/>
      <c r="L231"/>
      <c r="M231"/>
      <c r="N231"/>
      <c r="O231"/>
      <c r="P231"/>
      <c r="Q231"/>
      <c r="R231"/>
      <c r="S231"/>
      <c r="T231"/>
      <c r="U231"/>
      <c r="V231"/>
      <c r="W231"/>
      <c r="X231"/>
      <c r="Y231"/>
      <c r="Z231"/>
      <c r="AA231"/>
      <c r="AB231"/>
      <c r="AC231"/>
      <c r="AD231"/>
      <c r="AE231"/>
      <c r="AF231"/>
      <c r="AG231"/>
      <c r="AH231"/>
      <c r="AI231"/>
      <c r="AJ231"/>
      <c r="AK231"/>
      <c r="AL231"/>
      <c r="AM231"/>
      <c r="AN231"/>
      <c r="AO231"/>
      <c r="AP231"/>
      <c r="AQ231"/>
      <c r="AR231"/>
      <c r="AS231"/>
      <c r="AT231"/>
      <c r="AU231"/>
      <c r="AV231"/>
      <c r="AW231"/>
      <c r="AX231"/>
      <c r="AY231"/>
      <c r="AZ231"/>
      <c r="BA231"/>
      <c r="BB231"/>
      <c r="BC231"/>
      <c r="BD231"/>
      <c r="BE231"/>
      <c r="BF231"/>
      <c r="BG231"/>
      <c r="BH231"/>
      <c r="BI231"/>
      <c r="BJ231"/>
      <c r="BK231"/>
      <c r="BL231"/>
      <c r="BM231"/>
      <c r="BN231"/>
      <c r="BO231"/>
      <c r="BP231"/>
      <c r="BQ231"/>
      <c r="BR231"/>
      <c r="BS231"/>
      <c r="BT231"/>
      <c r="BU231"/>
      <c r="BV231"/>
      <c r="BW231"/>
      <c r="BX231"/>
      <c r="BY231"/>
      <c r="BZ231"/>
      <c r="CA231"/>
      <c r="CB231"/>
      <c r="CC231"/>
      <c r="CD231"/>
      <c r="CE231"/>
      <c r="CF231"/>
      <c r="CG231"/>
      <c r="CH231"/>
      <c r="CI231"/>
      <c r="CJ231"/>
      <c r="CK231"/>
      <c r="CL231"/>
      <c r="CM231"/>
      <c r="CN231"/>
      <c r="CO231"/>
      <c r="CP231"/>
      <c r="CQ231"/>
      <c r="CR231"/>
      <c r="CS231"/>
      <c r="CT231"/>
      <c r="CU231"/>
      <c r="CV231"/>
      <c r="CW231"/>
      <c r="CX231"/>
      <c r="CY231"/>
      <c r="CZ231"/>
      <c r="DA231"/>
      <c r="DB231"/>
      <c r="DC231"/>
      <c r="DD231"/>
      <c r="DE231"/>
      <c r="DF231"/>
      <c r="DG231"/>
      <c r="DH231"/>
      <c r="DI231"/>
      <c r="DJ231"/>
      <c r="DK231"/>
      <c r="DL231"/>
      <c r="DM231"/>
      <c r="DN231"/>
      <c r="DO231"/>
      <c r="DP231"/>
      <c r="DQ231"/>
      <c r="DR231"/>
      <c r="DS231"/>
      <c r="DT231"/>
      <c r="DU231"/>
      <c r="DV231"/>
      <c r="DW231"/>
      <c r="DX231"/>
      <c r="DY231"/>
      <c r="DZ231"/>
      <c r="EA231"/>
      <c r="EB231"/>
      <c r="EC231"/>
      <c r="ED231"/>
      <c r="EE231"/>
      <c r="EF231"/>
      <c r="EG231"/>
      <c r="EH231"/>
      <c r="EI231"/>
      <c r="EJ231"/>
      <c r="EK231"/>
      <c r="EL231"/>
      <c r="EM231"/>
      <c r="EN231"/>
      <c r="EO231"/>
      <c r="EP231"/>
      <c r="EQ231"/>
      <c r="ER231"/>
      <c r="ES231"/>
      <c r="ET231"/>
      <c r="EU231"/>
      <c r="EV231"/>
      <c r="EW231"/>
      <c r="EX231"/>
      <c r="EY231"/>
      <c r="EZ231"/>
      <c r="FA231"/>
      <c r="FB231"/>
      <c r="FC231"/>
      <c r="FD231"/>
      <c r="FE231"/>
      <c r="FF231"/>
      <c r="FG231"/>
      <c r="FH231"/>
      <c r="FI231"/>
      <c r="FJ231"/>
      <c r="FK231"/>
      <c r="FL231"/>
      <c r="FM231"/>
      <c r="FN231"/>
      <c r="FO231"/>
      <c r="FP231"/>
      <c r="FQ231"/>
      <c r="FR231"/>
      <c r="FS231"/>
      <c r="FT231"/>
      <c r="FU231"/>
      <c r="FV231"/>
      <c r="FW231"/>
      <c r="FX231"/>
      <c r="FY231"/>
      <c r="FZ231"/>
      <c r="GA231"/>
      <c r="GB231"/>
      <c r="GC231"/>
      <c r="GD231"/>
      <c r="GE231"/>
      <c r="GF231"/>
      <c r="GG231"/>
      <c r="GH231"/>
      <c r="GI231"/>
      <c r="GJ231"/>
      <c r="GK231"/>
      <c r="GL231"/>
      <c r="GM231"/>
      <c r="GN231"/>
      <c r="GO231"/>
      <c r="GP231"/>
      <c r="GQ231"/>
      <c r="GR231"/>
      <c r="GS231"/>
      <c r="GT231"/>
      <c r="GU231"/>
      <c r="GV231"/>
      <c r="GW231"/>
      <c r="GX231"/>
      <c r="GY231"/>
      <c r="GZ231"/>
      <c r="HA231"/>
      <c r="HB231"/>
      <c r="HC231"/>
      <c r="HD231"/>
      <c r="HE231"/>
      <c r="HF231"/>
      <c r="HG231"/>
      <c r="HH231"/>
      <c r="HI231"/>
      <c r="HJ231"/>
      <c r="HK231"/>
      <c r="HL231"/>
      <c r="HM231"/>
      <c r="HN231"/>
      <c r="HO231"/>
      <c r="HP231"/>
      <c r="HQ231"/>
      <c r="HR231"/>
      <c r="HS231"/>
      <c r="HT231"/>
      <c r="HU231"/>
      <c r="HV231"/>
      <c r="HW231"/>
      <c r="HX231"/>
      <c r="HY231"/>
      <c r="HZ231"/>
      <c r="IA231"/>
      <c r="IB231"/>
      <c r="IC231"/>
      <c r="ID231"/>
      <c r="IE231"/>
      <c r="IF231"/>
      <c r="IG231"/>
      <c r="IH231"/>
      <c r="II231"/>
      <c r="IJ231"/>
      <c r="IK231"/>
      <c r="IL231"/>
      <c r="IM231"/>
      <c r="IN231"/>
      <c r="IO231"/>
      <c r="IP231"/>
      <c r="IQ231"/>
      <c r="IR231"/>
      <c r="IS231"/>
      <c r="IT231"/>
      <c r="IU231"/>
      <c r="IV231"/>
      <c r="IW231"/>
    </row>
    <row r="232" spans="1:257" s="2" customFormat="1" ht="15" hidden="1" x14ac:dyDescent="0.25">
      <c r="A232" s="2">
        <v>130</v>
      </c>
      <c r="B232" s="36">
        <f t="shared" ca="1" si="133"/>
        <v>48423</v>
      </c>
      <c r="C232" s="28">
        <f t="shared" si="142"/>
        <v>775.46562499999914</v>
      </c>
      <c r="D232" s="28">
        <f t="shared" si="143"/>
        <v>583.48958333333292</v>
      </c>
      <c r="E232" s="23"/>
      <c r="F232"/>
      <c r="G232"/>
      <c r="H232"/>
      <c r="I232"/>
      <c r="J232"/>
      <c r="K232"/>
      <c r="L232"/>
      <c r="M232"/>
      <c r="N232"/>
      <c r="O232"/>
      <c r="P232"/>
      <c r="Q232"/>
      <c r="R232"/>
      <c r="S232"/>
      <c r="T232"/>
      <c r="U232"/>
      <c r="V232"/>
      <c r="W232"/>
      <c r="X232"/>
      <c r="Y232"/>
      <c r="Z232"/>
      <c r="AA232"/>
      <c r="AB232"/>
      <c r="AC232"/>
      <c r="AD232"/>
      <c r="AE232"/>
      <c r="AF232"/>
      <c r="AG232"/>
      <c r="AH232"/>
      <c r="AI232"/>
      <c r="AJ232"/>
      <c r="AK232"/>
      <c r="AL232"/>
      <c r="AM232"/>
      <c r="AN232"/>
      <c r="AO232"/>
      <c r="AP232"/>
      <c r="AQ232"/>
      <c r="AR232"/>
      <c r="AS232"/>
      <c r="AT232"/>
      <c r="AU232"/>
      <c r="AV232"/>
      <c r="AW232"/>
      <c r="AX232"/>
      <c r="AY232"/>
      <c r="AZ232"/>
      <c r="BA232"/>
      <c r="BB232"/>
      <c r="BC232"/>
      <c r="BD232"/>
      <c r="BE232"/>
      <c r="BF232"/>
      <c r="BG232"/>
      <c r="BH232"/>
      <c r="BI232"/>
      <c r="BJ232"/>
      <c r="BK232"/>
      <c r="BL232"/>
      <c r="BM232"/>
      <c r="BN232"/>
      <c r="BO232"/>
      <c r="BP232"/>
      <c r="BQ232"/>
      <c r="BR232"/>
      <c r="BS232"/>
      <c r="BT232"/>
      <c r="BU232"/>
      <c r="BV232"/>
      <c r="BW232"/>
      <c r="BX232"/>
      <c r="BY232"/>
      <c r="BZ232"/>
      <c r="CA232"/>
      <c r="CB232"/>
      <c r="CC232"/>
      <c r="CD232"/>
      <c r="CE232"/>
      <c r="CF232"/>
      <c r="CG232"/>
      <c r="CH232"/>
      <c r="CI232"/>
      <c r="CJ232"/>
      <c r="CK232"/>
      <c r="CL232"/>
      <c r="CM232"/>
      <c r="CN232"/>
      <c r="CO232"/>
      <c r="CP232"/>
      <c r="CQ232"/>
      <c r="CR232"/>
      <c r="CS232"/>
      <c r="CT232"/>
      <c r="CU232"/>
      <c r="CV232"/>
      <c r="CW232"/>
      <c r="CX232"/>
      <c r="CY232"/>
      <c r="CZ232"/>
      <c r="DA232"/>
      <c r="DB232"/>
      <c r="DC232"/>
      <c r="DD232"/>
      <c r="DE232"/>
      <c r="DF232"/>
      <c r="DG232"/>
      <c r="DH232"/>
      <c r="DI232"/>
      <c r="DJ232"/>
      <c r="DK232"/>
      <c r="DL232"/>
      <c r="DM232"/>
      <c r="DN232"/>
      <c r="DO232"/>
      <c r="DP232"/>
      <c r="DQ232"/>
      <c r="DR232"/>
      <c r="DS232"/>
      <c r="DT232"/>
      <c r="DU232"/>
      <c r="DV232"/>
      <c r="DW232"/>
      <c r="DX232"/>
      <c r="DY232"/>
      <c r="DZ232"/>
      <c r="EA232"/>
      <c r="EB232"/>
      <c r="EC232"/>
      <c r="ED232"/>
      <c r="EE232"/>
      <c r="EF232"/>
      <c r="EG232"/>
      <c r="EH232"/>
      <c r="EI232"/>
      <c r="EJ232"/>
      <c r="EK232"/>
      <c r="EL232"/>
      <c r="EM232"/>
      <c r="EN232"/>
      <c r="EO232"/>
      <c r="EP232"/>
      <c r="EQ232"/>
      <c r="ER232"/>
      <c r="ES232"/>
      <c r="ET232"/>
      <c r="EU232"/>
      <c r="EV232"/>
      <c r="EW232"/>
      <c r="EX232"/>
      <c r="EY232"/>
      <c r="EZ232"/>
      <c r="FA232"/>
      <c r="FB232"/>
      <c r="FC232"/>
      <c r="FD232"/>
      <c r="FE232"/>
      <c r="FF232"/>
      <c r="FG232"/>
      <c r="FH232"/>
      <c r="FI232"/>
      <c r="FJ232"/>
      <c r="FK232"/>
      <c r="FL232"/>
      <c r="FM232"/>
      <c r="FN232"/>
      <c r="FO232"/>
      <c r="FP232"/>
      <c r="FQ232"/>
      <c r="FR232"/>
      <c r="FS232"/>
      <c r="FT232"/>
      <c r="FU232"/>
      <c r="FV232"/>
      <c r="FW232"/>
      <c r="FX232"/>
      <c r="FY232"/>
      <c r="FZ232"/>
      <c r="GA232"/>
      <c r="GB232"/>
      <c r="GC232"/>
      <c r="GD232"/>
      <c r="GE232"/>
      <c r="GF232"/>
      <c r="GG232"/>
      <c r="GH232"/>
      <c r="GI232"/>
      <c r="GJ232"/>
      <c r="GK232"/>
      <c r="GL232"/>
      <c r="GM232"/>
      <c r="GN232"/>
      <c r="GO232"/>
      <c r="GP232"/>
      <c r="GQ232"/>
      <c r="GR232"/>
      <c r="GS232"/>
      <c r="GT232"/>
      <c r="GU232"/>
      <c r="GV232"/>
      <c r="GW232"/>
      <c r="GX232"/>
      <c r="GY232"/>
      <c r="GZ232"/>
      <c r="HA232"/>
      <c r="HB232"/>
      <c r="HC232"/>
      <c r="HD232"/>
      <c r="HE232"/>
      <c r="HF232"/>
      <c r="HG232"/>
      <c r="HH232"/>
      <c r="HI232"/>
      <c r="HJ232"/>
      <c r="HK232"/>
      <c r="HL232"/>
      <c r="HM232"/>
      <c r="HN232"/>
      <c r="HO232"/>
      <c r="HP232"/>
      <c r="HQ232"/>
      <c r="HR232"/>
      <c r="HS232"/>
      <c r="HT232"/>
      <c r="HU232"/>
      <c r="HV232"/>
      <c r="HW232"/>
      <c r="HX232"/>
      <c r="HY232"/>
      <c r="HZ232"/>
      <c r="IA232"/>
      <c r="IB232"/>
      <c r="IC232"/>
      <c r="ID232"/>
      <c r="IE232"/>
      <c r="IF232"/>
      <c r="IG232"/>
      <c r="IH232"/>
      <c r="II232"/>
      <c r="IJ232"/>
      <c r="IK232"/>
      <c r="IL232"/>
      <c r="IM232"/>
      <c r="IN232"/>
      <c r="IO232"/>
      <c r="IP232"/>
      <c r="IQ232"/>
      <c r="IR232"/>
      <c r="IS232"/>
      <c r="IT232"/>
      <c r="IU232"/>
      <c r="IV232"/>
      <c r="IW232"/>
    </row>
    <row r="233" spans="1:257" s="2" customFormat="1" ht="15" hidden="1" x14ac:dyDescent="0.25">
      <c r="A233" s="2">
        <v>131</v>
      </c>
      <c r="B233" s="36">
        <f t="shared" ref="B233:B296" ca="1" si="144">EDATE(B232,1)</f>
        <v>48454</v>
      </c>
      <c r="C233" s="28">
        <f t="shared" si="142"/>
        <v>771.670138888888</v>
      </c>
      <c r="D233" s="28">
        <f t="shared" si="143"/>
        <v>581.42361111111063</v>
      </c>
      <c r="E233" s="23"/>
      <c r="F233"/>
      <c r="G233"/>
      <c r="H233"/>
      <c r="I233"/>
      <c r="J233"/>
      <c r="K233"/>
      <c r="L233"/>
      <c r="M233"/>
      <c r="N233"/>
      <c r="O233"/>
      <c r="P233"/>
      <c r="Q233"/>
      <c r="R233"/>
      <c r="S233"/>
      <c r="T233"/>
      <c r="U233"/>
      <c r="V233"/>
      <c r="W233"/>
      <c r="X233"/>
      <c r="Y233"/>
      <c r="Z233"/>
      <c r="AA233"/>
      <c r="AB233"/>
      <c r="AC233"/>
      <c r="AD233"/>
      <c r="AE233"/>
      <c r="AF233"/>
      <c r="AG233"/>
      <c r="AH233"/>
      <c r="AI233"/>
      <c r="AJ233"/>
      <c r="AK233"/>
      <c r="AL233"/>
      <c r="AM233"/>
      <c r="AN233"/>
      <c r="AO233"/>
      <c r="AP233"/>
      <c r="AQ233"/>
      <c r="AR233"/>
      <c r="AS233"/>
      <c r="AT233"/>
      <c r="AU233"/>
      <c r="AV233"/>
      <c r="AW233"/>
      <c r="AX233"/>
      <c r="AY233"/>
      <c r="AZ233"/>
      <c r="BA233"/>
      <c r="BB233"/>
      <c r="BC233"/>
      <c r="BD233"/>
      <c r="BE233"/>
      <c r="BF233"/>
      <c r="BG233"/>
      <c r="BH233"/>
      <c r="BI233"/>
      <c r="BJ233"/>
      <c r="BK233"/>
      <c r="BL233"/>
      <c r="BM233"/>
      <c r="BN233"/>
      <c r="BO233"/>
      <c r="BP233"/>
      <c r="BQ233"/>
      <c r="BR233"/>
      <c r="BS233"/>
      <c r="BT233"/>
      <c r="BU233"/>
      <c r="BV233"/>
      <c r="BW233"/>
      <c r="BX233"/>
      <c r="BY233"/>
      <c r="BZ233"/>
      <c r="CA233"/>
      <c r="CB233"/>
      <c r="CC233"/>
      <c r="CD233"/>
      <c r="CE233"/>
      <c r="CF233"/>
      <c r="CG233"/>
      <c r="CH233"/>
      <c r="CI233"/>
      <c r="CJ233"/>
      <c r="CK233"/>
      <c r="CL233"/>
      <c r="CM233"/>
      <c r="CN233"/>
      <c r="CO233"/>
      <c r="CP233"/>
      <c r="CQ233"/>
      <c r="CR233"/>
      <c r="CS233"/>
      <c r="CT233"/>
      <c r="CU233"/>
      <c r="CV233"/>
      <c r="CW233"/>
      <c r="CX233"/>
      <c r="CY233"/>
      <c r="CZ233"/>
      <c r="DA233"/>
      <c r="DB233"/>
      <c r="DC233"/>
      <c r="DD233"/>
      <c r="DE233"/>
      <c r="DF233"/>
      <c r="DG233"/>
      <c r="DH233"/>
      <c r="DI233"/>
      <c r="DJ233"/>
      <c r="DK233"/>
      <c r="DL233"/>
      <c r="DM233"/>
      <c r="DN233"/>
      <c r="DO233"/>
      <c r="DP233"/>
      <c r="DQ233"/>
      <c r="DR233"/>
      <c r="DS233"/>
      <c r="DT233"/>
      <c r="DU233"/>
      <c r="DV233"/>
      <c r="DW233"/>
      <c r="DX233"/>
      <c r="DY233"/>
      <c r="DZ233"/>
      <c r="EA233"/>
      <c r="EB233"/>
      <c r="EC233"/>
      <c r="ED233"/>
      <c r="EE233"/>
      <c r="EF233"/>
      <c r="EG233"/>
      <c r="EH233"/>
      <c r="EI233"/>
      <c r="EJ233"/>
      <c r="EK233"/>
      <c r="EL233"/>
      <c r="EM233"/>
      <c r="EN233"/>
      <c r="EO233"/>
      <c r="EP233"/>
      <c r="EQ233"/>
      <c r="ER233"/>
      <c r="ES233"/>
      <c r="ET233"/>
      <c r="EU233"/>
      <c r="EV233"/>
      <c r="EW233"/>
      <c r="EX233"/>
      <c r="EY233"/>
      <c r="EZ233"/>
      <c r="FA233"/>
      <c r="FB233"/>
      <c r="FC233"/>
      <c r="FD233"/>
      <c r="FE233"/>
      <c r="FF233"/>
      <c r="FG233"/>
      <c r="FH233"/>
      <c r="FI233"/>
      <c r="FJ233"/>
      <c r="FK233"/>
      <c r="FL233"/>
      <c r="FM233"/>
      <c r="FN233"/>
      <c r="FO233"/>
      <c r="FP233"/>
      <c r="FQ233"/>
      <c r="FR233"/>
      <c r="FS233"/>
      <c r="FT233"/>
      <c r="FU233"/>
      <c r="FV233"/>
      <c r="FW233"/>
      <c r="FX233"/>
      <c r="FY233"/>
      <c r="FZ233"/>
      <c r="GA233"/>
      <c r="GB233"/>
      <c r="GC233"/>
      <c r="GD233"/>
      <c r="GE233"/>
      <c r="GF233"/>
      <c r="GG233"/>
      <c r="GH233"/>
      <c r="GI233"/>
      <c r="GJ233"/>
      <c r="GK233"/>
      <c r="GL233"/>
      <c r="GM233"/>
      <c r="GN233"/>
      <c r="GO233"/>
      <c r="GP233"/>
      <c r="GQ233"/>
      <c r="GR233"/>
      <c r="GS233"/>
      <c r="GT233"/>
      <c r="GU233"/>
      <c r="GV233"/>
      <c r="GW233"/>
      <c r="GX233"/>
      <c r="GY233"/>
      <c r="GZ233"/>
      <c r="HA233"/>
      <c r="HB233"/>
      <c r="HC233"/>
      <c r="HD233"/>
      <c r="HE233"/>
      <c r="HF233"/>
      <c r="HG233"/>
      <c r="HH233"/>
      <c r="HI233"/>
      <c r="HJ233"/>
      <c r="HK233"/>
      <c r="HL233"/>
      <c r="HM233"/>
      <c r="HN233"/>
      <c r="HO233"/>
      <c r="HP233"/>
      <c r="HQ233"/>
      <c r="HR233"/>
      <c r="HS233"/>
      <c r="HT233"/>
      <c r="HU233"/>
      <c r="HV233"/>
      <c r="HW233"/>
      <c r="HX233"/>
      <c r="HY233"/>
      <c r="HZ233"/>
      <c r="IA233"/>
      <c r="IB233"/>
      <c r="IC233"/>
      <c r="ID233"/>
      <c r="IE233"/>
      <c r="IF233"/>
      <c r="IG233"/>
      <c r="IH233"/>
      <c r="II233"/>
      <c r="IJ233"/>
      <c r="IK233"/>
      <c r="IL233"/>
      <c r="IM233"/>
      <c r="IN233"/>
      <c r="IO233"/>
      <c r="IP233"/>
      <c r="IQ233"/>
      <c r="IR233"/>
      <c r="IS233"/>
      <c r="IT233"/>
      <c r="IU233"/>
      <c r="IV233"/>
      <c r="IW233"/>
    </row>
    <row r="234" spans="1:257" s="2" customFormat="1" ht="15" hidden="1" x14ac:dyDescent="0.25">
      <c r="A234" s="2">
        <v>132</v>
      </c>
      <c r="B234" s="36">
        <f t="shared" ca="1" si="144"/>
        <v>48485</v>
      </c>
      <c r="C234" s="28">
        <f t="shared" si="142"/>
        <v>767.87465277777699</v>
      </c>
      <c r="D234" s="28">
        <f t="shared" si="143"/>
        <v>579.35763888888846</v>
      </c>
      <c r="E234" s="23"/>
      <c r="F234"/>
      <c r="G234"/>
      <c r="H234"/>
      <c r="I234"/>
      <c r="J234"/>
      <c r="K234"/>
      <c r="L234"/>
      <c r="M234"/>
      <c r="N234"/>
      <c r="O234"/>
      <c r="P234"/>
      <c r="Q234"/>
      <c r="R234"/>
      <c r="S234"/>
      <c r="T234"/>
      <c r="U234"/>
      <c r="V234"/>
      <c r="W234"/>
      <c r="X234"/>
      <c r="Y234"/>
      <c r="Z234"/>
      <c r="AA234"/>
      <c r="AB234"/>
      <c r="AC234"/>
      <c r="AD234"/>
      <c r="AE234"/>
      <c r="AF234"/>
      <c r="AG234"/>
      <c r="AH234"/>
      <c r="AI234"/>
      <c r="AJ234"/>
      <c r="AK234"/>
      <c r="AL234"/>
      <c r="AM234"/>
      <c r="AN234"/>
      <c r="AO234"/>
      <c r="AP234"/>
      <c r="AQ234"/>
      <c r="AR234"/>
      <c r="AS234"/>
      <c r="AT234"/>
      <c r="AU234"/>
      <c r="AV234"/>
      <c r="AW234"/>
      <c r="AX234"/>
      <c r="AY234"/>
      <c r="AZ234"/>
      <c r="BA234"/>
      <c r="BB234"/>
      <c r="BC234"/>
      <c r="BD234"/>
      <c r="BE234"/>
      <c r="BF234"/>
      <c r="BG234"/>
      <c r="BH234"/>
      <c r="BI234"/>
      <c r="BJ234"/>
      <c r="BK234"/>
      <c r="BL234"/>
      <c r="BM234"/>
      <c r="BN234"/>
      <c r="BO234"/>
      <c r="BP234"/>
      <c r="BQ234"/>
      <c r="BR234"/>
      <c r="BS234"/>
      <c r="BT234"/>
      <c r="BU234"/>
      <c r="BV234"/>
      <c r="BW234"/>
      <c r="BX234"/>
      <c r="BY234"/>
      <c r="BZ234"/>
      <c r="CA234"/>
      <c r="CB234"/>
      <c r="CC234"/>
      <c r="CD234"/>
      <c r="CE234"/>
      <c r="CF234"/>
      <c r="CG234"/>
      <c r="CH234"/>
      <c r="CI234"/>
      <c r="CJ234"/>
      <c r="CK234"/>
      <c r="CL234"/>
      <c r="CM234"/>
      <c r="CN234"/>
      <c r="CO234"/>
      <c r="CP234"/>
      <c r="CQ234"/>
      <c r="CR234"/>
      <c r="CS234"/>
      <c r="CT234"/>
      <c r="CU234"/>
      <c r="CV234"/>
      <c r="CW234"/>
      <c r="CX234"/>
      <c r="CY234"/>
      <c r="CZ234"/>
      <c r="DA234"/>
      <c r="DB234"/>
      <c r="DC234"/>
      <c r="DD234"/>
      <c r="DE234"/>
      <c r="DF234"/>
      <c r="DG234"/>
      <c r="DH234"/>
      <c r="DI234"/>
      <c r="DJ234"/>
      <c r="DK234"/>
      <c r="DL234"/>
      <c r="DM234"/>
      <c r="DN234"/>
      <c r="DO234"/>
      <c r="DP234"/>
      <c r="DQ234"/>
      <c r="DR234"/>
      <c r="DS234"/>
      <c r="DT234"/>
      <c r="DU234"/>
      <c r="DV234"/>
      <c r="DW234"/>
      <c r="DX234"/>
      <c r="DY234"/>
      <c r="DZ234"/>
      <c r="EA234"/>
      <c r="EB234"/>
      <c r="EC234"/>
      <c r="ED234"/>
      <c r="EE234"/>
      <c r="EF234"/>
      <c r="EG234"/>
      <c r="EH234"/>
      <c r="EI234"/>
      <c r="EJ234"/>
      <c r="EK234"/>
      <c r="EL234"/>
      <c r="EM234"/>
      <c r="EN234"/>
      <c r="EO234"/>
      <c r="EP234"/>
      <c r="EQ234"/>
      <c r="ER234"/>
      <c r="ES234"/>
      <c r="ET234"/>
      <c r="EU234"/>
      <c r="EV234"/>
      <c r="EW234"/>
      <c r="EX234"/>
      <c r="EY234"/>
      <c r="EZ234"/>
      <c r="FA234"/>
      <c r="FB234"/>
      <c r="FC234"/>
      <c r="FD234"/>
      <c r="FE234"/>
      <c r="FF234"/>
      <c r="FG234"/>
      <c r="FH234"/>
      <c r="FI234"/>
      <c r="FJ234"/>
      <c r="FK234"/>
      <c r="FL234"/>
      <c r="FM234"/>
      <c r="FN234"/>
      <c r="FO234"/>
      <c r="FP234"/>
      <c r="FQ234"/>
      <c r="FR234"/>
      <c r="FS234"/>
      <c r="FT234"/>
      <c r="FU234"/>
      <c r="FV234"/>
      <c r="FW234"/>
      <c r="FX234"/>
      <c r="FY234"/>
      <c r="FZ234"/>
      <c r="GA234"/>
      <c r="GB234"/>
      <c r="GC234"/>
      <c r="GD234"/>
      <c r="GE234"/>
      <c r="GF234"/>
      <c r="GG234"/>
      <c r="GH234"/>
      <c r="GI234"/>
      <c r="GJ234"/>
      <c r="GK234"/>
      <c r="GL234"/>
      <c r="GM234"/>
      <c r="GN234"/>
      <c r="GO234"/>
      <c r="GP234"/>
      <c r="GQ234"/>
      <c r="GR234"/>
      <c r="GS234"/>
      <c r="GT234"/>
      <c r="GU234"/>
      <c r="GV234"/>
      <c r="GW234"/>
      <c r="GX234"/>
      <c r="GY234"/>
      <c r="GZ234"/>
      <c r="HA234"/>
      <c r="HB234"/>
      <c r="HC234"/>
      <c r="HD234"/>
      <c r="HE234"/>
      <c r="HF234"/>
      <c r="HG234"/>
      <c r="HH234"/>
      <c r="HI234"/>
      <c r="HJ234"/>
      <c r="HK234"/>
      <c r="HL234"/>
      <c r="HM234"/>
      <c r="HN234"/>
      <c r="HO234"/>
      <c r="HP234"/>
      <c r="HQ234"/>
      <c r="HR234"/>
      <c r="HS234"/>
      <c r="HT234"/>
      <c r="HU234"/>
      <c r="HV234"/>
      <c r="HW234"/>
      <c r="HX234"/>
      <c r="HY234"/>
      <c r="HZ234"/>
      <c r="IA234"/>
      <c r="IB234"/>
      <c r="IC234"/>
      <c r="ID234"/>
      <c r="IE234"/>
      <c r="IF234"/>
      <c r="IG234"/>
      <c r="IH234"/>
      <c r="II234"/>
      <c r="IJ234"/>
      <c r="IK234"/>
      <c r="IL234"/>
      <c r="IM234"/>
      <c r="IN234"/>
      <c r="IO234"/>
      <c r="IP234"/>
      <c r="IQ234"/>
      <c r="IR234"/>
      <c r="IS234"/>
      <c r="IT234"/>
      <c r="IU234"/>
      <c r="IV234"/>
      <c r="IW234"/>
    </row>
    <row r="235" spans="1:257" s="2" customFormat="1" ht="15" hidden="1" x14ac:dyDescent="0.25">
      <c r="A235" s="2">
        <v>133</v>
      </c>
      <c r="B235" s="36">
        <f t="shared" ca="1" si="144"/>
        <v>48515</v>
      </c>
      <c r="C235" s="28">
        <f t="shared" ref="C235:C246" si="145">AD58</f>
        <v>1044.079166666666</v>
      </c>
      <c r="D235" s="28">
        <f t="shared" ref="D235:D246" si="146">AE58</f>
        <v>857.29166666666629</v>
      </c>
      <c r="E235" s="23"/>
      <c r="F235"/>
      <c r="G235"/>
      <c r="H235"/>
      <c r="I235"/>
      <c r="J235"/>
      <c r="K235"/>
      <c r="L235"/>
      <c r="M235"/>
      <c r="N235"/>
      <c r="O235"/>
      <c r="P235"/>
      <c r="Q235"/>
      <c r="R235"/>
      <c r="S235"/>
      <c r="T235"/>
      <c r="U235"/>
      <c r="V235"/>
      <c r="W235"/>
      <c r="X235"/>
      <c r="Y235"/>
      <c r="Z235"/>
      <c r="AA235"/>
      <c r="AB235"/>
      <c r="AC235"/>
      <c r="AD235"/>
      <c r="AE235"/>
      <c r="AF235"/>
      <c r="AG235"/>
      <c r="AH235"/>
      <c r="AI235"/>
      <c r="AJ235"/>
      <c r="AK235"/>
      <c r="AL235"/>
      <c r="AM235"/>
      <c r="AN235"/>
      <c r="AO235"/>
      <c r="AP235"/>
      <c r="AQ235"/>
      <c r="AR235"/>
      <c r="AS235"/>
      <c r="AT235"/>
      <c r="AU235"/>
      <c r="AV235"/>
      <c r="AW235"/>
      <c r="AX235"/>
      <c r="AY235"/>
      <c r="AZ235"/>
      <c r="BA235"/>
      <c r="BB235"/>
      <c r="BC235"/>
      <c r="BD235"/>
      <c r="BE235"/>
      <c r="BF235"/>
      <c r="BG235"/>
      <c r="BH235"/>
      <c r="BI235"/>
      <c r="BJ235"/>
      <c r="BK235"/>
      <c r="BL235"/>
      <c r="BM235"/>
      <c r="BN235"/>
      <c r="BO235"/>
      <c r="BP235"/>
      <c r="BQ235"/>
      <c r="BR235"/>
      <c r="BS235"/>
      <c r="BT235"/>
      <c r="BU235"/>
      <c r="BV235"/>
      <c r="BW235"/>
      <c r="BX235"/>
      <c r="BY235"/>
      <c r="BZ235"/>
      <c r="CA235"/>
      <c r="CB235"/>
      <c r="CC235"/>
      <c r="CD235"/>
      <c r="CE235"/>
      <c r="CF235"/>
      <c r="CG235"/>
      <c r="CH235"/>
      <c r="CI235"/>
      <c r="CJ235"/>
      <c r="CK235"/>
      <c r="CL235"/>
      <c r="CM235"/>
      <c r="CN235"/>
      <c r="CO235"/>
      <c r="CP235"/>
      <c r="CQ235"/>
      <c r="CR235"/>
      <c r="CS235"/>
      <c r="CT235"/>
      <c r="CU235"/>
      <c r="CV235"/>
      <c r="CW235"/>
      <c r="CX235"/>
      <c r="CY235"/>
      <c r="CZ235"/>
      <c r="DA235"/>
      <c r="DB235"/>
      <c r="DC235"/>
      <c r="DD235"/>
      <c r="DE235"/>
      <c r="DF235"/>
      <c r="DG235"/>
      <c r="DH235"/>
      <c r="DI235"/>
      <c r="DJ235"/>
      <c r="DK235"/>
      <c r="DL235"/>
      <c r="DM235"/>
      <c r="DN235"/>
      <c r="DO235"/>
      <c r="DP235"/>
      <c r="DQ235"/>
      <c r="DR235"/>
      <c r="DS235"/>
      <c r="DT235"/>
      <c r="DU235"/>
      <c r="DV235"/>
      <c r="DW235"/>
      <c r="DX235"/>
      <c r="DY235"/>
      <c r="DZ235"/>
      <c r="EA235"/>
      <c r="EB235"/>
      <c r="EC235"/>
      <c r="ED235"/>
      <c r="EE235"/>
      <c r="EF235"/>
      <c r="EG235"/>
      <c r="EH235"/>
      <c r="EI235"/>
      <c r="EJ235"/>
      <c r="EK235"/>
      <c r="EL235"/>
      <c r="EM235"/>
      <c r="EN235"/>
      <c r="EO235"/>
      <c r="EP235"/>
      <c r="EQ235"/>
      <c r="ER235"/>
      <c r="ES235"/>
      <c r="ET235"/>
      <c r="EU235"/>
      <c r="EV235"/>
      <c r="EW235"/>
      <c r="EX235"/>
      <c r="EY235"/>
      <c r="EZ235"/>
      <c r="FA235"/>
      <c r="FB235"/>
      <c r="FC235"/>
      <c r="FD235"/>
      <c r="FE235"/>
      <c r="FF235"/>
      <c r="FG235"/>
      <c r="FH235"/>
      <c r="FI235"/>
      <c r="FJ235"/>
      <c r="FK235"/>
      <c r="FL235"/>
      <c r="FM235"/>
      <c r="FN235"/>
      <c r="FO235"/>
      <c r="FP235"/>
      <c r="FQ235"/>
      <c r="FR235"/>
      <c r="FS235"/>
      <c r="FT235"/>
      <c r="FU235"/>
      <c r="FV235"/>
      <c r="FW235"/>
      <c r="FX235"/>
      <c r="FY235"/>
      <c r="FZ235"/>
      <c r="GA235"/>
      <c r="GB235"/>
      <c r="GC235"/>
      <c r="GD235"/>
      <c r="GE235"/>
      <c r="GF235"/>
      <c r="GG235"/>
      <c r="GH235"/>
      <c r="GI235"/>
      <c r="GJ235"/>
      <c r="GK235"/>
      <c r="GL235"/>
      <c r="GM235"/>
      <c r="GN235"/>
      <c r="GO235"/>
      <c r="GP235"/>
      <c r="GQ235"/>
      <c r="GR235"/>
      <c r="GS235"/>
      <c r="GT235"/>
      <c r="GU235"/>
      <c r="GV235"/>
      <c r="GW235"/>
      <c r="GX235"/>
      <c r="GY235"/>
      <c r="GZ235"/>
      <c r="HA235"/>
      <c r="HB235"/>
      <c r="HC235"/>
      <c r="HD235"/>
      <c r="HE235"/>
      <c r="HF235"/>
      <c r="HG235"/>
      <c r="HH235"/>
      <c r="HI235"/>
      <c r="HJ235"/>
      <c r="HK235"/>
      <c r="HL235"/>
      <c r="HM235"/>
      <c r="HN235"/>
      <c r="HO235"/>
      <c r="HP235"/>
      <c r="HQ235"/>
      <c r="HR235"/>
      <c r="HS235"/>
      <c r="HT235"/>
      <c r="HU235"/>
      <c r="HV235"/>
      <c r="HW235"/>
      <c r="HX235"/>
      <c r="HY235"/>
      <c r="HZ235"/>
      <c r="IA235"/>
      <c r="IB235"/>
      <c r="IC235"/>
      <c r="ID235"/>
      <c r="IE235"/>
      <c r="IF235"/>
      <c r="IG235"/>
      <c r="IH235"/>
      <c r="II235"/>
      <c r="IJ235"/>
      <c r="IK235"/>
      <c r="IL235"/>
      <c r="IM235"/>
      <c r="IN235"/>
      <c r="IO235"/>
      <c r="IP235"/>
      <c r="IQ235"/>
      <c r="IR235"/>
      <c r="IS235"/>
      <c r="IT235"/>
      <c r="IU235"/>
      <c r="IV235"/>
      <c r="IW235"/>
    </row>
    <row r="236" spans="1:257" s="2" customFormat="1" ht="15" hidden="1" x14ac:dyDescent="0.25">
      <c r="A236" s="2">
        <v>134</v>
      </c>
      <c r="B236" s="36">
        <f t="shared" ca="1" si="144"/>
        <v>48546</v>
      </c>
      <c r="C236" s="28">
        <f t="shared" si="145"/>
        <v>760.28368055555484</v>
      </c>
      <c r="D236" s="28">
        <f t="shared" si="146"/>
        <v>575.22569444444412</v>
      </c>
      <c r="E236" s="23"/>
      <c r="F236"/>
      <c r="G236"/>
      <c r="H236"/>
      <c r="I236"/>
      <c r="J236"/>
      <c r="K236"/>
      <c r="L236"/>
      <c r="M236"/>
      <c r="N236"/>
      <c r="O236"/>
      <c r="P236"/>
      <c r="Q236"/>
      <c r="R236"/>
      <c r="S236"/>
      <c r="T236"/>
      <c r="U236"/>
      <c r="V236"/>
      <c r="W236"/>
      <c r="X236"/>
      <c r="Y236"/>
      <c r="Z236"/>
      <c r="AA236"/>
      <c r="AB236"/>
      <c r="AC236"/>
      <c r="AD236"/>
      <c r="AE236"/>
      <c r="AF236"/>
      <c r="AG236"/>
      <c r="AH236"/>
      <c r="AI236"/>
      <c r="AJ236"/>
      <c r="AK236"/>
      <c r="AL236"/>
      <c r="AM236"/>
      <c r="AN236"/>
      <c r="AO236"/>
      <c r="AP236"/>
      <c r="AQ236"/>
      <c r="AR236"/>
      <c r="AS236"/>
      <c r="AT236"/>
      <c r="AU236"/>
      <c r="AV236"/>
      <c r="AW236"/>
      <c r="AX236"/>
      <c r="AY236"/>
      <c r="AZ236"/>
      <c r="BA236"/>
      <c r="BB236"/>
      <c r="BC236"/>
      <c r="BD236"/>
      <c r="BE236"/>
      <c r="BF236"/>
      <c r="BG236"/>
      <c r="BH236"/>
      <c r="BI236"/>
      <c r="BJ236"/>
      <c r="BK236"/>
      <c r="BL236"/>
      <c r="BM236"/>
      <c r="BN236"/>
      <c r="BO236"/>
      <c r="BP236"/>
      <c r="BQ236"/>
      <c r="BR236"/>
      <c r="BS236"/>
      <c r="BT236"/>
      <c r="BU236"/>
      <c r="BV236"/>
      <c r="BW236"/>
      <c r="BX236"/>
      <c r="BY236"/>
      <c r="BZ236"/>
      <c r="CA236"/>
      <c r="CB236"/>
      <c r="CC236"/>
      <c r="CD236"/>
      <c r="CE236"/>
      <c r="CF236"/>
      <c r="CG236"/>
      <c r="CH236"/>
      <c r="CI236"/>
      <c r="CJ236"/>
      <c r="CK236"/>
      <c r="CL236"/>
      <c r="CM236"/>
      <c r="CN236"/>
      <c r="CO236"/>
      <c r="CP236"/>
      <c r="CQ236"/>
      <c r="CR236"/>
      <c r="CS236"/>
      <c r="CT236"/>
      <c r="CU236"/>
      <c r="CV236"/>
      <c r="CW236"/>
      <c r="CX236"/>
      <c r="CY236"/>
      <c r="CZ236"/>
      <c r="DA236"/>
      <c r="DB236"/>
      <c r="DC236"/>
      <c r="DD236"/>
      <c r="DE236"/>
      <c r="DF236"/>
      <c r="DG236"/>
      <c r="DH236"/>
      <c r="DI236"/>
      <c r="DJ236"/>
      <c r="DK236"/>
      <c r="DL236"/>
      <c r="DM236"/>
      <c r="DN236"/>
      <c r="DO236"/>
      <c r="DP236"/>
      <c r="DQ236"/>
      <c r="DR236"/>
      <c r="DS236"/>
      <c r="DT236"/>
      <c r="DU236"/>
      <c r="DV236"/>
      <c r="DW236"/>
      <c r="DX236"/>
      <c r="DY236"/>
      <c r="DZ236"/>
      <c r="EA236"/>
      <c r="EB236"/>
      <c r="EC236"/>
      <c r="ED236"/>
      <c r="EE236"/>
      <c r="EF236"/>
      <c r="EG236"/>
      <c r="EH236"/>
      <c r="EI236"/>
      <c r="EJ236"/>
      <c r="EK236"/>
      <c r="EL236"/>
      <c r="EM236"/>
      <c r="EN236"/>
      <c r="EO236"/>
      <c r="EP236"/>
      <c r="EQ236"/>
      <c r="ER236"/>
      <c r="ES236"/>
      <c r="ET236"/>
      <c r="EU236"/>
      <c r="EV236"/>
      <c r="EW236"/>
      <c r="EX236"/>
      <c r="EY236"/>
      <c r="EZ236"/>
      <c r="FA236"/>
      <c r="FB236"/>
      <c r="FC236"/>
      <c r="FD236"/>
      <c r="FE236"/>
      <c r="FF236"/>
      <c r="FG236"/>
      <c r="FH236"/>
      <c r="FI236"/>
      <c r="FJ236"/>
      <c r="FK236"/>
      <c r="FL236"/>
      <c r="FM236"/>
      <c r="FN236"/>
      <c r="FO236"/>
      <c r="FP236"/>
      <c r="FQ236"/>
      <c r="FR236"/>
      <c r="FS236"/>
      <c r="FT236"/>
      <c r="FU236"/>
      <c r="FV236"/>
      <c r="FW236"/>
      <c r="FX236"/>
      <c r="FY236"/>
      <c r="FZ236"/>
      <c r="GA236"/>
      <c r="GB236"/>
      <c r="GC236"/>
      <c r="GD236"/>
      <c r="GE236"/>
      <c r="GF236"/>
      <c r="GG236"/>
      <c r="GH236"/>
      <c r="GI236"/>
      <c r="GJ236"/>
      <c r="GK236"/>
      <c r="GL236"/>
      <c r="GM236"/>
      <c r="GN236"/>
      <c r="GO236"/>
      <c r="GP236"/>
      <c r="GQ236"/>
      <c r="GR236"/>
      <c r="GS236"/>
      <c r="GT236"/>
      <c r="GU236"/>
      <c r="GV236"/>
      <c r="GW236"/>
      <c r="GX236"/>
      <c r="GY236"/>
      <c r="GZ236"/>
      <c r="HA236"/>
      <c r="HB236"/>
      <c r="HC236"/>
      <c r="HD236"/>
      <c r="HE236"/>
      <c r="HF236"/>
      <c r="HG236"/>
      <c r="HH236"/>
      <c r="HI236"/>
      <c r="HJ236"/>
      <c r="HK236"/>
      <c r="HL236"/>
      <c r="HM236"/>
      <c r="HN236"/>
      <c r="HO236"/>
      <c r="HP236"/>
      <c r="HQ236"/>
      <c r="HR236"/>
      <c r="HS236"/>
      <c r="HT236"/>
      <c r="HU236"/>
      <c r="HV236"/>
      <c r="HW236"/>
      <c r="HX236"/>
      <c r="HY236"/>
      <c r="HZ236"/>
      <c r="IA236"/>
      <c r="IB236"/>
      <c r="IC236"/>
      <c r="ID236"/>
      <c r="IE236"/>
      <c r="IF236"/>
      <c r="IG236"/>
      <c r="IH236"/>
      <c r="II236"/>
      <c r="IJ236"/>
      <c r="IK236"/>
      <c r="IL236"/>
      <c r="IM236"/>
      <c r="IN236"/>
      <c r="IO236"/>
      <c r="IP236"/>
      <c r="IQ236"/>
      <c r="IR236"/>
      <c r="IS236"/>
      <c r="IT236"/>
      <c r="IU236"/>
      <c r="IV236"/>
      <c r="IW236"/>
    </row>
    <row r="237" spans="1:257" s="2" customFormat="1" ht="15" hidden="1" x14ac:dyDescent="0.25">
      <c r="A237" s="2">
        <v>135</v>
      </c>
      <c r="B237" s="36">
        <f t="shared" ca="1" si="144"/>
        <v>48576</v>
      </c>
      <c r="C237" s="28">
        <f t="shared" si="145"/>
        <v>756.48819444444371</v>
      </c>
      <c r="D237" s="28">
        <f t="shared" si="146"/>
        <v>573.15972222222183</v>
      </c>
      <c r="E237" s="23"/>
      <c r="F237"/>
      <c r="G237"/>
      <c r="H237"/>
      <c r="I237"/>
      <c r="J237"/>
      <c r="K237"/>
      <c r="L237"/>
      <c r="M237"/>
      <c r="N237"/>
      <c r="O237"/>
      <c r="P237"/>
      <c r="Q237"/>
      <c r="R237"/>
      <c r="S237"/>
      <c r="T237"/>
      <c r="U237"/>
      <c r="V237"/>
      <c r="W237"/>
      <c r="X237"/>
      <c r="Y237"/>
      <c r="Z237"/>
      <c r="AA237"/>
      <c r="AB237"/>
      <c r="AC237"/>
      <c r="AD237"/>
      <c r="AE237"/>
      <c r="AF237"/>
      <c r="AG237"/>
      <c r="AH237"/>
      <c r="AI237"/>
      <c r="AJ237"/>
      <c r="AK237"/>
      <c r="AL237"/>
      <c r="AM237"/>
      <c r="AN237"/>
      <c r="AO237"/>
      <c r="AP237"/>
      <c r="AQ237"/>
      <c r="AR237"/>
      <c r="AS237"/>
      <c r="AT237"/>
      <c r="AU237"/>
      <c r="AV237"/>
      <c r="AW237"/>
      <c r="AX237"/>
      <c r="AY237"/>
      <c r="AZ237"/>
      <c r="BA237"/>
      <c r="BB237"/>
      <c r="BC237"/>
      <c r="BD237"/>
      <c r="BE237"/>
      <c r="BF237"/>
      <c r="BG237"/>
      <c r="BH237"/>
      <c r="BI237"/>
      <c r="BJ237"/>
      <c r="BK237"/>
      <c r="BL237"/>
      <c r="BM237"/>
      <c r="BN237"/>
      <c r="BO237"/>
      <c r="BP237"/>
      <c r="BQ237"/>
      <c r="BR237"/>
      <c r="BS237"/>
      <c r="BT237"/>
      <c r="BU237"/>
      <c r="BV237"/>
      <c r="BW237"/>
      <c r="BX237"/>
      <c r="BY237"/>
      <c r="BZ237"/>
      <c r="CA237"/>
      <c r="CB237"/>
      <c r="CC237"/>
      <c r="CD237"/>
      <c r="CE237"/>
      <c r="CF237"/>
      <c r="CG237"/>
      <c r="CH237"/>
      <c r="CI237"/>
      <c r="CJ237"/>
      <c r="CK237"/>
      <c r="CL237"/>
      <c r="CM237"/>
      <c r="CN237"/>
      <c r="CO237"/>
      <c r="CP237"/>
      <c r="CQ237"/>
      <c r="CR237"/>
      <c r="CS237"/>
      <c r="CT237"/>
      <c r="CU237"/>
      <c r="CV237"/>
      <c r="CW237"/>
      <c r="CX237"/>
      <c r="CY237"/>
      <c r="CZ237"/>
      <c r="DA237"/>
      <c r="DB237"/>
      <c r="DC237"/>
      <c r="DD237"/>
      <c r="DE237"/>
      <c r="DF237"/>
      <c r="DG237"/>
      <c r="DH237"/>
      <c r="DI237"/>
      <c r="DJ237"/>
      <c r="DK237"/>
      <c r="DL237"/>
      <c r="DM237"/>
      <c r="DN237"/>
      <c r="DO237"/>
      <c r="DP237"/>
      <c r="DQ237"/>
      <c r="DR237"/>
      <c r="DS237"/>
      <c r="DT237"/>
      <c r="DU237"/>
      <c r="DV237"/>
      <c r="DW237"/>
      <c r="DX237"/>
      <c r="DY237"/>
      <c r="DZ237"/>
      <c r="EA237"/>
      <c r="EB237"/>
      <c r="EC237"/>
      <c r="ED237"/>
      <c r="EE237"/>
      <c r="EF237"/>
      <c r="EG237"/>
      <c r="EH237"/>
      <c r="EI237"/>
      <c r="EJ237"/>
      <c r="EK237"/>
      <c r="EL237"/>
      <c r="EM237"/>
      <c r="EN237"/>
      <c r="EO237"/>
      <c r="EP237"/>
      <c r="EQ237"/>
      <c r="ER237"/>
      <c r="ES237"/>
      <c r="ET237"/>
      <c r="EU237"/>
      <c r="EV237"/>
      <c r="EW237"/>
      <c r="EX237"/>
      <c r="EY237"/>
      <c r="EZ237"/>
      <c r="FA237"/>
      <c r="FB237"/>
      <c r="FC237"/>
      <c r="FD237"/>
      <c r="FE237"/>
      <c r="FF237"/>
      <c r="FG237"/>
      <c r="FH237"/>
      <c r="FI237"/>
      <c r="FJ237"/>
      <c r="FK237"/>
      <c r="FL237"/>
      <c r="FM237"/>
      <c r="FN237"/>
      <c r="FO237"/>
      <c r="FP237"/>
      <c r="FQ237"/>
      <c r="FR237"/>
      <c r="FS237"/>
      <c r="FT237"/>
      <c r="FU237"/>
      <c r="FV237"/>
      <c r="FW237"/>
      <c r="FX237"/>
      <c r="FY237"/>
      <c r="FZ237"/>
      <c r="GA237"/>
      <c r="GB237"/>
      <c r="GC237"/>
      <c r="GD237"/>
      <c r="GE237"/>
      <c r="GF237"/>
      <c r="GG237"/>
      <c r="GH237"/>
      <c r="GI237"/>
      <c r="GJ237"/>
      <c r="GK237"/>
      <c r="GL237"/>
      <c r="GM237"/>
      <c r="GN237"/>
      <c r="GO237"/>
      <c r="GP237"/>
      <c r="GQ237"/>
      <c r="GR237"/>
      <c r="GS237"/>
      <c r="GT237"/>
      <c r="GU237"/>
      <c r="GV237"/>
      <c r="GW237"/>
      <c r="GX237"/>
      <c r="GY237"/>
      <c r="GZ237"/>
      <c r="HA237"/>
      <c r="HB237"/>
      <c r="HC237"/>
      <c r="HD237"/>
      <c r="HE237"/>
      <c r="HF237"/>
      <c r="HG237"/>
      <c r="HH237"/>
      <c r="HI237"/>
      <c r="HJ237"/>
      <c r="HK237"/>
      <c r="HL237"/>
      <c r="HM237"/>
      <c r="HN237"/>
      <c r="HO237"/>
      <c r="HP237"/>
      <c r="HQ237"/>
      <c r="HR237"/>
      <c r="HS237"/>
      <c r="HT237"/>
      <c r="HU237"/>
      <c r="HV237"/>
      <c r="HW237"/>
      <c r="HX237"/>
      <c r="HY237"/>
      <c r="HZ237"/>
      <c r="IA237"/>
      <c r="IB237"/>
      <c r="IC237"/>
      <c r="ID237"/>
      <c r="IE237"/>
      <c r="IF237"/>
      <c r="IG237"/>
      <c r="IH237"/>
      <c r="II237"/>
      <c r="IJ237"/>
      <c r="IK237"/>
      <c r="IL237"/>
      <c r="IM237"/>
      <c r="IN237"/>
      <c r="IO237"/>
      <c r="IP237"/>
      <c r="IQ237"/>
      <c r="IR237"/>
      <c r="IS237"/>
      <c r="IT237"/>
      <c r="IU237"/>
      <c r="IV237"/>
      <c r="IW237"/>
    </row>
    <row r="238" spans="1:257" s="2" customFormat="1" ht="15" hidden="1" x14ac:dyDescent="0.25">
      <c r="A238" s="2">
        <v>136</v>
      </c>
      <c r="B238" s="36">
        <f t="shared" ca="1" si="144"/>
        <v>48607</v>
      </c>
      <c r="C238" s="28">
        <f t="shared" si="145"/>
        <v>752.69270833333258</v>
      </c>
      <c r="D238" s="28">
        <f t="shared" si="146"/>
        <v>571.09374999999966</v>
      </c>
      <c r="E238" s="23"/>
      <c r="F238"/>
      <c r="G238"/>
      <c r="H238"/>
      <c r="I238"/>
      <c r="J238"/>
      <c r="K238"/>
      <c r="L238"/>
      <c r="M238"/>
      <c r="N238"/>
      <c r="O238"/>
      <c r="P238"/>
      <c r="Q238"/>
      <c r="R238"/>
      <c r="S238"/>
      <c r="T238"/>
      <c r="U238"/>
      <c r="V238"/>
      <c r="W238"/>
      <c r="X238"/>
      <c r="Y238"/>
      <c r="Z238"/>
      <c r="AA238"/>
      <c r="AB238"/>
      <c r="AC238"/>
      <c r="AD238"/>
      <c r="AE238"/>
      <c r="AF238"/>
      <c r="AG238"/>
      <c r="AH238"/>
      <c r="AI238"/>
      <c r="AJ238"/>
      <c r="AK238"/>
      <c r="AL238"/>
      <c r="AM238"/>
      <c r="AN238"/>
      <c r="AO238"/>
      <c r="AP238"/>
      <c r="AQ238"/>
      <c r="AR238"/>
      <c r="AS238"/>
      <c r="AT238"/>
      <c r="AU238"/>
      <c r="AV238"/>
      <c r="AW238"/>
      <c r="AX238"/>
      <c r="AY238"/>
      <c r="AZ238"/>
      <c r="BA238"/>
      <c r="BB238"/>
      <c r="BC238"/>
      <c r="BD238"/>
      <c r="BE238"/>
      <c r="BF238"/>
      <c r="BG238"/>
      <c r="BH238"/>
      <c r="BI238"/>
      <c r="BJ238"/>
      <c r="BK238"/>
      <c r="BL238"/>
      <c r="BM238"/>
      <c r="BN238"/>
      <c r="BO238"/>
      <c r="BP238"/>
      <c r="BQ238"/>
      <c r="BR238"/>
      <c r="BS238"/>
      <c r="BT238"/>
      <c r="BU238"/>
      <c r="BV238"/>
      <c r="BW238"/>
      <c r="BX238"/>
      <c r="BY238"/>
      <c r="BZ238"/>
      <c r="CA238"/>
      <c r="CB238"/>
      <c r="CC238"/>
      <c r="CD238"/>
      <c r="CE238"/>
      <c r="CF238"/>
      <c r="CG238"/>
      <c r="CH238"/>
      <c r="CI238"/>
      <c r="CJ238"/>
      <c r="CK238"/>
      <c r="CL238"/>
      <c r="CM238"/>
      <c r="CN238"/>
      <c r="CO238"/>
      <c r="CP238"/>
      <c r="CQ238"/>
      <c r="CR238"/>
      <c r="CS238"/>
      <c r="CT238"/>
      <c r="CU238"/>
      <c r="CV238"/>
      <c r="CW238"/>
      <c r="CX238"/>
      <c r="CY238"/>
      <c r="CZ238"/>
      <c r="DA238"/>
      <c r="DB238"/>
      <c r="DC238"/>
      <c r="DD238"/>
      <c r="DE238"/>
      <c r="DF238"/>
      <c r="DG238"/>
      <c r="DH238"/>
      <c r="DI238"/>
      <c r="DJ238"/>
      <c r="DK238"/>
      <c r="DL238"/>
      <c r="DM238"/>
      <c r="DN238"/>
      <c r="DO238"/>
      <c r="DP238"/>
      <c r="DQ238"/>
      <c r="DR238"/>
      <c r="DS238"/>
      <c r="DT238"/>
      <c r="DU238"/>
      <c r="DV238"/>
      <c r="DW238"/>
      <c r="DX238"/>
      <c r="DY238"/>
      <c r="DZ238"/>
      <c r="EA238"/>
      <c r="EB238"/>
      <c r="EC238"/>
      <c r="ED238"/>
      <c r="EE238"/>
      <c r="EF238"/>
      <c r="EG238"/>
      <c r="EH238"/>
      <c r="EI238"/>
      <c r="EJ238"/>
      <c r="EK238"/>
      <c r="EL238"/>
      <c r="EM238"/>
      <c r="EN238"/>
      <c r="EO238"/>
      <c r="EP238"/>
      <c r="EQ238"/>
      <c r="ER238"/>
      <c r="ES238"/>
      <c r="ET238"/>
      <c r="EU238"/>
      <c r="EV238"/>
      <c r="EW238"/>
      <c r="EX238"/>
      <c r="EY238"/>
      <c r="EZ238"/>
      <c r="FA238"/>
      <c r="FB238"/>
      <c r="FC238"/>
      <c r="FD238"/>
      <c r="FE238"/>
      <c r="FF238"/>
      <c r="FG238"/>
      <c r="FH238"/>
      <c r="FI238"/>
      <c r="FJ238"/>
      <c r="FK238"/>
      <c r="FL238"/>
      <c r="FM238"/>
      <c r="FN238"/>
      <c r="FO238"/>
      <c r="FP238"/>
      <c r="FQ238"/>
      <c r="FR238"/>
      <c r="FS238"/>
      <c r="FT238"/>
      <c r="FU238"/>
      <c r="FV238"/>
      <c r="FW238"/>
      <c r="FX238"/>
      <c r="FY238"/>
      <c r="FZ238"/>
      <c r="GA238"/>
      <c r="GB238"/>
      <c r="GC238"/>
      <c r="GD238"/>
      <c r="GE238"/>
      <c r="GF238"/>
      <c r="GG238"/>
      <c r="GH238"/>
      <c r="GI238"/>
      <c r="GJ238"/>
      <c r="GK238"/>
      <c r="GL238"/>
      <c r="GM238"/>
      <c r="GN238"/>
      <c r="GO238"/>
      <c r="GP238"/>
      <c r="GQ238"/>
      <c r="GR238"/>
      <c r="GS238"/>
      <c r="GT238"/>
      <c r="GU238"/>
      <c r="GV238"/>
      <c r="GW238"/>
      <c r="GX238"/>
      <c r="GY238"/>
      <c r="GZ238"/>
      <c r="HA238"/>
      <c r="HB238"/>
      <c r="HC238"/>
      <c r="HD238"/>
      <c r="HE238"/>
      <c r="HF238"/>
      <c r="HG238"/>
      <c r="HH238"/>
      <c r="HI238"/>
      <c r="HJ238"/>
      <c r="HK238"/>
      <c r="HL238"/>
      <c r="HM238"/>
      <c r="HN238"/>
      <c r="HO238"/>
      <c r="HP238"/>
      <c r="HQ238"/>
      <c r="HR238"/>
      <c r="HS238"/>
      <c r="HT238"/>
      <c r="HU238"/>
      <c r="HV238"/>
      <c r="HW238"/>
      <c r="HX238"/>
      <c r="HY238"/>
      <c r="HZ238"/>
      <c r="IA238"/>
      <c r="IB238"/>
      <c r="IC238"/>
      <c r="ID238"/>
      <c r="IE238"/>
      <c r="IF238"/>
      <c r="IG238"/>
      <c r="IH238"/>
      <c r="II238"/>
      <c r="IJ238"/>
      <c r="IK238"/>
      <c r="IL238"/>
      <c r="IM238"/>
      <c r="IN238"/>
      <c r="IO238"/>
      <c r="IP238"/>
      <c r="IQ238"/>
      <c r="IR238"/>
      <c r="IS238"/>
      <c r="IT238"/>
      <c r="IU238"/>
      <c r="IV238"/>
      <c r="IW238"/>
    </row>
    <row r="239" spans="1:257" s="2" customFormat="1" ht="15" hidden="1" x14ac:dyDescent="0.25">
      <c r="A239" s="2">
        <v>137</v>
      </c>
      <c r="B239" s="36">
        <f t="shared" ca="1" si="144"/>
        <v>48638</v>
      </c>
      <c r="C239" s="28">
        <f t="shared" si="145"/>
        <v>748.89722222222156</v>
      </c>
      <c r="D239" s="28">
        <f t="shared" si="146"/>
        <v>569.02777777777737</v>
      </c>
      <c r="E239" s="23"/>
      <c r="F239"/>
      <c r="G239"/>
      <c r="H239"/>
      <c r="I239"/>
      <c r="J239"/>
      <c r="K239"/>
      <c r="L239"/>
      <c r="M239"/>
      <c r="N239"/>
      <c r="O239"/>
      <c r="P239"/>
      <c r="Q239"/>
      <c r="R239"/>
      <c r="S239"/>
      <c r="T239"/>
      <c r="U239"/>
      <c r="V239"/>
      <c r="W239"/>
      <c r="X239"/>
      <c r="Y239"/>
      <c r="Z239"/>
      <c r="AA239"/>
      <c r="AB239"/>
      <c r="AC239"/>
      <c r="AD239"/>
      <c r="AE239"/>
      <c r="AF239"/>
      <c r="AG239"/>
      <c r="AH239"/>
      <c r="AI239"/>
      <c r="AJ239"/>
      <c r="AK239"/>
      <c r="AL239"/>
      <c r="AM239"/>
      <c r="AN239"/>
      <c r="AO239"/>
      <c r="AP239"/>
      <c r="AQ239"/>
      <c r="AR239"/>
      <c r="AS239"/>
      <c r="AT239"/>
      <c r="AU239"/>
      <c r="AV239"/>
      <c r="AW239"/>
      <c r="AX239"/>
      <c r="AY239"/>
      <c r="AZ239"/>
      <c r="BA239"/>
      <c r="BB239"/>
      <c r="BC239"/>
      <c r="BD239"/>
      <c r="BE239"/>
      <c r="BF239"/>
      <c r="BG239"/>
      <c r="BH239"/>
      <c r="BI239"/>
      <c r="BJ239"/>
      <c r="BK239"/>
      <c r="BL239"/>
      <c r="BM239"/>
      <c r="BN239"/>
      <c r="BO239"/>
      <c r="BP239"/>
      <c r="BQ239"/>
      <c r="BR239"/>
      <c r="BS239"/>
      <c r="BT239"/>
      <c r="BU239"/>
      <c r="BV239"/>
      <c r="BW239"/>
      <c r="BX239"/>
      <c r="BY239"/>
      <c r="BZ239"/>
      <c r="CA239"/>
      <c r="CB239"/>
      <c r="CC239"/>
      <c r="CD239"/>
      <c r="CE239"/>
      <c r="CF239"/>
      <c r="CG239"/>
      <c r="CH239"/>
      <c r="CI239"/>
      <c r="CJ239"/>
      <c r="CK239"/>
      <c r="CL239"/>
      <c r="CM239"/>
      <c r="CN239"/>
      <c r="CO239"/>
      <c r="CP239"/>
      <c r="CQ239"/>
      <c r="CR239"/>
      <c r="CS239"/>
      <c r="CT239"/>
      <c r="CU239"/>
      <c r="CV239"/>
      <c r="CW239"/>
      <c r="CX239"/>
      <c r="CY239"/>
      <c r="CZ239"/>
      <c r="DA239"/>
      <c r="DB239"/>
      <c r="DC239"/>
      <c r="DD239"/>
      <c r="DE239"/>
      <c r="DF239"/>
      <c r="DG239"/>
      <c r="DH239"/>
      <c r="DI239"/>
      <c r="DJ239"/>
      <c r="DK239"/>
      <c r="DL239"/>
      <c r="DM239"/>
      <c r="DN239"/>
      <c r="DO239"/>
      <c r="DP239"/>
      <c r="DQ239"/>
      <c r="DR239"/>
      <c r="DS239"/>
      <c r="DT239"/>
      <c r="DU239"/>
      <c r="DV239"/>
      <c r="DW239"/>
      <c r="DX239"/>
      <c r="DY239"/>
      <c r="DZ239"/>
      <c r="EA239"/>
      <c r="EB239"/>
      <c r="EC239"/>
      <c r="ED239"/>
      <c r="EE239"/>
      <c r="EF239"/>
      <c r="EG239"/>
      <c r="EH239"/>
      <c r="EI239"/>
      <c r="EJ239"/>
      <c r="EK239"/>
      <c r="EL239"/>
      <c r="EM239"/>
      <c r="EN239"/>
      <c r="EO239"/>
      <c r="EP239"/>
      <c r="EQ239"/>
      <c r="ER239"/>
      <c r="ES239"/>
      <c r="ET239"/>
      <c r="EU239"/>
      <c r="EV239"/>
      <c r="EW239"/>
      <c r="EX239"/>
      <c r="EY239"/>
      <c r="EZ239"/>
      <c r="FA239"/>
      <c r="FB239"/>
      <c r="FC239"/>
      <c r="FD239"/>
      <c r="FE239"/>
      <c r="FF239"/>
      <c r="FG239"/>
      <c r="FH239"/>
      <c r="FI239"/>
      <c r="FJ239"/>
      <c r="FK239"/>
      <c r="FL239"/>
      <c r="FM239"/>
      <c r="FN239"/>
      <c r="FO239"/>
      <c r="FP239"/>
      <c r="FQ239"/>
      <c r="FR239"/>
      <c r="FS239"/>
      <c r="FT239"/>
      <c r="FU239"/>
      <c r="FV239"/>
      <c r="FW239"/>
      <c r="FX239"/>
      <c r="FY239"/>
      <c r="FZ239"/>
      <c r="GA239"/>
      <c r="GB239"/>
      <c r="GC239"/>
      <c r="GD239"/>
      <c r="GE239"/>
      <c r="GF239"/>
      <c r="GG239"/>
      <c r="GH239"/>
      <c r="GI239"/>
      <c r="GJ239"/>
      <c r="GK239"/>
      <c r="GL239"/>
      <c r="GM239"/>
      <c r="GN239"/>
      <c r="GO239"/>
      <c r="GP239"/>
      <c r="GQ239"/>
      <c r="GR239"/>
      <c r="GS239"/>
      <c r="GT239"/>
      <c r="GU239"/>
      <c r="GV239"/>
      <c r="GW239"/>
      <c r="GX239"/>
      <c r="GY239"/>
      <c r="GZ239"/>
      <c r="HA239"/>
      <c r="HB239"/>
      <c r="HC239"/>
      <c r="HD239"/>
      <c r="HE239"/>
      <c r="HF239"/>
      <c r="HG239"/>
      <c r="HH239"/>
      <c r="HI239"/>
      <c r="HJ239"/>
      <c r="HK239"/>
      <c r="HL239"/>
      <c r="HM239"/>
      <c r="HN239"/>
      <c r="HO239"/>
      <c r="HP239"/>
      <c r="HQ239"/>
      <c r="HR239"/>
      <c r="HS239"/>
      <c r="HT239"/>
      <c r="HU239"/>
      <c r="HV239"/>
      <c r="HW239"/>
      <c r="HX239"/>
      <c r="HY239"/>
      <c r="HZ239"/>
      <c r="IA239"/>
      <c r="IB239"/>
      <c r="IC239"/>
      <c r="ID239"/>
      <c r="IE239"/>
      <c r="IF239"/>
      <c r="IG239"/>
      <c r="IH239"/>
      <c r="II239"/>
      <c r="IJ239"/>
      <c r="IK239"/>
      <c r="IL239"/>
      <c r="IM239"/>
      <c r="IN239"/>
      <c r="IO239"/>
      <c r="IP239"/>
      <c r="IQ239"/>
      <c r="IR239"/>
      <c r="IS239"/>
      <c r="IT239"/>
      <c r="IU239"/>
      <c r="IV239"/>
      <c r="IW239"/>
    </row>
    <row r="240" spans="1:257" s="2" customFormat="1" ht="15" hidden="1" x14ac:dyDescent="0.25">
      <c r="A240" s="2">
        <v>138</v>
      </c>
      <c r="B240" s="36">
        <f t="shared" ca="1" si="144"/>
        <v>48666</v>
      </c>
      <c r="C240" s="28">
        <f t="shared" si="145"/>
        <v>745.10173611111054</v>
      </c>
      <c r="D240" s="28">
        <f t="shared" si="146"/>
        <v>566.9618055555552</v>
      </c>
      <c r="E240" s="23"/>
      <c r="F240"/>
      <c r="G240"/>
      <c r="H240"/>
      <c r="I240"/>
      <c r="J240"/>
      <c r="K240"/>
      <c r="L240"/>
      <c r="M240"/>
      <c r="N240"/>
      <c r="O240"/>
      <c r="P240"/>
      <c r="Q240"/>
      <c r="R240"/>
      <c r="S240"/>
      <c r="T240"/>
      <c r="U240"/>
      <c r="V240"/>
      <c r="W240"/>
      <c r="X240"/>
      <c r="Y240"/>
      <c r="Z240"/>
      <c r="AA240"/>
      <c r="AB240"/>
      <c r="AC240"/>
      <c r="AD240"/>
      <c r="AE240"/>
      <c r="AF240"/>
      <c r="AG240"/>
      <c r="AH240"/>
      <c r="AI240"/>
      <c r="AJ240"/>
      <c r="AK240"/>
      <c r="AL240"/>
      <c r="AM240"/>
      <c r="AN240"/>
      <c r="AO240"/>
      <c r="AP240"/>
      <c r="AQ240"/>
      <c r="AR240"/>
      <c r="AS240"/>
      <c r="AT240"/>
      <c r="AU240"/>
      <c r="AV240"/>
      <c r="AW240"/>
      <c r="AX240"/>
      <c r="AY240"/>
      <c r="AZ240"/>
      <c r="BA240"/>
      <c r="BB240"/>
      <c r="BC240"/>
      <c r="BD240"/>
      <c r="BE240"/>
      <c r="BF240"/>
      <c r="BG240"/>
      <c r="BH240"/>
      <c r="BI240"/>
      <c r="BJ240"/>
      <c r="BK240"/>
      <c r="BL240"/>
      <c r="BM240"/>
      <c r="BN240"/>
      <c r="BO240"/>
      <c r="BP240"/>
      <c r="BQ240"/>
      <c r="BR240"/>
      <c r="BS240"/>
      <c r="BT240"/>
      <c r="BU240"/>
      <c r="BV240"/>
      <c r="BW240"/>
      <c r="BX240"/>
      <c r="BY240"/>
      <c r="BZ240"/>
      <c r="CA240"/>
      <c r="CB240"/>
      <c r="CC240"/>
      <c r="CD240"/>
      <c r="CE240"/>
      <c r="CF240"/>
      <c r="CG240"/>
      <c r="CH240"/>
      <c r="CI240"/>
      <c r="CJ240"/>
      <c r="CK240"/>
      <c r="CL240"/>
      <c r="CM240"/>
      <c r="CN240"/>
      <c r="CO240"/>
      <c r="CP240"/>
      <c r="CQ240"/>
      <c r="CR240"/>
      <c r="CS240"/>
      <c r="CT240"/>
      <c r="CU240"/>
      <c r="CV240"/>
      <c r="CW240"/>
      <c r="CX240"/>
      <c r="CY240"/>
      <c r="CZ240"/>
      <c r="DA240"/>
      <c r="DB240"/>
      <c r="DC240"/>
      <c r="DD240"/>
      <c r="DE240"/>
      <c r="DF240"/>
      <c r="DG240"/>
      <c r="DH240"/>
      <c r="DI240"/>
      <c r="DJ240"/>
      <c r="DK240"/>
      <c r="DL240"/>
      <c r="DM240"/>
      <c r="DN240"/>
      <c r="DO240"/>
      <c r="DP240"/>
      <c r="DQ240"/>
      <c r="DR240"/>
      <c r="DS240"/>
      <c r="DT240"/>
      <c r="DU240"/>
      <c r="DV240"/>
      <c r="DW240"/>
      <c r="DX240"/>
      <c r="DY240"/>
      <c r="DZ240"/>
      <c r="EA240"/>
      <c r="EB240"/>
      <c r="EC240"/>
      <c r="ED240"/>
      <c r="EE240"/>
      <c r="EF240"/>
      <c r="EG240"/>
      <c r="EH240"/>
      <c r="EI240"/>
      <c r="EJ240"/>
      <c r="EK240"/>
      <c r="EL240"/>
      <c r="EM240"/>
      <c r="EN240"/>
      <c r="EO240"/>
      <c r="EP240"/>
      <c r="EQ240"/>
      <c r="ER240"/>
      <c r="ES240"/>
      <c r="ET240"/>
      <c r="EU240"/>
      <c r="EV240"/>
      <c r="EW240"/>
      <c r="EX240"/>
      <c r="EY240"/>
      <c r="EZ240"/>
      <c r="FA240"/>
      <c r="FB240"/>
      <c r="FC240"/>
      <c r="FD240"/>
      <c r="FE240"/>
      <c r="FF240"/>
      <c r="FG240"/>
      <c r="FH240"/>
      <c r="FI240"/>
      <c r="FJ240"/>
      <c r="FK240"/>
      <c r="FL240"/>
      <c r="FM240"/>
      <c r="FN240"/>
      <c r="FO240"/>
      <c r="FP240"/>
      <c r="FQ240"/>
      <c r="FR240"/>
      <c r="FS240"/>
      <c r="FT240"/>
      <c r="FU240"/>
      <c r="FV240"/>
      <c r="FW240"/>
      <c r="FX240"/>
      <c r="FY240"/>
      <c r="FZ240"/>
      <c r="GA240"/>
      <c r="GB240"/>
      <c r="GC240"/>
      <c r="GD240"/>
      <c r="GE240"/>
      <c r="GF240"/>
      <c r="GG240"/>
      <c r="GH240"/>
      <c r="GI240"/>
      <c r="GJ240"/>
      <c r="GK240"/>
      <c r="GL240"/>
      <c r="GM240"/>
      <c r="GN240"/>
      <c r="GO240"/>
      <c r="GP240"/>
      <c r="GQ240"/>
      <c r="GR240"/>
      <c r="GS240"/>
      <c r="GT240"/>
      <c r="GU240"/>
      <c r="GV240"/>
      <c r="GW240"/>
      <c r="GX240"/>
      <c r="GY240"/>
      <c r="GZ240"/>
      <c r="HA240"/>
      <c r="HB240"/>
      <c r="HC240"/>
      <c r="HD240"/>
      <c r="HE240"/>
      <c r="HF240"/>
      <c r="HG240"/>
      <c r="HH240"/>
      <c r="HI240"/>
      <c r="HJ240"/>
      <c r="HK240"/>
      <c r="HL240"/>
      <c r="HM240"/>
      <c r="HN240"/>
      <c r="HO240"/>
      <c r="HP240"/>
      <c r="HQ240"/>
      <c r="HR240"/>
      <c r="HS240"/>
      <c r="HT240"/>
      <c r="HU240"/>
      <c r="HV240"/>
      <c r="HW240"/>
      <c r="HX240"/>
      <c r="HY240"/>
      <c r="HZ240"/>
      <c r="IA240"/>
      <c r="IB240"/>
      <c r="IC240"/>
      <c r="ID240"/>
      <c r="IE240"/>
      <c r="IF240"/>
      <c r="IG240"/>
      <c r="IH240"/>
      <c r="II240"/>
      <c r="IJ240"/>
      <c r="IK240"/>
      <c r="IL240"/>
      <c r="IM240"/>
      <c r="IN240"/>
      <c r="IO240"/>
      <c r="IP240"/>
      <c r="IQ240"/>
      <c r="IR240"/>
      <c r="IS240"/>
      <c r="IT240"/>
      <c r="IU240"/>
      <c r="IV240"/>
      <c r="IW240"/>
    </row>
    <row r="241" spans="1:257" s="2" customFormat="1" ht="15" hidden="1" x14ac:dyDescent="0.25">
      <c r="A241" s="2">
        <v>139</v>
      </c>
      <c r="B241" s="36">
        <f t="shared" ca="1" si="144"/>
        <v>48697</v>
      </c>
      <c r="C241" s="28">
        <f t="shared" si="145"/>
        <v>741.30624999999941</v>
      </c>
      <c r="D241" s="28">
        <f t="shared" si="146"/>
        <v>564.89583333333303</v>
      </c>
      <c r="E241" s="23"/>
      <c r="F241"/>
      <c r="G241"/>
      <c r="H241"/>
      <c r="I241"/>
      <c r="J241"/>
      <c r="K241"/>
      <c r="L241"/>
      <c r="M241"/>
      <c r="N241"/>
      <c r="O241"/>
      <c r="P241"/>
      <c r="Q241"/>
      <c r="R241"/>
      <c r="S241"/>
      <c r="T241"/>
      <c r="U241"/>
      <c r="V241"/>
      <c r="W241"/>
      <c r="X241"/>
      <c r="Y241"/>
      <c r="Z241"/>
      <c r="AA241"/>
      <c r="AB241"/>
      <c r="AC241"/>
      <c r="AD241"/>
      <c r="AE241"/>
      <c r="AF241"/>
      <c r="AG241"/>
      <c r="AH241"/>
      <c r="AI241"/>
      <c r="AJ241"/>
      <c r="AK241"/>
      <c r="AL241"/>
      <c r="AM241"/>
      <c r="AN241"/>
      <c r="AO241"/>
      <c r="AP241"/>
      <c r="AQ241"/>
      <c r="AR241"/>
      <c r="AS241"/>
      <c r="AT241"/>
      <c r="AU241"/>
      <c r="AV241"/>
      <c r="AW241"/>
      <c r="AX241"/>
      <c r="AY241"/>
      <c r="AZ241"/>
      <c r="BA241"/>
      <c r="BB241"/>
      <c r="BC241"/>
      <c r="BD241"/>
      <c r="BE241"/>
      <c r="BF241"/>
      <c r="BG241"/>
      <c r="BH241"/>
      <c r="BI241"/>
      <c r="BJ241"/>
      <c r="BK241"/>
      <c r="BL241"/>
      <c r="BM241"/>
      <c r="BN241"/>
      <c r="BO241"/>
      <c r="BP241"/>
      <c r="BQ241"/>
      <c r="BR241"/>
      <c r="BS241"/>
      <c r="BT241"/>
      <c r="BU241"/>
      <c r="BV241"/>
      <c r="BW241"/>
      <c r="BX241"/>
      <c r="BY241"/>
      <c r="BZ241"/>
      <c r="CA241"/>
      <c r="CB241"/>
      <c r="CC241"/>
      <c r="CD241"/>
      <c r="CE241"/>
      <c r="CF241"/>
      <c r="CG241"/>
      <c r="CH241"/>
      <c r="CI241"/>
      <c r="CJ241"/>
      <c r="CK241"/>
      <c r="CL241"/>
      <c r="CM241"/>
      <c r="CN241"/>
      <c r="CO241"/>
      <c r="CP241"/>
      <c r="CQ241"/>
      <c r="CR241"/>
      <c r="CS241"/>
      <c r="CT241"/>
      <c r="CU241"/>
      <c r="CV241"/>
      <c r="CW241"/>
      <c r="CX241"/>
      <c r="CY241"/>
      <c r="CZ241"/>
      <c r="DA241"/>
      <c r="DB241"/>
      <c r="DC241"/>
      <c r="DD241"/>
      <c r="DE241"/>
      <c r="DF241"/>
      <c r="DG241"/>
      <c r="DH241"/>
      <c r="DI241"/>
      <c r="DJ241"/>
      <c r="DK241"/>
      <c r="DL241"/>
      <c r="DM241"/>
      <c r="DN241"/>
      <c r="DO241"/>
      <c r="DP241"/>
      <c r="DQ241"/>
      <c r="DR241"/>
      <c r="DS241"/>
      <c r="DT241"/>
      <c r="DU241"/>
      <c r="DV241"/>
      <c r="DW241"/>
      <c r="DX241"/>
      <c r="DY241"/>
      <c r="DZ241"/>
      <c r="EA241"/>
      <c r="EB241"/>
      <c r="EC241"/>
      <c r="ED241"/>
      <c r="EE241"/>
      <c r="EF241"/>
      <c r="EG241"/>
      <c r="EH241"/>
      <c r="EI241"/>
      <c r="EJ241"/>
      <c r="EK241"/>
      <c r="EL241"/>
      <c r="EM241"/>
      <c r="EN241"/>
      <c r="EO241"/>
      <c r="EP241"/>
      <c r="EQ241"/>
      <c r="ER241"/>
      <c r="ES241"/>
      <c r="ET241"/>
      <c r="EU241"/>
      <c r="EV241"/>
      <c r="EW241"/>
      <c r="EX241"/>
      <c r="EY241"/>
      <c r="EZ241"/>
      <c r="FA241"/>
      <c r="FB241"/>
      <c r="FC241"/>
      <c r="FD241"/>
      <c r="FE241"/>
      <c r="FF241"/>
      <c r="FG241"/>
      <c r="FH241"/>
      <c r="FI241"/>
      <c r="FJ241"/>
      <c r="FK241"/>
      <c r="FL241"/>
      <c r="FM241"/>
      <c r="FN241"/>
      <c r="FO241"/>
      <c r="FP241"/>
      <c r="FQ241"/>
      <c r="FR241"/>
      <c r="FS241"/>
      <c r="FT241"/>
      <c r="FU241"/>
      <c r="FV241"/>
      <c r="FW241"/>
      <c r="FX241"/>
      <c r="FY241"/>
      <c r="FZ241"/>
      <c r="GA241"/>
      <c r="GB241"/>
      <c r="GC241"/>
      <c r="GD241"/>
      <c r="GE241"/>
      <c r="GF241"/>
      <c r="GG241"/>
      <c r="GH241"/>
      <c r="GI241"/>
      <c r="GJ241"/>
      <c r="GK241"/>
      <c r="GL241"/>
      <c r="GM241"/>
      <c r="GN241"/>
      <c r="GO241"/>
      <c r="GP241"/>
      <c r="GQ241"/>
      <c r="GR241"/>
      <c r="GS241"/>
      <c r="GT241"/>
      <c r="GU241"/>
      <c r="GV241"/>
      <c r="GW241"/>
      <c r="GX241"/>
      <c r="GY241"/>
      <c r="GZ241"/>
      <c r="HA241"/>
      <c r="HB241"/>
      <c r="HC241"/>
      <c r="HD241"/>
      <c r="HE241"/>
      <c r="HF241"/>
      <c r="HG241"/>
      <c r="HH241"/>
      <c r="HI241"/>
      <c r="HJ241"/>
      <c r="HK241"/>
      <c r="HL241"/>
      <c r="HM241"/>
      <c r="HN241"/>
      <c r="HO241"/>
      <c r="HP241"/>
      <c r="HQ241"/>
      <c r="HR241"/>
      <c r="HS241"/>
      <c r="HT241"/>
      <c r="HU241"/>
      <c r="HV241"/>
      <c r="HW241"/>
      <c r="HX241"/>
      <c r="HY241"/>
      <c r="HZ241"/>
      <c r="IA241"/>
      <c r="IB241"/>
      <c r="IC241"/>
      <c r="ID241"/>
      <c r="IE241"/>
      <c r="IF241"/>
      <c r="IG241"/>
      <c r="IH241"/>
      <c r="II241"/>
      <c r="IJ241"/>
      <c r="IK241"/>
      <c r="IL241"/>
      <c r="IM241"/>
      <c r="IN241"/>
      <c r="IO241"/>
      <c r="IP241"/>
      <c r="IQ241"/>
      <c r="IR241"/>
      <c r="IS241"/>
      <c r="IT241"/>
      <c r="IU241"/>
      <c r="IV241"/>
      <c r="IW241"/>
    </row>
    <row r="242" spans="1:257" s="2" customFormat="1" ht="15" hidden="1" x14ac:dyDescent="0.25">
      <c r="A242" s="2">
        <v>140</v>
      </c>
      <c r="B242" s="36">
        <f t="shared" ca="1" si="144"/>
        <v>48727</v>
      </c>
      <c r="C242" s="28">
        <f t="shared" si="145"/>
        <v>737.51076388888828</v>
      </c>
      <c r="D242" s="28">
        <f t="shared" si="146"/>
        <v>562.82986111111086</v>
      </c>
      <c r="E242" s="23"/>
      <c r="F242"/>
      <c r="G242"/>
      <c r="H242"/>
      <c r="I242"/>
      <c r="J242"/>
      <c r="K242"/>
      <c r="L242"/>
      <c r="M242"/>
      <c r="N242"/>
      <c r="O242"/>
      <c r="P242"/>
      <c r="Q242"/>
      <c r="R242"/>
      <c r="S242"/>
      <c r="T242"/>
      <c r="U242"/>
      <c r="V242"/>
      <c r="W242"/>
      <c r="X242"/>
      <c r="Y242"/>
      <c r="Z242"/>
      <c r="AA242"/>
      <c r="AB242"/>
      <c r="AC242"/>
      <c r="AD242"/>
      <c r="AE242"/>
      <c r="AF242"/>
      <c r="AG242"/>
      <c r="AH242"/>
      <c r="AI242"/>
      <c r="AJ242"/>
      <c r="AK242"/>
      <c r="AL242"/>
      <c r="AM242"/>
      <c r="AN242"/>
      <c r="AO242"/>
      <c r="AP242"/>
      <c r="AQ242"/>
      <c r="AR242"/>
      <c r="AS242"/>
      <c r="AT242"/>
      <c r="AU242"/>
      <c r="AV242"/>
      <c r="AW242"/>
      <c r="AX242"/>
      <c r="AY242"/>
      <c r="AZ242"/>
      <c r="BA242"/>
      <c r="BB242"/>
      <c r="BC242"/>
      <c r="BD242"/>
      <c r="BE242"/>
      <c r="BF242"/>
      <c r="BG242"/>
      <c r="BH242"/>
      <c r="BI242"/>
      <c r="BJ242"/>
      <c r="BK242"/>
      <c r="BL242"/>
      <c r="BM242"/>
      <c r="BN242"/>
      <c r="BO242"/>
      <c r="BP242"/>
      <c r="BQ242"/>
      <c r="BR242"/>
      <c r="BS242"/>
      <c r="BT242"/>
      <c r="BU242"/>
      <c r="BV242"/>
      <c r="BW242"/>
      <c r="BX242"/>
      <c r="BY242"/>
      <c r="BZ242"/>
      <c r="CA242"/>
      <c r="CB242"/>
      <c r="CC242"/>
      <c r="CD242"/>
      <c r="CE242"/>
      <c r="CF242"/>
      <c r="CG242"/>
      <c r="CH242"/>
      <c r="CI242"/>
      <c r="CJ242"/>
      <c r="CK242"/>
      <c r="CL242"/>
      <c r="CM242"/>
      <c r="CN242"/>
      <c r="CO242"/>
      <c r="CP242"/>
      <c r="CQ242"/>
      <c r="CR242"/>
      <c r="CS242"/>
      <c r="CT242"/>
      <c r="CU242"/>
      <c r="CV242"/>
      <c r="CW242"/>
      <c r="CX242"/>
      <c r="CY242"/>
      <c r="CZ242"/>
      <c r="DA242"/>
      <c r="DB242"/>
      <c r="DC242"/>
      <c r="DD242"/>
      <c r="DE242"/>
      <c r="DF242"/>
      <c r="DG242"/>
      <c r="DH242"/>
      <c r="DI242"/>
      <c r="DJ242"/>
      <c r="DK242"/>
      <c r="DL242"/>
      <c r="DM242"/>
      <c r="DN242"/>
      <c r="DO242"/>
      <c r="DP242"/>
      <c r="DQ242"/>
      <c r="DR242"/>
      <c r="DS242"/>
      <c r="DT242"/>
      <c r="DU242"/>
      <c r="DV242"/>
      <c r="DW242"/>
      <c r="DX242"/>
      <c r="DY242"/>
      <c r="DZ242"/>
      <c r="EA242"/>
      <c r="EB242"/>
      <c r="EC242"/>
      <c r="ED242"/>
      <c r="EE242"/>
      <c r="EF242"/>
      <c r="EG242"/>
      <c r="EH242"/>
      <c r="EI242"/>
      <c r="EJ242"/>
      <c r="EK242"/>
      <c r="EL242"/>
      <c r="EM242"/>
      <c r="EN242"/>
      <c r="EO242"/>
      <c r="EP242"/>
      <c r="EQ242"/>
      <c r="ER242"/>
      <c r="ES242"/>
      <c r="ET242"/>
      <c r="EU242"/>
      <c r="EV242"/>
      <c r="EW242"/>
      <c r="EX242"/>
      <c r="EY242"/>
      <c r="EZ242"/>
      <c r="FA242"/>
      <c r="FB242"/>
      <c r="FC242"/>
      <c r="FD242"/>
      <c r="FE242"/>
      <c r="FF242"/>
      <c r="FG242"/>
      <c r="FH242"/>
      <c r="FI242"/>
      <c r="FJ242"/>
      <c r="FK242"/>
      <c r="FL242"/>
      <c r="FM242"/>
      <c r="FN242"/>
      <c r="FO242"/>
      <c r="FP242"/>
      <c r="FQ242"/>
      <c r="FR242"/>
      <c r="FS242"/>
      <c r="FT242"/>
      <c r="FU242"/>
      <c r="FV242"/>
      <c r="FW242"/>
      <c r="FX242"/>
      <c r="FY242"/>
      <c r="FZ242"/>
      <c r="GA242"/>
      <c r="GB242"/>
      <c r="GC242"/>
      <c r="GD242"/>
      <c r="GE242"/>
      <c r="GF242"/>
      <c r="GG242"/>
      <c r="GH242"/>
      <c r="GI242"/>
      <c r="GJ242"/>
      <c r="GK242"/>
      <c r="GL242"/>
      <c r="GM242"/>
      <c r="GN242"/>
      <c r="GO242"/>
      <c r="GP242"/>
      <c r="GQ242"/>
      <c r="GR242"/>
      <c r="GS242"/>
      <c r="GT242"/>
      <c r="GU242"/>
      <c r="GV242"/>
      <c r="GW242"/>
      <c r="GX242"/>
      <c r="GY242"/>
      <c r="GZ242"/>
      <c r="HA242"/>
      <c r="HB242"/>
      <c r="HC242"/>
      <c r="HD242"/>
      <c r="HE242"/>
      <c r="HF242"/>
      <c r="HG242"/>
      <c r="HH242"/>
      <c r="HI242"/>
      <c r="HJ242"/>
      <c r="HK242"/>
      <c r="HL242"/>
      <c r="HM242"/>
      <c r="HN242"/>
      <c r="HO242"/>
      <c r="HP242"/>
      <c r="HQ242"/>
      <c r="HR242"/>
      <c r="HS242"/>
      <c r="HT242"/>
      <c r="HU242"/>
      <c r="HV242"/>
      <c r="HW242"/>
      <c r="HX242"/>
      <c r="HY242"/>
      <c r="HZ242"/>
      <c r="IA242"/>
      <c r="IB242"/>
      <c r="IC242"/>
      <c r="ID242"/>
      <c r="IE242"/>
      <c r="IF242"/>
      <c r="IG242"/>
      <c r="IH242"/>
      <c r="II242"/>
      <c r="IJ242"/>
      <c r="IK242"/>
      <c r="IL242"/>
      <c r="IM242"/>
      <c r="IN242"/>
      <c r="IO242"/>
      <c r="IP242"/>
      <c r="IQ242"/>
      <c r="IR242"/>
      <c r="IS242"/>
      <c r="IT242"/>
      <c r="IU242"/>
      <c r="IV242"/>
      <c r="IW242"/>
    </row>
    <row r="243" spans="1:257" s="2" customFormat="1" ht="15" hidden="1" x14ac:dyDescent="0.25">
      <c r="A243" s="2">
        <v>141</v>
      </c>
      <c r="B243" s="36">
        <f t="shared" ca="1" si="144"/>
        <v>48758</v>
      </c>
      <c r="C243" s="28">
        <f t="shared" si="145"/>
        <v>733.71527777777715</v>
      </c>
      <c r="D243" s="28">
        <f t="shared" si="146"/>
        <v>560.76388888888857</v>
      </c>
      <c r="E243" s="23"/>
      <c r="F243"/>
      <c r="G243"/>
      <c r="H243"/>
      <c r="I243"/>
      <c r="J243"/>
      <c r="K243"/>
      <c r="L243"/>
      <c r="M243"/>
      <c r="N243"/>
      <c r="O243"/>
      <c r="P243"/>
      <c r="Q243"/>
      <c r="R243"/>
      <c r="S243"/>
      <c r="T243"/>
      <c r="U243"/>
      <c r="V243"/>
      <c r="W243"/>
      <c r="X243"/>
      <c r="Y243"/>
      <c r="Z243"/>
      <c r="AA243"/>
      <c r="AB243"/>
      <c r="AC243"/>
      <c r="AD243"/>
      <c r="AE243"/>
      <c r="AF243"/>
      <c r="AG243"/>
      <c r="AH243"/>
      <c r="AI243"/>
      <c r="AJ243"/>
      <c r="AK243"/>
      <c r="AL243"/>
      <c r="AM243"/>
      <c r="AN243"/>
      <c r="AO243"/>
      <c r="AP243"/>
      <c r="AQ243"/>
      <c r="AR243"/>
      <c r="AS243"/>
      <c r="AT243"/>
      <c r="AU243"/>
      <c r="AV243"/>
      <c r="AW243"/>
      <c r="AX243"/>
      <c r="AY243"/>
      <c r="AZ243"/>
      <c r="BA243"/>
      <c r="BB243"/>
      <c r="BC243"/>
      <c r="BD243"/>
      <c r="BE243"/>
      <c r="BF243"/>
      <c r="BG243"/>
      <c r="BH243"/>
      <c r="BI243"/>
      <c r="BJ243"/>
      <c r="BK243"/>
      <c r="BL243"/>
      <c r="BM243"/>
      <c r="BN243"/>
      <c r="BO243"/>
      <c r="BP243"/>
      <c r="BQ243"/>
      <c r="BR243"/>
      <c r="BS243"/>
      <c r="BT243"/>
      <c r="BU243"/>
      <c r="BV243"/>
      <c r="BW243"/>
      <c r="BX243"/>
      <c r="BY243"/>
      <c r="BZ243"/>
      <c r="CA243"/>
      <c r="CB243"/>
      <c r="CC243"/>
      <c r="CD243"/>
      <c r="CE243"/>
      <c r="CF243"/>
      <c r="CG243"/>
      <c r="CH243"/>
      <c r="CI243"/>
      <c r="CJ243"/>
      <c r="CK243"/>
      <c r="CL243"/>
      <c r="CM243"/>
      <c r="CN243"/>
      <c r="CO243"/>
      <c r="CP243"/>
      <c r="CQ243"/>
      <c r="CR243"/>
      <c r="CS243"/>
      <c r="CT243"/>
      <c r="CU243"/>
      <c r="CV243"/>
      <c r="CW243"/>
      <c r="CX243"/>
      <c r="CY243"/>
      <c r="CZ243"/>
      <c r="DA243"/>
      <c r="DB243"/>
      <c r="DC243"/>
      <c r="DD243"/>
      <c r="DE243"/>
      <c r="DF243"/>
      <c r="DG243"/>
      <c r="DH243"/>
      <c r="DI243"/>
      <c r="DJ243"/>
      <c r="DK243"/>
      <c r="DL243"/>
      <c r="DM243"/>
      <c r="DN243"/>
      <c r="DO243"/>
      <c r="DP243"/>
      <c r="DQ243"/>
      <c r="DR243"/>
      <c r="DS243"/>
      <c r="DT243"/>
      <c r="DU243"/>
      <c r="DV243"/>
      <c r="DW243"/>
      <c r="DX243"/>
      <c r="DY243"/>
      <c r="DZ243"/>
      <c r="EA243"/>
      <c r="EB243"/>
      <c r="EC243"/>
      <c r="ED243"/>
      <c r="EE243"/>
      <c r="EF243"/>
      <c r="EG243"/>
      <c r="EH243"/>
      <c r="EI243"/>
      <c r="EJ243"/>
      <c r="EK243"/>
      <c r="EL243"/>
      <c r="EM243"/>
      <c r="EN243"/>
      <c r="EO243"/>
      <c r="EP243"/>
      <c r="EQ243"/>
      <c r="ER243"/>
      <c r="ES243"/>
      <c r="ET243"/>
      <c r="EU243"/>
      <c r="EV243"/>
      <c r="EW243"/>
      <c r="EX243"/>
      <c r="EY243"/>
      <c r="EZ243"/>
      <c r="FA243"/>
      <c r="FB243"/>
      <c r="FC243"/>
      <c r="FD243"/>
      <c r="FE243"/>
      <c r="FF243"/>
      <c r="FG243"/>
      <c r="FH243"/>
      <c r="FI243"/>
      <c r="FJ243"/>
      <c r="FK243"/>
      <c r="FL243"/>
      <c r="FM243"/>
      <c r="FN243"/>
      <c r="FO243"/>
      <c r="FP243"/>
      <c r="FQ243"/>
      <c r="FR243"/>
      <c r="FS243"/>
      <c r="FT243"/>
      <c r="FU243"/>
      <c r="FV243"/>
      <c r="FW243"/>
      <c r="FX243"/>
      <c r="FY243"/>
      <c r="FZ243"/>
      <c r="GA243"/>
      <c r="GB243"/>
      <c r="GC243"/>
      <c r="GD243"/>
      <c r="GE243"/>
      <c r="GF243"/>
      <c r="GG243"/>
      <c r="GH243"/>
      <c r="GI243"/>
      <c r="GJ243"/>
      <c r="GK243"/>
      <c r="GL243"/>
      <c r="GM243"/>
      <c r="GN243"/>
      <c r="GO243"/>
      <c r="GP243"/>
      <c r="GQ243"/>
      <c r="GR243"/>
      <c r="GS243"/>
      <c r="GT243"/>
      <c r="GU243"/>
      <c r="GV243"/>
      <c r="GW243"/>
      <c r="GX243"/>
      <c r="GY243"/>
      <c r="GZ243"/>
      <c r="HA243"/>
      <c r="HB243"/>
      <c r="HC243"/>
      <c r="HD243"/>
      <c r="HE243"/>
      <c r="HF243"/>
      <c r="HG243"/>
      <c r="HH243"/>
      <c r="HI243"/>
      <c r="HJ243"/>
      <c r="HK243"/>
      <c r="HL243"/>
      <c r="HM243"/>
      <c r="HN243"/>
      <c r="HO243"/>
      <c r="HP243"/>
      <c r="HQ243"/>
      <c r="HR243"/>
      <c r="HS243"/>
      <c r="HT243"/>
      <c r="HU243"/>
      <c r="HV243"/>
      <c r="HW243"/>
      <c r="HX243"/>
      <c r="HY243"/>
      <c r="HZ243"/>
      <c r="IA243"/>
      <c r="IB243"/>
      <c r="IC243"/>
      <c r="ID243"/>
      <c r="IE243"/>
      <c r="IF243"/>
      <c r="IG243"/>
      <c r="IH243"/>
      <c r="II243"/>
      <c r="IJ243"/>
      <c r="IK243"/>
      <c r="IL243"/>
      <c r="IM243"/>
      <c r="IN243"/>
      <c r="IO243"/>
      <c r="IP243"/>
      <c r="IQ243"/>
      <c r="IR243"/>
      <c r="IS243"/>
      <c r="IT243"/>
      <c r="IU243"/>
      <c r="IV243"/>
      <c r="IW243"/>
    </row>
    <row r="244" spans="1:257" s="2" customFormat="1" ht="15" hidden="1" x14ac:dyDescent="0.25">
      <c r="A244" s="2">
        <v>142</v>
      </c>
      <c r="B244" s="36">
        <f t="shared" ca="1" si="144"/>
        <v>48788</v>
      </c>
      <c r="C244" s="28">
        <f t="shared" si="145"/>
        <v>729.91979166666613</v>
      </c>
      <c r="D244" s="28">
        <f t="shared" si="146"/>
        <v>558.6979166666664</v>
      </c>
      <c r="E244" s="23"/>
      <c r="F244"/>
      <c r="G244"/>
      <c r="H244"/>
      <c r="I244"/>
      <c r="J244"/>
      <c r="K244"/>
      <c r="L244"/>
      <c r="M244"/>
      <c r="N244"/>
      <c r="O244"/>
      <c r="P244"/>
      <c r="Q244"/>
      <c r="R244"/>
      <c r="S244"/>
      <c r="T244"/>
      <c r="U244"/>
      <c r="V244"/>
      <c r="W244"/>
      <c r="X244"/>
      <c r="Y244"/>
      <c r="Z244"/>
      <c r="AA244"/>
      <c r="AB244"/>
      <c r="AC244"/>
      <c r="AD244"/>
      <c r="AE244"/>
      <c r="AF244"/>
      <c r="AG244"/>
      <c r="AH244"/>
      <c r="AI244"/>
      <c r="AJ244"/>
      <c r="AK244"/>
      <c r="AL244"/>
      <c r="AM244"/>
      <c r="AN244"/>
      <c r="AO244"/>
      <c r="AP244"/>
      <c r="AQ244"/>
      <c r="AR244"/>
      <c r="AS244"/>
      <c r="AT244"/>
      <c r="AU244"/>
      <c r="AV244"/>
      <c r="AW244"/>
      <c r="AX244"/>
      <c r="AY244"/>
      <c r="AZ244"/>
      <c r="BA244"/>
      <c r="BB244"/>
      <c r="BC244"/>
      <c r="BD244"/>
      <c r="BE244"/>
      <c r="BF244"/>
      <c r="BG244"/>
      <c r="BH244"/>
      <c r="BI244"/>
      <c r="BJ244"/>
      <c r="BK244"/>
      <c r="BL244"/>
      <c r="BM244"/>
      <c r="BN244"/>
      <c r="BO244"/>
      <c r="BP244"/>
      <c r="BQ244"/>
      <c r="BR244"/>
      <c r="BS244"/>
      <c r="BT244"/>
      <c r="BU244"/>
      <c r="BV244"/>
      <c r="BW244"/>
      <c r="BX244"/>
      <c r="BY244"/>
      <c r="BZ244"/>
      <c r="CA244"/>
      <c r="CB244"/>
      <c r="CC244"/>
      <c r="CD244"/>
      <c r="CE244"/>
      <c r="CF244"/>
      <c r="CG244"/>
      <c r="CH244"/>
      <c r="CI244"/>
      <c r="CJ244"/>
      <c r="CK244"/>
      <c r="CL244"/>
      <c r="CM244"/>
      <c r="CN244"/>
      <c r="CO244"/>
      <c r="CP244"/>
      <c r="CQ244"/>
      <c r="CR244"/>
      <c r="CS244"/>
      <c r="CT244"/>
      <c r="CU244"/>
      <c r="CV244"/>
      <c r="CW244"/>
      <c r="CX244"/>
      <c r="CY244"/>
      <c r="CZ244"/>
      <c r="DA244"/>
      <c r="DB244"/>
      <c r="DC244"/>
      <c r="DD244"/>
      <c r="DE244"/>
      <c r="DF244"/>
      <c r="DG244"/>
      <c r="DH244"/>
      <c r="DI244"/>
      <c r="DJ244"/>
      <c r="DK244"/>
      <c r="DL244"/>
      <c r="DM244"/>
      <c r="DN244"/>
      <c r="DO244"/>
      <c r="DP244"/>
      <c r="DQ244"/>
      <c r="DR244"/>
      <c r="DS244"/>
      <c r="DT244"/>
      <c r="DU244"/>
      <c r="DV244"/>
      <c r="DW244"/>
      <c r="DX244"/>
      <c r="DY244"/>
      <c r="DZ244"/>
      <c r="EA244"/>
      <c r="EB244"/>
      <c r="EC244"/>
      <c r="ED244"/>
      <c r="EE244"/>
      <c r="EF244"/>
      <c r="EG244"/>
      <c r="EH244"/>
      <c r="EI244"/>
      <c r="EJ244"/>
      <c r="EK244"/>
      <c r="EL244"/>
      <c r="EM244"/>
      <c r="EN244"/>
      <c r="EO244"/>
      <c r="EP244"/>
      <c r="EQ244"/>
      <c r="ER244"/>
      <c r="ES244"/>
      <c r="ET244"/>
      <c r="EU244"/>
      <c r="EV244"/>
      <c r="EW244"/>
      <c r="EX244"/>
      <c r="EY244"/>
      <c r="EZ244"/>
      <c r="FA244"/>
      <c r="FB244"/>
      <c r="FC244"/>
      <c r="FD244"/>
      <c r="FE244"/>
      <c r="FF244"/>
      <c r="FG244"/>
      <c r="FH244"/>
      <c r="FI244"/>
      <c r="FJ244"/>
      <c r="FK244"/>
      <c r="FL244"/>
      <c r="FM244"/>
      <c r="FN244"/>
      <c r="FO244"/>
      <c r="FP244"/>
      <c r="FQ244"/>
      <c r="FR244"/>
      <c r="FS244"/>
      <c r="FT244"/>
      <c r="FU244"/>
      <c r="FV244"/>
      <c r="FW244"/>
      <c r="FX244"/>
      <c r="FY244"/>
      <c r="FZ244"/>
      <c r="GA244"/>
      <c r="GB244"/>
      <c r="GC244"/>
      <c r="GD244"/>
      <c r="GE244"/>
      <c r="GF244"/>
      <c r="GG244"/>
      <c r="GH244"/>
      <c r="GI244"/>
      <c r="GJ244"/>
      <c r="GK244"/>
      <c r="GL244"/>
      <c r="GM244"/>
      <c r="GN244"/>
      <c r="GO244"/>
      <c r="GP244"/>
      <c r="GQ244"/>
      <c r="GR244"/>
      <c r="GS244"/>
      <c r="GT244"/>
      <c r="GU244"/>
      <c r="GV244"/>
      <c r="GW244"/>
      <c r="GX244"/>
      <c r="GY244"/>
      <c r="GZ244"/>
      <c r="HA244"/>
      <c r="HB244"/>
      <c r="HC244"/>
      <c r="HD244"/>
      <c r="HE244"/>
      <c r="HF244"/>
      <c r="HG244"/>
      <c r="HH244"/>
      <c r="HI244"/>
      <c r="HJ244"/>
      <c r="HK244"/>
      <c r="HL244"/>
      <c r="HM244"/>
      <c r="HN244"/>
      <c r="HO244"/>
      <c r="HP244"/>
      <c r="HQ244"/>
      <c r="HR244"/>
      <c r="HS244"/>
      <c r="HT244"/>
      <c r="HU244"/>
      <c r="HV244"/>
      <c r="HW244"/>
      <c r="HX244"/>
      <c r="HY244"/>
      <c r="HZ244"/>
      <c r="IA244"/>
      <c r="IB244"/>
      <c r="IC244"/>
      <c r="ID244"/>
      <c r="IE244"/>
      <c r="IF244"/>
      <c r="IG244"/>
      <c r="IH244"/>
      <c r="II244"/>
      <c r="IJ244"/>
      <c r="IK244"/>
      <c r="IL244"/>
      <c r="IM244"/>
      <c r="IN244"/>
      <c r="IO244"/>
      <c r="IP244"/>
      <c r="IQ244"/>
      <c r="IR244"/>
      <c r="IS244"/>
      <c r="IT244"/>
      <c r="IU244"/>
      <c r="IV244"/>
      <c r="IW244"/>
    </row>
    <row r="245" spans="1:257" s="2" customFormat="1" ht="15" hidden="1" x14ac:dyDescent="0.25">
      <c r="A245" s="2">
        <v>143</v>
      </c>
      <c r="B245" s="36">
        <f t="shared" ca="1" si="144"/>
        <v>48819</v>
      </c>
      <c r="C245" s="28">
        <f t="shared" si="145"/>
        <v>726.12430555555511</v>
      </c>
      <c r="D245" s="28">
        <f t="shared" si="146"/>
        <v>556.63194444444423</v>
      </c>
      <c r="E245" s="23"/>
      <c r="F245"/>
      <c r="G245"/>
      <c r="H245"/>
      <c r="I245"/>
      <c r="J245"/>
      <c r="K245"/>
      <c r="L245"/>
      <c r="M245"/>
      <c r="N245"/>
      <c r="O245"/>
      <c r="P245"/>
      <c r="Q245"/>
      <c r="R245"/>
      <c r="S245"/>
      <c r="T245"/>
      <c r="U245"/>
      <c r="V245"/>
      <c r="W245"/>
      <c r="X245"/>
      <c r="Y245"/>
      <c r="Z245"/>
      <c r="AA245"/>
      <c r="AB245"/>
      <c r="AC245"/>
      <c r="AD245"/>
      <c r="AE245"/>
      <c r="AF245"/>
      <c r="AG245"/>
      <c r="AH245"/>
      <c r="AI245"/>
      <c r="AJ245"/>
      <c r="AK245"/>
      <c r="AL245"/>
      <c r="AM245"/>
      <c r="AN245"/>
      <c r="AO245"/>
      <c r="AP245"/>
      <c r="AQ245"/>
      <c r="AR245"/>
      <c r="AS245"/>
      <c r="AT245"/>
      <c r="AU245"/>
      <c r="AV245"/>
      <c r="AW245"/>
      <c r="AX245"/>
      <c r="AY245"/>
      <c r="AZ245"/>
      <c r="BA245"/>
      <c r="BB245"/>
      <c r="BC245"/>
      <c r="BD245"/>
      <c r="BE245"/>
      <c r="BF245"/>
      <c r="BG245"/>
      <c r="BH245"/>
      <c r="BI245"/>
      <c r="BJ245"/>
      <c r="BK245"/>
      <c r="BL245"/>
      <c r="BM245"/>
      <c r="BN245"/>
      <c r="BO245"/>
      <c r="BP245"/>
      <c r="BQ245"/>
      <c r="BR245"/>
      <c r="BS245"/>
      <c r="BT245"/>
      <c r="BU245"/>
      <c r="BV245"/>
      <c r="BW245"/>
      <c r="BX245"/>
      <c r="BY245"/>
      <c r="BZ245"/>
      <c r="CA245"/>
      <c r="CB245"/>
      <c r="CC245"/>
      <c r="CD245"/>
      <c r="CE245"/>
      <c r="CF245"/>
      <c r="CG245"/>
      <c r="CH245"/>
      <c r="CI245"/>
      <c r="CJ245"/>
      <c r="CK245"/>
      <c r="CL245"/>
      <c r="CM245"/>
      <c r="CN245"/>
      <c r="CO245"/>
      <c r="CP245"/>
      <c r="CQ245"/>
      <c r="CR245"/>
      <c r="CS245"/>
      <c r="CT245"/>
      <c r="CU245"/>
      <c r="CV245"/>
      <c r="CW245"/>
      <c r="CX245"/>
      <c r="CY245"/>
      <c r="CZ245"/>
      <c r="DA245"/>
      <c r="DB245"/>
      <c r="DC245"/>
      <c r="DD245"/>
      <c r="DE245"/>
      <c r="DF245"/>
      <c r="DG245"/>
      <c r="DH245"/>
      <c r="DI245"/>
      <c r="DJ245"/>
      <c r="DK245"/>
      <c r="DL245"/>
      <c r="DM245"/>
      <c r="DN245"/>
      <c r="DO245"/>
      <c r="DP245"/>
      <c r="DQ245"/>
      <c r="DR245"/>
      <c r="DS245"/>
      <c r="DT245"/>
      <c r="DU245"/>
      <c r="DV245"/>
      <c r="DW245"/>
      <c r="DX245"/>
      <c r="DY245"/>
      <c r="DZ245"/>
      <c r="EA245"/>
      <c r="EB245"/>
      <c r="EC245"/>
      <c r="ED245"/>
      <c r="EE245"/>
      <c r="EF245"/>
      <c r="EG245"/>
      <c r="EH245"/>
      <c r="EI245"/>
      <c r="EJ245"/>
      <c r="EK245"/>
      <c r="EL245"/>
      <c r="EM245"/>
      <c r="EN245"/>
      <c r="EO245"/>
      <c r="EP245"/>
      <c r="EQ245"/>
      <c r="ER245"/>
      <c r="ES245"/>
      <c r="ET245"/>
      <c r="EU245"/>
      <c r="EV245"/>
      <c r="EW245"/>
      <c r="EX245"/>
      <c r="EY245"/>
      <c r="EZ245"/>
      <c r="FA245"/>
      <c r="FB245"/>
      <c r="FC245"/>
      <c r="FD245"/>
      <c r="FE245"/>
      <c r="FF245"/>
      <c r="FG245"/>
      <c r="FH245"/>
      <c r="FI245"/>
      <c r="FJ245"/>
      <c r="FK245"/>
      <c r="FL245"/>
      <c r="FM245"/>
      <c r="FN245"/>
      <c r="FO245"/>
      <c r="FP245"/>
      <c r="FQ245"/>
      <c r="FR245"/>
      <c r="FS245"/>
      <c r="FT245"/>
      <c r="FU245"/>
      <c r="FV245"/>
      <c r="FW245"/>
      <c r="FX245"/>
      <c r="FY245"/>
      <c r="FZ245"/>
      <c r="GA245"/>
      <c r="GB245"/>
      <c r="GC245"/>
      <c r="GD245"/>
      <c r="GE245"/>
      <c r="GF245"/>
      <c r="GG245"/>
      <c r="GH245"/>
      <c r="GI245"/>
      <c r="GJ245"/>
      <c r="GK245"/>
      <c r="GL245"/>
      <c r="GM245"/>
      <c r="GN245"/>
      <c r="GO245"/>
      <c r="GP245"/>
      <c r="GQ245"/>
      <c r="GR245"/>
      <c r="GS245"/>
      <c r="GT245"/>
      <c r="GU245"/>
      <c r="GV245"/>
      <c r="GW245"/>
      <c r="GX245"/>
      <c r="GY245"/>
      <c r="GZ245"/>
      <c r="HA245"/>
      <c r="HB245"/>
      <c r="HC245"/>
      <c r="HD245"/>
      <c r="HE245"/>
      <c r="HF245"/>
      <c r="HG245"/>
      <c r="HH245"/>
      <c r="HI245"/>
      <c r="HJ245"/>
      <c r="HK245"/>
      <c r="HL245"/>
      <c r="HM245"/>
      <c r="HN245"/>
      <c r="HO245"/>
      <c r="HP245"/>
      <c r="HQ245"/>
      <c r="HR245"/>
      <c r="HS245"/>
      <c r="HT245"/>
      <c r="HU245"/>
      <c r="HV245"/>
      <c r="HW245"/>
      <c r="HX245"/>
      <c r="HY245"/>
      <c r="HZ245"/>
      <c r="IA245"/>
      <c r="IB245"/>
      <c r="IC245"/>
      <c r="ID245"/>
      <c r="IE245"/>
      <c r="IF245"/>
      <c r="IG245"/>
      <c r="IH245"/>
      <c r="II245"/>
      <c r="IJ245"/>
      <c r="IK245"/>
      <c r="IL245"/>
      <c r="IM245"/>
      <c r="IN245"/>
      <c r="IO245"/>
      <c r="IP245"/>
      <c r="IQ245"/>
      <c r="IR245"/>
      <c r="IS245"/>
      <c r="IT245"/>
      <c r="IU245"/>
      <c r="IV245"/>
      <c r="IW245"/>
    </row>
    <row r="246" spans="1:257" s="2" customFormat="1" ht="15" hidden="1" x14ac:dyDescent="0.25">
      <c r="A246" s="2">
        <v>144</v>
      </c>
      <c r="B246" s="36">
        <f t="shared" ca="1" si="144"/>
        <v>48850</v>
      </c>
      <c r="C246" s="28">
        <f t="shared" si="145"/>
        <v>722.32881944444398</v>
      </c>
      <c r="D246" s="28">
        <f t="shared" si="146"/>
        <v>554.56597222222194</v>
      </c>
      <c r="E246" s="23"/>
      <c r="F246"/>
      <c r="G246"/>
      <c r="H246"/>
      <c r="I246"/>
      <c r="J246"/>
      <c r="K246"/>
      <c r="L246"/>
      <c r="M246"/>
      <c r="N246"/>
      <c r="O246"/>
      <c r="P246"/>
      <c r="Q246"/>
      <c r="R246"/>
      <c r="S246"/>
      <c r="T246"/>
      <c r="U246"/>
      <c r="V246"/>
      <c r="W246"/>
      <c r="X246"/>
      <c r="Y246"/>
      <c r="Z246"/>
      <c r="AA246"/>
      <c r="AB246"/>
      <c r="AC246"/>
      <c r="AD246"/>
      <c r="AE246"/>
      <c r="AF246"/>
      <c r="AG246"/>
      <c r="AH246"/>
      <c r="AI246"/>
      <c r="AJ246"/>
      <c r="AK246"/>
      <c r="AL246"/>
      <c r="AM246"/>
      <c r="AN246"/>
      <c r="AO246"/>
      <c r="AP246"/>
      <c r="AQ246"/>
      <c r="AR246"/>
      <c r="AS246"/>
      <c r="AT246"/>
      <c r="AU246"/>
      <c r="AV246"/>
      <c r="AW246"/>
      <c r="AX246"/>
      <c r="AY246"/>
      <c r="AZ246"/>
      <c r="BA246"/>
      <c r="BB246"/>
      <c r="BC246"/>
      <c r="BD246"/>
      <c r="BE246"/>
      <c r="BF246"/>
      <c r="BG246"/>
      <c r="BH246"/>
      <c r="BI246"/>
      <c r="BJ246"/>
      <c r="BK246"/>
      <c r="BL246"/>
      <c r="BM246"/>
      <c r="BN246"/>
      <c r="BO246"/>
      <c r="BP246"/>
      <c r="BQ246"/>
      <c r="BR246"/>
      <c r="BS246"/>
      <c r="BT246"/>
      <c r="BU246"/>
      <c r="BV246"/>
      <c r="BW246"/>
      <c r="BX246"/>
      <c r="BY246"/>
      <c r="BZ246"/>
      <c r="CA246"/>
      <c r="CB246"/>
      <c r="CC246"/>
      <c r="CD246"/>
      <c r="CE246"/>
      <c r="CF246"/>
      <c r="CG246"/>
      <c r="CH246"/>
      <c r="CI246"/>
      <c r="CJ246"/>
      <c r="CK246"/>
      <c r="CL246"/>
      <c r="CM246"/>
      <c r="CN246"/>
      <c r="CO246"/>
      <c r="CP246"/>
      <c r="CQ246"/>
      <c r="CR246"/>
      <c r="CS246"/>
      <c r="CT246"/>
      <c r="CU246"/>
      <c r="CV246"/>
      <c r="CW246"/>
      <c r="CX246"/>
      <c r="CY246"/>
      <c r="CZ246"/>
      <c r="DA246"/>
      <c r="DB246"/>
      <c r="DC246"/>
      <c r="DD246"/>
      <c r="DE246"/>
      <c r="DF246"/>
      <c r="DG246"/>
      <c r="DH246"/>
      <c r="DI246"/>
      <c r="DJ246"/>
      <c r="DK246"/>
      <c r="DL246"/>
      <c r="DM246"/>
      <c r="DN246"/>
      <c r="DO246"/>
      <c r="DP246"/>
      <c r="DQ246"/>
      <c r="DR246"/>
      <c r="DS246"/>
      <c r="DT246"/>
      <c r="DU246"/>
      <c r="DV246"/>
      <c r="DW246"/>
      <c r="DX246"/>
      <c r="DY246"/>
      <c r="DZ246"/>
      <c r="EA246"/>
      <c r="EB246"/>
      <c r="EC246"/>
      <c r="ED246"/>
      <c r="EE246"/>
      <c r="EF246"/>
      <c r="EG246"/>
      <c r="EH246"/>
      <c r="EI246"/>
      <c r="EJ246"/>
      <c r="EK246"/>
      <c r="EL246"/>
      <c r="EM246"/>
      <c r="EN246"/>
      <c r="EO246"/>
      <c r="EP246"/>
      <c r="EQ246"/>
      <c r="ER246"/>
      <c r="ES246"/>
      <c r="ET246"/>
      <c r="EU246"/>
      <c r="EV246"/>
      <c r="EW246"/>
      <c r="EX246"/>
      <c r="EY246"/>
      <c r="EZ246"/>
      <c r="FA246"/>
      <c r="FB246"/>
      <c r="FC246"/>
      <c r="FD246"/>
      <c r="FE246"/>
      <c r="FF246"/>
      <c r="FG246"/>
      <c r="FH246"/>
      <c r="FI246"/>
      <c r="FJ246"/>
      <c r="FK246"/>
      <c r="FL246"/>
      <c r="FM246"/>
      <c r="FN246"/>
      <c r="FO246"/>
      <c r="FP246"/>
      <c r="FQ246"/>
      <c r="FR246"/>
      <c r="FS246"/>
      <c r="FT246"/>
      <c r="FU246"/>
      <c r="FV246"/>
      <c r="FW246"/>
      <c r="FX246"/>
      <c r="FY246"/>
      <c r="FZ246"/>
      <c r="GA246"/>
      <c r="GB246"/>
      <c r="GC246"/>
      <c r="GD246"/>
      <c r="GE246"/>
      <c r="GF246"/>
      <c r="GG246"/>
      <c r="GH246"/>
      <c r="GI246"/>
      <c r="GJ246"/>
      <c r="GK246"/>
      <c r="GL246"/>
      <c r="GM246"/>
      <c r="GN246"/>
      <c r="GO246"/>
      <c r="GP246"/>
      <c r="GQ246"/>
      <c r="GR246"/>
      <c r="GS246"/>
      <c r="GT246"/>
      <c r="GU246"/>
      <c r="GV246"/>
      <c r="GW246"/>
      <c r="GX246"/>
      <c r="GY246"/>
      <c r="GZ246"/>
      <c r="HA246"/>
      <c r="HB246"/>
      <c r="HC246"/>
      <c r="HD246"/>
      <c r="HE246"/>
      <c r="HF246"/>
      <c r="HG246"/>
      <c r="HH246"/>
      <c r="HI246"/>
      <c r="HJ246"/>
      <c r="HK246"/>
      <c r="HL246"/>
      <c r="HM246"/>
      <c r="HN246"/>
      <c r="HO246"/>
      <c r="HP246"/>
      <c r="HQ246"/>
      <c r="HR246"/>
      <c r="HS246"/>
      <c r="HT246"/>
      <c r="HU246"/>
      <c r="HV246"/>
      <c r="HW246"/>
      <c r="HX246"/>
      <c r="HY246"/>
      <c r="HZ246"/>
      <c r="IA246"/>
      <c r="IB246"/>
      <c r="IC246"/>
      <c r="ID246"/>
      <c r="IE246"/>
      <c r="IF246"/>
      <c r="IG246"/>
      <c r="IH246"/>
      <c r="II246"/>
      <c r="IJ246"/>
      <c r="IK246"/>
      <c r="IL246"/>
      <c r="IM246"/>
      <c r="IN246"/>
      <c r="IO246"/>
      <c r="IP246"/>
      <c r="IQ246"/>
      <c r="IR246"/>
      <c r="IS246"/>
      <c r="IT246"/>
      <c r="IU246"/>
      <c r="IV246"/>
      <c r="IW246"/>
    </row>
    <row r="247" spans="1:257" s="2" customFormat="1" ht="15" hidden="1" x14ac:dyDescent="0.25">
      <c r="A247" s="2">
        <v>145</v>
      </c>
      <c r="B247" s="36">
        <f t="shared" ca="1" si="144"/>
        <v>48880</v>
      </c>
      <c r="C247" s="28">
        <f t="shared" ref="C247:C258" si="147">AJ58</f>
        <v>998.53333333333285</v>
      </c>
      <c r="D247" s="28">
        <f t="shared" ref="D247:D258" si="148">AK58</f>
        <v>832.49999999999977</v>
      </c>
      <c r="E247" s="23"/>
      <c r="F247"/>
      <c r="G247"/>
      <c r="H247"/>
      <c r="I247"/>
      <c r="J247"/>
      <c r="K247"/>
      <c r="L247"/>
      <c r="M247"/>
      <c r="N247"/>
      <c r="O247"/>
      <c r="P247"/>
      <c r="Q247"/>
      <c r="R247"/>
      <c r="S247"/>
      <c r="T247"/>
      <c r="U247"/>
      <c r="V247"/>
      <c r="W247"/>
      <c r="X247"/>
      <c r="Y247"/>
      <c r="Z247"/>
      <c r="AA247"/>
      <c r="AB247"/>
      <c r="AC247"/>
      <c r="AD247"/>
      <c r="AE247"/>
      <c r="AF247"/>
      <c r="AG247"/>
      <c r="AH247"/>
      <c r="AI247"/>
      <c r="AJ247"/>
      <c r="AK247"/>
      <c r="AL247"/>
      <c r="AM247"/>
      <c r="AN247"/>
      <c r="AO247"/>
      <c r="AP247"/>
      <c r="AQ247"/>
      <c r="AR247"/>
      <c r="AS247"/>
      <c r="AT247"/>
      <c r="AU247"/>
      <c r="AV247"/>
      <c r="AW247"/>
      <c r="AX247"/>
      <c r="AY247"/>
      <c r="AZ247"/>
      <c r="BA247"/>
      <c r="BB247"/>
      <c r="BC247"/>
      <c r="BD247"/>
      <c r="BE247"/>
      <c r="BF247"/>
      <c r="BG247"/>
      <c r="BH247"/>
      <c r="BI247"/>
      <c r="BJ247"/>
      <c r="BK247"/>
      <c r="BL247"/>
      <c r="BM247"/>
      <c r="BN247"/>
      <c r="BO247"/>
      <c r="BP247"/>
      <c r="BQ247"/>
      <c r="BR247"/>
      <c r="BS247"/>
      <c r="BT247"/>
      <c r="BU247"/>
      <c r="BV247"/>
      <c r="BW247"/>
      <c r="BX247"/>
      <c r="BY247"/>
      <c r="BZ247"/>
      <c r="CA247"/>
      <c r="CB247"/>
      <c r="CC247"/>
      <c r="CD247"/>
      <c r="CE247"/>
      <c r="CF247"/>
      <c r="CG247"/>
      <c r="CH247"/>
      <c r="CI247"/>
      <c r="CJ247"/>
      <c r="CK247"/>
      <c r="CL247"/>
      <c r="CM247"/>
      <c r="CN247"/>
      <c r="CO247"/>
      <c r="CP247"/>
      <c r="CQ247"/>
      <c r="CR247"/>
      <c r="CS247"/>
      <c r="CT247"/>
      <c r="CU247"/>
      <c r="CV247"/>
      <c r="CW247"/>
      <c r="CX247"/>
      <c r="CY247"/>
      <c r="CZ247"/>
      <c r="DA247"/>
      <c r="DB247"/>
      <c r="DC247"/>
      <c r="DD247"/>
      <c r="DE247"/>
      <c r="DF247"/>
      <c r="DG247"/>
      <c r="DH247"/>
      <c r="DI247"/>
      <c r="DJ247"/>
      <c r="DK247"/>
      <c r="DL247"/>
      <c r="DM247"/>
      <c r="DN247"/>
      <c r="DO247"/>
      <c r="DP247"/>
      <c r="DQ247"/>
      <c r="DR247"/>
      <c r="DS247"/>
      <c r="DT247"/>
      <c r="DU247"/>
      <c r="DV247"/>
      <c r="DW247"/>
      <c r="DX247"/>
      <c r="DY247"/>
      <c r="DZ247"/>
      <c r="EA247"/>
      <c r="EB247"/>
      <c r="EC247"/>
      <c r="ED247"/>
      <c r="EE247"/>
      <c r="EF247"/>
      <c r="EG247"/>
      <c r="EH247"/>
      <c r="EI247"/>
      <c r="EJ247"/>
      <c r="EK247"/>
      <c r="EL247"/>
      <c r="EM247"/>
      <c r="EN247"/>
      <c r="EO247"/>
      <c r="EP247"/>
      <c r="EQ247"/>
      <c r="ER247"/>
      <c r="ES247"/>
      <c r="ET247"/>
      <c r="EU247"/>
      <c r="EV247"/>
      <c r="EW247"/>
      <c r="EX247"/>
      <c r="EY247"/>
      <c r="EZ247"/>
      <c r="FA247"/>
      <c r="FB247"/>
      <c r="FC247"/>
      <c r="FD247"/>
      <c r="FE247"/>
      <c r="FF247"/>
      <c r="FG247"/>
      <c r="FH247"/>
      <c r="FI247"/>
      <c r="FJ247"/>
      <c r="FK247"/>
      <c r="FL247"/>
      <c r="FM247"/>
      <c r="FN247"/>
      <c r="FO247"/>
      <c r="FP247"/>
      <c r="FQ247"/>
      <c r="FR247"/>
      <c r="FS247"/>
      <c r="FT247"/>
      <c r="FU247"/>
      <c r="FV247"/>
      <c r="FW247"/>
      <c r="FX247"/>
      <c r="FY247"/>
      <c r="FZ247"/>
      <c r="GA247"/>
      <c r="GB247"/>
      <c r="GC247"/>
      <c r="GD247"/>
      <c r="GE247"/>
      <c r="GF247"/>
      <c r="GG247"/>
      <c r="GH247"/>
      <c r="GI247"/>
      <c r="GJ247"/>
      <c r="GK247"/>
      <c r="GL247"/>
      <c r="GM247"/>
      <c r="GN247"/>
      <c r="GO247"/>
      <c r="GP247"/>
      <c r="GQ247"/>
      <c r="GR247"/>
      <c r="GS247"/>
      <c r="GT247"/>
      <c r="GU247"/>
      <c r="GV247"/>
      <c r="GW247"/>
      <c r="GX247"/>
      <c r="GY247"/>
      <c r="GZ247"/>
      <c r="HA247"/>
      <c r="HB247"/>
      <c r="HC247"/>
      <c r="HD247"/>
      <c r="HE247"/>
      <c r="HF247"/>
      <c r="HG247"/>
      <c r="HH247"/>
      <c r="HI247"/>
      <c r="HJ247"/>
      <c r="HK247"/>
      <c r="HL247"/>
      <c r="HM247"/>
      <c r="HN247"/>
      <c r="HO247"/>
      <c r="HP247"/>
      <c r="HQ247"/>
      <c r="HR247"/>
      <c r="HS247"/>
      <c r="HT247"/>
      <c r="HU247"/>
      <c r="HV247"/>
      <c r="HW247"/>
      <c r="HX247"/>
      <c r="HY247"/>
      <c r="HZ247"/>
      <c r="IA247"/>
      <c r="IB247"/>
      <c r="IC247"/>
      <c r="ID247"/>
      <c r="IE247"/>
      <c r="IF247"/>
      <c r="IG247"/>
      <c r="IH247"/>
      <c r="II247"/>
      <c r="IJ247"/>
      <c r="IK247"/>
      <c r="IL247"/>
      <c r="IM247"/>
      <c r="IN247"/>
      <c r="IO247"/>
      <c r="IP247"/>
      <c r="IQ247"/>
      <c r="IR247"/>
      <c r="IS247"/>
      <c r="IT247"/>
      <c r="IU247"/>
      <c r="IV247"/>
      <c r="IW247"/>
    </row>
    <row r="248" spans="1:257" s="2" customFormat="1" ht="15" hidden="1" x14ac:dyDescent="0.25">
      <c r="A248" s="2">
        <v>146</v>
      </c>
      <c r="B248" s="36">
        <f t="shared" ca="1" si="144"/>
        <v>48911</v>
      </c>
      <c r="C248" s="28">
        <f t="shared" si="147"/>
        <v>714.73784722222172</v>
      </c>
      <c r="D248" s="28">
        <f t="shared" si="148"/>
        <v>550.4340277777776</v>
      </c>
      <c r="E248" s="23"/>
      <c r="F248"/>
      <c r="G248"/>
      <c r="H248"/>
      <c r="I248"/>
      <c r="J248"/>
      <c r="K248"/>
      <c r="L248"/>
      <c r="M248"/>
      <c r="N248"/>
      <c r="O248"/>
      <c r="P248"/>
      <c r="Q248"/>
      <c r="R248"/>
      <c r="S248"/>
      <c r="T248"/>
      <c r="U248"/>
      <c r="V248"/>
      <c r="W248"/>
      <c r="X248"/>
      <c r="Y248"/>
      <c r="Z248"/>
      <c r="AA248"/>
      <c r="AB248"/>
      <c r="AC248"/>
      <c r="AD248"/>
      <c r="AE248"/>
      <c r="AF248"/>
      <c r="AG248"/>
      <c r="AH248"/>
      <c r="AI248"/>
      <c r="AJ248"/>
      <c r="AK248"/>
      <c r="AL248"/>
      <c r="AM248"/>
      <c r="AN248"/>
      <c r="AO248"/>
      <c r="AP248"/>
      <c r="AQ248"/>
      <c r="AR248"/>
      <c r="AS248"/>
      <c r="AT248"/>
      <c r="AU248"/>
      <c r="AV248"/>
      <c r="AW248"/>
      <c r="AX248"/>
      <c r="AY248"/>
      <c r="AZ248"/>
      <c r="BA248"/>
      <c r="BB248"/>
      <c r="BC248"/>
      <c r="BD248"/>
      <c r="BE248"/>
      <c r="BF248"/>
      <c r="BG248"/>
      <c r="BH248"/>
      <c r="BI248"/>
      <c r="BJ248"/>
      <c r="BK248"/>
      <c r="BL248"/>
      <c r="BM248"/>
      <c r="BN248"/>
      <c r="BO248"/>
      <c r="BP248"/>
      <c r="BQ248"/>
      <c r="BR248"/>
      <c r="BS248"/>
      <c r="BT248"/>
      <c r="BU248"/>
      <c r="BV248"/>
      <c r="BW248"/>
      <c r="BX248"/>
      <c r="BY248"/>
      <c r="BZ248"/>
      <c r="CA248"/>
      <c r="CB248"/>
      <c r="CC248"/>
      <c r="CD248"/>
      <c r="CE248"/>
      <c r="CF248"/>
      <c r="CG248"/>
      <c r="CH248"/>
      <c r="CI248"/>
      <c r="CJ248"/>
      <c r="CK248"/>
      <c r="CL248"/>
      <c r="CM248"/>
      <c r="CN248"/>
      <c r="CO248"/>
      <c r="CP248"/>
      <c r="CQ248"/>
      <c r="CR248"/>
      <c r="CS248"/>
      <c r="CT248"/>
      <c r="CU248"/>
      <c r="CV248"/>
      <c r="CW248"/>
      <c r="CX248"/>
      <c r="CY248"/>
      <c r="CZ248"/>
      <c r="DA248"/>
      <c r="DB248"/>
      <c r="DC248"/>
      <c r="DD248"/>
      <c r="DE248"/>
      <c r="DF248"/>
      <c r="DG248"/>
      <c r="DH248"/>
      <c r="DI248"/>
      <c r="DJ248"/>
      <c r="DK248"/>
      <c r="DL248"/>
      <c r="DM248"/>
      <c r="DN248"/>
      <c r="DO248"/>
      <c r="DP248"/>
      <c r="DQ248"/>
      <c r="DR248"/>
      <c r="DS248"/>
      <c r="DT248"/>
      <c r="DU248"/>
      <c r="DV248"/>
      <c r="DW248"/>
      <c r="DX248"/>
      <c r="DY248"/>
      <c r="DZ248"/>
      <c r="EA248"/>
      <c r="EB248"/>
      <c r="EC248"/>
      <c r="ED248"/>
      <c r="EE248"/>
      <c r="EF248"/>
      <c r="EG248"/>
      <c r="EH248"/>
      <c r="EI248"/>
      <c r="EJ248"/>
      <c r="EK248"/>
      <c r="EL248"/>
      <c r="EM248"/>
      <c r="EN248"/>
      <c r="EO248"/>
      <c r="EP248"/>
      <c r="EQ248"/>
      <c r="ER248"/>
      <c r="ES248"/>
      <c r="ET248"/>
      <c r="EU248"/>
      <c r="EV248"/>
      <c r="EW248"/>
      <c r="EX248"/>
      <c r="EY248"/>
      <c r="EZ248"/>
      <c r="FA248"/>
      <c r="FB248"/>
      <c r="FC248"/>
      <c r="FD248"/>
      <c r="FE248"/>
      <c r="FF248"/>
      <c r="FG248"/>
      <c r="FH248"/>
      <c r="FI248"/>
      <c r="FJ248"/>
      <c r="FK248"/>
      <c r="FL248"/>
      <c r="FM248"/>
      <c r="FN248"/>
      <c r="FO248"/>
      <c r="FP248"/>
      <c r="FQ248"/>
      <c r="FR248"/>
      <c r="FS248"/>
      <c r="FT248"/>
      <c r="FU248"/>
      <c r="FV248"/>
      <c r="FW248"/>
      <c r="FX248"/>
      <c r="FY248"/>
      <c r="FZ248"/>
      <c r="GA248"/>
      <c r="GB248"/>
      <c r="GC248"/>
      <c r="GD248"/>
      <c r="GE248"/>
      <c r="GF248"/>
      <c r="GG248"/>
      <c r="GH248"/>
      <c r="GI248"/>
      <c r="GJ248"/>
      <c r="GK248"/>
      <c r="GL248"/>
      <c r="GM248"/>
      <c r="GN248"/>
      <c r="GO248"/>
      <c r="GP248"/>
      <c r="GQ248"/>
      <c r="GR248"/>
      <c r="GS248"/>
      <c r="GT248"/>
      <c r="GU248"/>
      <c r="GV248"/>
      <c r="GW248"/>
      <c r="GX248"/>
      <c r="GY248"/>
      <c r="GZ248"/>
      <c r="HA248"/>
      <c r="HB248"/>
      <c r="HC248"/>
      <c r="HD248"/>
      <c r="HE248"/>
      <c r="HF248"/>
      <c r="HG248"/>
      <c r="HH248"/>
      <c r="HI248"/>
      <c r="HJ248"/>
      <c r="HK248"/>
      <c r="HL248"/>
      <c r="HM248"/>
      <c r="HN248"/>
      <c r="HO248"/>
      <c r="HP248"/>
      <c r="HQ248"/>
      <c r="HR248"/>
      <c r="HS248"/>
      <c r="HT248"/>
      <c r="HU248"/>
      <c r="HV248"/>
      <c r="HW248"/>
      <c r="HX248"/>
      <c r="HY248"/>
      <c r="HZ248"/>
      <c r="IA248"/>
      <c r="IB248"/>
      <c r="IC248"/>
      <c r="ID248"/>
      <c r="IE248"/>
      <c r="IF248"/>
      <c r="IG248"/>
      <c r="IH248"/>
      <c r="II248"/>
      <c r="IJ248"/>
      <c r="IK248"/>
      <c r="IL248"/>
      <c r="IM248"/>
      <c r="IN248"/>
      <c r="IO248"/>
      <c r="IP248"/>
      <c r="IQ248"/>
      <c r="IR248"/>
      <c r="IS248"/>
      <c r="IT248"/>
      <c r="IU248"/>
      <c r="IV248"/>
      <c r="IW248"/>
    </row>
    <row r="249" spans="1:257" s="2" customFormat="1" ht="15" hidden="1" x14ac:dyDescent="0.25">
      <c r="A249" s="2">
        <v>147</v>
      </c>
      <c r="B249" s="36">
        <f t="shared" ca="1" si="144"/>
        <v>48941</v>
      </c>
      <c r="C249" s="28">
        <f t="shared" si="147"/>
        <v>710.9423611111107</v>
      </c>
      <c r="D249" s="28">
        <f t="shared" si="148"/>
        <v>548.36805555555532</v>
      </c>
      <c r="E249" s="23"/>
      <c r="F249"/>
      <c r="G249"/>
      <c r="H249"/>
      <c r="I249"/>
      <c r="J249"/>
      <c r="K249"/>
      <c r="L249"/>
      <c r="M249"/>
      <c r="N249"/>
      <c r="O249"/>
      <c r="P249"/>
      <c r="Q249"/>
      <c r="R249"/>
      <c r="S249"/>
      <c r="T249"/>
      <c r="U249"/>
      <c r="V249"/>
      <c r="W249"/>
      <c r="X249"/>
      <c r="Y249"/>
      <c r="Z249"/>
      <c r="AA249"/>
      <c r="AB249"/>
      <c r="AC249"/>
      <c r="AD249"/>
      <c r="AE249"/>
      <c r="AF249"/>
      <c r="AG249"/>
      <c r="AH249"/>
      <c r="AI249"/>
      <c r="AJ249"/>
      <c r="AK249"/>
      <c r="AL249"/>
      <c r="AM249"/>
      <c r="AN249"/>
      <c r="AO249"/>
      <c r="AP249"/>
      <c r="AQ249"/>
      <c r="AR249"/>
      <c r="AS249"/>
      <c r="AT249"/>
      <c r="AU249"/>
      <c r="AV249"/>
      <c r="AW249"/>
      <c r="AX249"/>
      <c r="AY249"/>
      <c r="AZ249"/>
      <c r="BA249"/>
      <c r="BB249"/>
      <c r="BC249"/>
      <c r="BD249"/>
      <c r="BE249"/>
      <c r="BF249"/>
      <c r="BG249"/>
      <c r="BH249"/>
      <c r="BI249"/>
      <c r="BJ249"/>
      <c r="BK249"/>
      <c r="BL249"/>
      <c r="BM249"/>
      <c r="BN249"/>
      <c r="BO249"/>
      <c r="BP249"/>
      <c r="BQ249"/>
      <c r="BR249"/>
      <c r="BS249"/>
      <c r="BT249"/>
      <c r="BU249"/>
      <c r="BV249"/>
      <c r="BW249"/>
      <c r="BX249"/>
      <c r="BY249"/>
      <c r="BZ249"/>
      <c r="CA249"/>
      <c r="CB249"/>
      <c r="CC249"/>
      <c r="CD249"/>
      <c r="CE249"/>
      <c r="CF249"/>
      <c r="CG249"/>
      <c r="CH249"/>
      <c r="CI249"/>
      <c r="CJ249"/>
      <c r="CK249"/>
      <c r="CL249"/>
      <c r="CM249"/>
      <c r="CN249"/>
      <c r="CO249"/>
      <c r="CP249"/>
      <c r="CQ249"/>
      <c r="CR249"/>
      <c r="CS249"/>
      <c r="CT249"/>
      <c r="CU249"/>
      <c r="CV249"/>
      <c r="CW249"/>
      <c r="CX249"/>
      <c r="CY249"/>
      <c r="CZ249"/>
      <c r="DA249"/>
      <c r="DB249"/>
      <c r="DC249"/>
      <c r="DD249"/>
      <c r="DE249"/>
      <c r="DF249"/>
      <c r="DG249"/>
      <c r="DH249"/>
      <c r="DI249"/>
      <c r="DJ249"/>
      <c r="DK249"/>
      <c r="DL249"/>
      <c r="DM249"/>
      <c r="DN249"/>
      <c r="DO249"/>
      <c r="DP249"/>
      <c r="DQ249"/>
      <c r="DR249"/>
      <c r="DS249"/>
      <c r="DT249"/>
      <c r="DU249"/>
      <c r="DV249"/>
      <c r="DW249"/>
      <c r="DX249"/>
      <c r="DY249"/>
      <c r="DZ249"/>
      <c r="EA249"/>
      <c r="EB249"/>
      <c r="EC249"/>
      <c r="ED249"/>
      <c r="EE249"/>
      <c r="EF249"/>
      <c r="EG249"/>
      <c r="EH249"/>
      <c r="EI249"/>
      <c r="EJ249"/>
      <c r="EK249"/>
      <c r="EL249"/>
      <c r="EM249"/>
      <c r="EN249"/>
      <c r="EO249"/>
      <c r="EP249"/>
      <c r="EQ249"/>
      <c r="ER249"/>
      <c r="ES249"/>
      <c r="ET249"/>
      <c r="EU249"/>
      <c r="EV249"/>
      <c r="EW249"/>
      <c r="EX249"/>
      <c r="EY249"/>
      <c r="EZ249"/>
      <c r="FA249"/>
      <c r="FB249"/>
      <c r="FC249"/>
      <c r="FD249"/>
      <c r="FE249"/>
      <c r="FF249"/>
      <c r="FG249"/>
      <c r="FH249"/>
      <c r="FI249"/>
      <c r="FJ249"/>
      <c r="FK249"/>
      <c r="FL249"/>
      <c r="FM249"/>
      <c r="FN249"/>
      <c r="FO249"/>
      <c r="FP249"/>
      <c r="FQ249"/>
      <c r="FR249"/>
      <c r="FS249"/>
      <c r="FT249"/>
      <c r="FU249"/>
      <c r="FV249"/>
      <c r="FW249"/>
      <c r="FX249"/>
      <c r="FY249"/>
      <c r="FZ249"/>
      <c r="GA249"/>
      <c r="GB249"/>
      <c r="GC249"/>
      <c r="GD249"/>
      <c r="GE249"/>
      <c r="GF249"/>
      <c r="GG249"/>
      <c r="GH249"/>
      <c r="GI249"/>
      <c r="GJ249"/>
      <c r="GK249"/>
      <c r="GL249"/>
      <c r="GM249"/>
      <c r="GN249"/>
      <c r="GO249"/>
      <c r="GP249"/>
      <c r="GQ249"/>
      <c r="GR249"/>
      <c r="GS249"/>
      <c r="GT249"/>
      <c r="GU249"/>
      <c r="GV249"/>
      <c r="GW249"/>
      <c r="GX249"/>
      <c r="GY249"/>
      <c r="GZ249"/>
      <c r="HA249"/>
      <c r="HB249"/>
      <c r="HC249"/>
      <c r="HD249"/>
      <c r="HE249"/>
      <c r="HF249"/>
      <c r="HG249"/>
      <c r="HH249"/>
      <c r="HI249"/>
      <c r="HJ249"/>
      <c r="HK249"/>
      <c r="HL249"/>
      <c r="HM249"/>
      <c r="HN249"/>
      <c r="HO249"/>
      <c r="HP249"/>
      <c r="HQ249"/>
      <c r="HR249"/>
      <c r="HS249"/>
      <c r="HT249"/>
      <c r="HU249"/>
      <c r="HV249"/>
      <c r="HW249"/>
      <c r="HX249"/>
      <c r="HY249"/>
      <c r="HZ249"/>
      <c r="IA249"/>
      <c r="IB249"/>
      <c r="IC249"/>
      <c r="ID249"/>
      <c r="IE249"/>
      <c r="IF249"/>
      <c r="IG249"/>
      <c r="IH249"/>
      <c r="II249"/>
      <c r="IJ249"/>
      <c r="IK249"/>
      <c r="IL249"/>
      <c r="IM249"/>
      <c r="IN249"/>
      <c r="IO249"/>
      <c r="IP249"/>
      <c r="IQ249"/>
      <c r="IR249"/>
      <c r="IS249"/>
      <c r="IT249"/>
      <c r="IU249"/>
      <c r="IV249"/>
      <c r="IW249"/>
    </row>
    <row r="250" spans="1:257" s="2" customFormat="1" ht="15" hidden="1" x14ac:dyDescent="0.25">
      <c r="A250" s="2">
        <v>148</v>
      </c>
      <c r="B250" s="36">
        <f t="shared" ca="1" si="144"/>
        <v>48972</v>
      </c>
      <c r="C250" s="28">
        <f t="shared" si="147"/>
        <v>707.14687499999968</v>
      </c>
      <c r="D250" s="28">
        <f t="shared" si="148"/>
        <v>546.30208333333314</v>
      </c>
      <c r="E250" s="23"/>
      <c r="F250"/>
      <c r="G250"/>
      <c r="H250"/>
      <c r="I250"/>
      <c r="J250"/>
      <c r="K250"/>
      <c r="L250"/>
      <c r="M250"/>
      <c r="N250"/>
      <c r="O250"/>
      <c r="P250"/>
      <c r="Q250"/>
      <c r="R250"/>
      <c r="S250"/>
      <c r="T250"/>
      <c r="U250"/>
      <c r="V250"/>
      <c r="W250"/>
      <c r="X250"/>
      <c r="Y250"/>
      <c r="Z250"/>
      <c r="AA250"/>
      <c r="AB250"/>
      <c r="AC250"/>
      <c r="AD250"/>
      <c r="AE250"/>
      <c r="AF250"/>
      <c r="AG250"/>
      <c r="AH250"/>
      <c r="AI250"/>
      <c r="AJ250"/>
      <c r="AK250"/>
      <c r="AL250"/>
      <c r="AM250"/>
      <c r="AN250"/>
      <c r="AO250"/>
      <c r="AP250"/>
      <c r="AQ250"/>
      <c r="AR250"/>
      <c r="AS250"/>
      <c r="AT250"/>
      <c r="AU250"/>
      <c r="AV250"/>
      <c r="AW250"/>
      <c r="AX250"/>
      <c r="AY250"/>
      <c r="AZ250"/>
      <c r="BA250"/>
      <c r="BB250"/>
      <c r="BC250"/>
      <c r="BD250"/>
      <c r="BE250"/>
      <c r="BF250"/>
      <c r="BG250"/>
      <c r="BH250"/>
      <c r="BI250"/>
      <c r="BJ250"/>
      <c r="BK250"/>
      <c r="BL250"/>
      <c r="BM250"/>
      <c r="BN250"/>
      <c r="BO250"/>
      <c r="BP250"/>
      <c r="BQ250"/>
      <c r="BR250"/>
      <c r="BS250"/>
      <c r="BT250"/>
      <c r="BU250"/>
      <c r="BV250"/>
      <c r="BW250"/>
      <c r="BX250"/>
      <c r="BY250"/>
      <c r="BZ250"/>
      <c r="CA250"/>
      <c r="CB250"/>
      <c r="CC250"/>
      <c r="CD250"/>
      <c r="CE250"/>
      <c r="CF250"/>
      <c r="CG250"/>
      <c r="CH250"/>
      <c r="CI250"/>
      <c r="CJ250"/>
      <c r="CK250"/>
      <c r="CL250"/>
      <c r="CM250"/>
      <c r="CN250"/>
      <c r="CO250"/>
      <c r="CP250"/>
      <c r="CQ250"/>
      <c r="CR250"/>
      <c r="CS250"/>
      <c r="CT250"/>
      <c r="CU250"/>
      <c r="CV250"/>
      <c r="CW250"/>
      <c r="CX250"/>
      <c r="CY250"/>
      <c r="CZ250"/>
      <c r="DA250"/>
      <c r="DB250"/>
      <c r="DC250"/>
      <c r="DD250"/>
      <c r="DE250"/>
      <c r="DF250"/>
      <c r="DG250"/>
      <c r="DH250"/>
      <c r="DI250"/>
      <c r="DJ250"/>
      <c r="DK250"/>
      <c r="DL250"/>
      <c r="DM250"/>
      <c r="DN250"/>
      <c r="DO250"/>
      <c r="DP250"/>
      <c r="DQ250"/>
      <c r="DR250"/>
      <c r="DS250"/>
      <c r="DT250"/>
      <c r="DU250"/>
      <c r="DV250"/>
      <c r="DW250"/>
      <c r="DX250"/>
      <c r="DY250"/>
      <c r="DZ250"/>
      <c r="EA250"/>
      <c r="EB250"/>
      <c r="EC250"/>
      <c r="ED250"/>
      <c r="EE250"/>
      <c r="EF250"/>
      <c r="EG250"/>
      <c r="EH250"/>
      <c r="EI250"/>
      <c r="EJ250"/>
      <c r="EK250"/>
      <c r="EL250"/>
      <c r="EM250"/>
      <c r="EN250"/>
      <c r="EO250"/>
      <c r="EP250"/>
      <c r="EQ250"/>
      <c r="ER250"/>
      <c r="ES250"/>
      <c r="ET250"/>
      <c r="EU250"/>
      <c r="EV250"/>
      <c r="EW250"/>
      <c r="EX250"/>
      <c r="EY250"/>
      <c r="EZ250"/>
      <c r="FA250"/>
      <c r="FB250"/>
      <c r="FC250"/>
      <c r="FD250"/>
      <c r="FE250"/>
      <c r="FF250"/>
      <c r="FG250"/>
      <c r="FH250"/>
      <c r="FI250"/>
      <c r="FJ250"/>
      <c r="FK250"/>
      <c r="FL250"/>
      <c r="FM250"/>
      <c r="FN250"/>
      <c r="FO250"/>
      <c r="FP250"/>
      <c r="FQ250"/>
      <c r="FR250"/>
      <c r="FS250"/>
      <c r="FT250"/>
      <c r="FU250"/>
      <c r="FV250"/>
      <c r="FW250"/>
      <c r="FX250"/>
      <c r="FY250"/>
      <c r="FZ250"/>
      <c r="GA250"/>
      <c r="GB250"/>
      <c r="GC250"/>
      <c r="GD250"/>
      <c r="GE250"/>
      <c r="GF250"/>
      <c r="GG250"/>
      <c r="GH250"/>
      <c r="GI250"/>
      <c r="GJ250"/>
      <c r="GK250"/>
      <c r="GL250"/>
      <c r="GM250"/>
      <c r="GN250"/>
      <c r="GO250"/>
      <c r="GP250"/>
      <c r="GQ250"/>
      <c r="GR250"/>
      <c r="GS250"/>
      <c r="GT250"/>
      <c r="GU250"/>
      <c r="GV250"/>
      <c r="GW250"/>
      <c r="GX250"/>
      <c r="GY250"/>
      <c r="GZ250"/>
      <c r="HA250"/>
      <c r="HB250"/>
      <c r="HC250"/>
      <c r="HD250"/>
      <c r="HE250"/>
      <c r="HF250"/>
      <c r="HG250"/>
      <c r="HH250"/>
      <c r="HI250"/>
      <c r="HJ250"/>
      <c r="HK250"/>
      <c r="HL250"/>
      <c r="HM250"/>
      <c r="HN250"/>
      <c r="HO250"/>
      <c r="HP250"/>
      <c r="HQ250"/>
      <c r="HR250"/>
      <c r="HS250"/>
      <c r="HT250"/>
      <c r="HU250"/>
      <c r="HV250"/>
      <c r="HW250"/>
      <c r="HX250"/>
      <c r="HY250"/>
      <c r="HZ250"/>
      <c r="IA250"/>
      <c r="IB250"/>
      <c r="IC250"/>
      <c r="ID250"/>
      <c r="IE250"/>
      <c r="IF250"/>
      <c r="IG250"/>
      <c r="IH250"/>
      <c r="II250"/>
      <c r="IJ250"/>
      <c r="IK250"/>
      <c r="IL250"/>
      <c r="IM250"/>
      <c r="IN250"/>
      <c r="IO250"/>
      <c r="IP250"/>
      <c r="IQ250"/>
      <c r="IR250"/>
      <c r="IS250"/>
      <c r="IT250"/>
      <c r="IU250"/>
      <c r="IV250"/>
      <c r="IW250"/>
    </row>
    <row r="251" spans="1:257" s="2" customFormat="1" ht="15" hidden="1" x14ac:dyDescent="0.25">
      <c r="A251" s="2">
        <v>149</v>
      </c>
      <c r="B251" s="36">
        <f t="shared" ca="1" si="144"/>
        <v>49003</v>
      </c>
      <c r="C251" s="28">
        <f t="shared" si="147"/>
        <v>703.35138888888855</v>
      </c>
      <c r="D251" s="28">
        <f t="shared" si="148"/>
        <v>544.23611111111086</v>
      </c>
      <c r="E251" s="23"/>
      <c r="F251"/>
      <c r="G251"/>
      <c r="H251"/>
      <c r="I251"/>
      <c r="J251"/>
      <c r="K251"/>
      <c r="L251"/>
      <c r="M251"/>
      <c r="N251"/>
      <c r="O251"/>
      <c r="P251"/>
      <c r="Q251"/>
      <c r="R251"/>
      <c r="S251"/>
      <c r="T251"/>
      <c r="U251"/>
      <c r="V251"/>
      <c r="W251"/>
      <c r="X251"/>
      <c r="Y251"/>
      <c r="Z251"/>
      <c r="AA251"/>
      <c r="AB251"/>
      <c r="AC251"/>
      <c r="AD251"/>
      <c r="AE251"/>
      <c r="AF251"/>
      <c r="AG251"/>
      <c r="AH251"/>
      <c r="AI251"/>
      <c r="AJ251"/>
      <c r="AK251"/>
      <c r="AL251"/>
      <c r="AM251"/>
      <c r="AN251"/>
      <c r="AO251"/>
      <c r="AP251"/>
      <c r="AQ251"/>
      <c r="AR251"/>
      <c r="AS251"/>
      <c r="AT251"/>
      <c r="AU251"/>
      <c r="AV251"/>
      <c r="AW251"/>
      <c r="AX251"/>
      <c r="AY251"/>
      <c r="AZ251"/>
      <c r="BA251"/>
      <c r="BB251"/>
      <c r="BC251"/>
      <c r="BD251"/>
      <c r="BE251"/>
      <c r="BF251"/>
      <c r="BG251"/>
      <c r="BH251"/>
      <c r="BI251"/>
      <c r="BJ251"/>
      <c r="BK251"/>
      <c r="BL251"/>
      <c r="BM251"/>
      <c r="BN251"/>
      <c r="BO251"/>
      <c r="BP251"/>
      <c r="BQ251"/>
      <c r="BR251"/>
      <c r="BS251"/>
      <c r="BT251"/>
      <c r="BU251"/>
      <c r="BV251"/>
      <c r="BW251"/>
      <c r="BX251"/>
      <c r="BY251"/>
      <c r="BZ251"/>
      <c r="CA251"/>
      <c r="CB251"/>
      <c r="CC251"/>
      <c r="CD251"/>
      <c r="CE251"/>
      <c r="CF251"/>
      <c r="CG251"/>
      <c r="CH251"/>
      <c r="CI251"/>
      <c r="CJ251"/>
      <c r="CK251"/>
      <c r="CL251"/>
      <c r="CM251"/>
      <c r="CN251"/>
      <c r="CO251"/>
      <c r="CP251"/>
      <c r="CQ251"/>
      <c r="CR251"/>
      <c r="CS251"/>
      <c r="CT251"/>
      <c r="CU251"/>
      <c r="CV251"/>
      <c r="CW251"/>
      <c r="CX251"/>
      <c r="CY251"/>
      <c r="CZ251"/>
      <c r="DA251"/>
      <c r="DB251"/>
      <c r="DC251"/>
      <c r="DD251"/>
      <c r="DE251"/>
      <c r="DF251"/>
      <c r="DG251"/>
      <c r="DH251"/>
      <c r="DI251"/>
      <c r="DJ251"/>
      <c r="DK251"/>
      <c r="DL251"/>
      <c r="DM251"/>
      <c r="DN251"/>
      <c r="DO251"/>
      <c r="DP251"/>
      <c r="DQ251"/>
      <c r="DR251"/>
      <c r="DS251"/>
      <c r="DT251"/>
      <c r="DU251"/>
      <c r="DV251"/>
      <c r="DW251"/>
      <c r="DX251"/>
      <c r="DY251"/>
      <c r="DZ251"/>
      <c r="EA251"/>
      <c r="EB251"/>
      <c r="EC251"/>
      <c r="ED251"/>
      <c r="EE251"/>
      <c r="EF251"/>
      <c r="EG251"/>
      <c r="EH251"/>
      <c r="EI251"/>
      <c r="EJ251"/>
      <c r="EK251"/>
      <c r="EL251"/>
      <c r="EM251"/>
      <c r="EN251"/>
      <c r="EO251"/>
      <c r="EP251"/>
      <c r="EQ251"/>
      <c r="ER251"/>
      <c r="ES251"/>
      <c r="ET251"/>
      <c r="EU251"/>
      <c r="EV251"/>
      <c r="EW251"/>
      <c r="EX251"/>
      <c r="EY251"/>
      <c r="EZ251"/>
      <c r="FA251"/>
      <c r="FB251"/>
      <c r="FC251"/>
      <c r="FD251"/>
      <c r="FE251"/>
      <c r="FF251"/>
      <c r="FG251"/>
      <c r="FH251"/>
      <c r="FI251"/>
      <c r="FJ251"/>
      <c r="FK251"/>
      <c r="FL251"/>
      <c r="FM251"/>
      <c r="FN251"/>
      <c r="FO251"/>
      <c r="FP251"/>
      <c r="FQ251"/>
      <c r="FR251"/>
      <c r="FS251"/>
      <c r="FT251"/>
      <c r="FU251"/>
      <c r="FV251"/>
      <c r="FW251"/>
      <c r="FX251"/>
      <c r="FY251"/>
      <c r="FZ251"/>
      <c r="GA251"/>
      <c r="GB251"/>
      <c r="GC251"/>
      <c r="GD251"/>
      <c r="GE251"/>
      <c r="GF251"/>
      <c r="GG251"/>
      <c r="GH251"/>
      <c r="GI251"/>
      <c r="GJ251"/>
      <c r="GK251"/>
      <c r="GL251"/>
      <c r="GM251"/>
      <c r="GN251"/>
      <c r="GO251"/>
      <c r="GP251"/>
      <c r="GQ251"/>
      <c r="GR251"/>
      <c r="GS251"/>
      <c r="GT251"/>
      <c r="GU251"/>
      <c r="GV251"/>
      <c r="GW251"/>
      <c r="GX251"/>
      <c r="GY251"/>
      <c r="GZ251"/>
      <c r="HA251"/>
      <c r="HB251"/>
      <c r="HC251"/>
      <c r="HD251"/>
      <c r="HE251"/>
      <c r="HF251"/>
      <c r="HG251"/>
      <c r="HH251"/>
      <c r="HI251"/>
      <c r="HJ251"/>
      <c r="HK251"/>
      <c r="HL251"/>
      <c r="HM251"/>
      <c r="HN251"/>
      <c r="HO251"/>
      <c r="HP251"/>
      <c r="HQ251"/>
      <c r="HR251"/>
      <c r="HS251"/>
      <c r="HT251"/>
      <c r="HU251"/>
      <c r="HV251"/>
      <c r="HW251"/>
      <c r="HX251"/>
      <c r="HY251"/>
      <c r="HZ251"/>
      <c r="IA251"/>
      <c r="IB251"/>
      <c r="IC251"/>
      <c r="ID251"/>
      <c r="IE251"/>
      <c r="IF251"/>
      <c r="IG251"/>
      <c r="IH251"/>
      <c r="II251"/>
      <c r="IJ251"/>
      <c r="IK251"/>
      <c r="IL251"/>
      <c r="IM251"/>
      <c r="IN251"/>
      <c r="IO251"/>
      <c r="IP251"/>
      <c r="IQ251"/>
      <c r="IR251"/>
      <c r="IS251"/>
      <c r="IT251"/>
      <c r="IU251"/>
      <c r="IV251"/>
      <c r="IW251"/>
    </row>
    <row r="252" spans="1:257" s="2" customFormat="1" ht="15" hidden="1" x14ac:dyDescent="0.25">
      <c r="A252" s="2">
        <v>150</v>
      </c>
      <c r="B252" s="36">
        <f t="shared" ca="1" si="144"/>
        <v>49031</v>
      </c>
      <c r="C252" s="28">
        <f t="shared" si="147"/>
        <v>699.55590277777742</v>
      </c>
      <c r="D252" s="28">
        <f t="shared" si="148"/>
        <v>542.17013888888869</v>
      </c>
      <c r="E252" s="23"/>
      <c r="F252"/>
      <c r="G252"/>
      <c r="H252"/>
      <c r="I252"/>
      <c r="J252"/>
      <c r="K252"/>
      <c r="L252"/>
      <c r="M252"/>
      <c r="N252"/>
      <c r="O252"/>
      <c r="P252"/>
      <c r="Q252"/>
      <c r="R252"/>
      <c r="S252"/>
      <c r="T252"/>
      <c r="U252"/>
      <c r="V252"/>
      <c r="W252"/>
      <c r="X252"/>
      <c r="Y252"/>
      <c r="Z252"/>
      <c r="AA252"/>
      <c r="AB252"/>
      <c r="AC252"/>
      <c r="AD252"/>
      <c r="AE252"/>
      <c r="AF252"/>
      <c r="AG252"/>
      <c r="AH252"/>
      <c r="AI252"/>
      <c r="AJ252"/>
      <c r="AK252"/>
      <c r="AL252"/>
      <c r="AM252"/>
      <c r="AN252"/>
      <c r="AO252"/>
      <c r="AP252"/>
      <c r="AQ252"/>
      <c r="AR252"/>
      <c r="AS252"/>
      <c r="AT252"/>
      <c r="AU252"/>
      <c r="AV252"/>
      <c r="AW252"/>
      <c r="AX252"/>
      <c r="AY252"/>
      <c r="AZ252"/>
      <c r="BA252"/>
      <c r="BB252"/>
      <c r="BC252"/>
      <c r="BD252"/>
      <c r="BE252"/>
      <c r="BF252"/>
      <c r="BG252"/>
      <c r="BH252"/>
      <c r="BI252"/>
      <c r="BJ252"/>
      <c r="BK252"/>
      <c r="BL252"/>
      <c r="BM252"/>
      <c r="BN252"/>
      <c r="BO252"/>
      <c r="BP252"/>
      <c r="BQ252"/>
      <c r="BR252"/>
      <c r="BS252"/>
      <c r="BT252"/>
      <c r="BU252"/>
      <c r="BV252"/>
      <c r="BW252"/>
      <c r="BX252"/>
      <c r="BY252"/>
      <c r="BZ252"/>
      <c r="CA252"/>
      <c r="CB252"/>
      <c r="CC252"/>
      <c r="CD252"/>
      <c r="CE252"/>
      <c r="CF252"/>
      <c r="CG252"/>
      <c r="CH252"/>
      <c r="CI252"/>
      <c r="CJ252"/>
      <c r="CK252"/>
      <c r="CL252"/>
      <c r="CM252"/>
      <c r="CN252"/>
      <c r="CO252"/>
      <c r="CP252"/>
      <c r="CQ252"/>
      <c r="CR252"/>
      <c r="CS252"/>
      <c r="CT252"/>
      <c r="CU252"/>
      <c r="CV252"/>
      <c r="CW252"/>
      <c r="CX252"/>
      <c r="CY252"/>
      <c r="CZ252"/>
      <c r="DA252"/>
      <c r="DB252"/>
      <c r="DC252"/>
      <c r="DD252"/>
      <c r="DE252"/>
      <c r="DF252"/>
      <c r="DG252"/>
      <c r="DH252"/>
      <c r="DI252"/>
      <c r="DJ252"/>
      <c r="DK252"/>
      <c r="DL252"/>
      <c r="DM252"/>
      <c r="DN252"/>
      <c r="DO252"/>
      <c r="DP252"/>
      <c r="DQ252"/>
      <c r="DR252"/>
      <c r="DS252"/>
      <c r="DT252"/>
      <c r="DU252"/>
      <c r="DV252"/>
      <c r="DW252"/>
      <c r="DX252"/>
      <c r="DY252"/>
      <c r="DZ252"/>
      <c r="EA252"/>
      <c r="EB252"/>
      <c r="EC252"/>
      <c r="ED252"/>
      <c r="EE252"/>
      <c r="EF252"/>
      <c r="EG252"/>
      <c r="EH252"/>
      <c r="EI252"/>
      <c r="EJ252"/>
      <c r="EK252"/>
      <c r="EL252"/>
      <c r="EM252"/>
      <c r="EN252"/>
      <c r="EO252"/>
      <c r="EP252"/>
      <c r="EQ252"/>
      <c r="ER252"/>
      <c r="ES252"/>
      <c r="ET252"/>
      <c r="EU252"/>
      <c r="EV252"/>
      <c r="EW252"/>
      <c r="EX252"/>
      <c r="EY252"/>
      <c r="EZ252"/>
      <c r="FA252"/>
      <c r="FB252"/>
      <c r="FC252"/>
      <c r="FD252"/>
      <c r="FE252"/>
      <c r="FF252"/>
      <c r="FG252"/>
      <c r="FH252"/>
      <c r="FI252"/>
      <c r="FJ252"/>
      <c r="FK252"/>
      <c r="FL252"/>
      <c r="FM252"/>
      <c r="FN252"/>
      <c r="FO252"/>
      <c r="FP252"/>
      <c r="FQ252"/>
      <c r="FR252"/>
      <c r="FS252"/>
      <c r="FT252"/>
      <c r="FU252"/>
      <c r="FV252"/>
      <c r="FW252"/>
      <c r="FX252"/>
      <c r="FY252"/>
      <c r="FZ252"/>
      <c r="GA252"/>
      <c r="GB252"/>
      <c r="GC252"/>
      <c r="GD252"/>
      <c r="GE252"/>
      <c r="GF252"/>
      <c r="GG252"/>
      <c r="GH252"/>
      <c r="GI252"/>
      <c r="GJ252"/>
      <c r="GK252"/>
      <c r="GL252"/>
      <c r="GM252"/>
      <c r="GN252"/>
      <c r="GO252"/>
      <c r="GP252"/>
      <c r="GQ252"/>
      <c r="GR252"/>
      <c r="GS252"/>
      <c r="GT252"/>
      <c r="GU252"/>
      <c r="GV252"/>
      <c r="GW252"/>
      <c r="GX252"/>
      <c r="GY252"/>
      <c r="GZ252"/>
      <c r="HA252"/>
      <c r="HB252"/>
      <c r="HC252"/>
      <c r="HD252"/>
      <c r="HE252"/>
      <c r="HF252"/>
      <c r="HG252"/>
      <c r="HH252"/>
      <c r="HI252"/>
      <c r="HJ252"/>
      <c r="HK252"/>
      <c r="HL252"/>
      <c r="HM252"/>
      <c r="HN252"/>
      <c r="HO252"/>
      <c r="HP252"/>
      <c r="HQ252"/>
      <c r="HR252"/>
      <c r="HS252"/>
      <c r="HT252"/>
      <c r="HU252"/>
      <c r="HV252"/>
      <c r="HW252"/>
      <c r="HX252"/>
      <c r="HY252"/>
      <c r="HZ252"/>
      <c r="IA252"/>
      <c r="IB252"/>
      <c r="IC252"/>
      <c r="ID252"/>
      <c r="IE252"/>
      <c r="IF252"/>
      <c r="IG252"/>
      <c r="IH252"/>
      <c r="II252"/>
      <c r="IJ252"/>
      <c r="IK252"/>
      <c r="IL252"/>
      <c r="IM252"/>
      <c r="IN252"/>
      <c r="IO252"/>
      <c r="IP252"/>
      <c r="IQ252"/>
      <c r="IR252"/>
      <c r="IS252"/>
      <c r="IT252"/>
      <c r="IU252"/>
      <c r="IV252"/>
      <c r="IW252"/>
    </row>
    <row r="253" spans="1:257" s="2" customFormat="1" ht="15" hidden="1" x14ac:dyDescent="0.25">
      <c r="A253" s="2">
        <v>151</v>
      </c>
      <c r="B253" s="36">
        <f t="shared" ca="1" si="144"/>
        <v>49062</v>
      </c>
      <c r="C253" s="28">
        <f t="shared" si="147"/>
        <v>695.76041666666629</v>
      </c>
      <c r="D253" s="28">
        <f t="shared" si="148"/>
        <v>540.10416666666652</v>
      </c>
      <c r="E253" s="23"/>
      <c r="F253"/>
      <c r="G253"/>
      <c r="H253"/>
      <c r="I253"/>
      <c r="J253"/>
      <c r="K253"/>
      <c r="L253"/>
      <c r="M253"/>
      <c r="N253"/>
      <c r="O253"/>
      <c r="P253"/>
      <c r="Q253"/>
      <c r="R253"/>
      <c r="S253"/>
      <c r="T253"/>
      <c r="U253"/>
      <c r="V253"/>
      <c r="W253"/>
      <c r="X253"/>
      <c r="Y253"/>
      <c r="Z253"/>
      <c r="AA253"/>
      <c r="AB253"/>
      <c r="AC253"/>
      <c r="AD253"/>
      <c r="AE253"/>
      <c r="AF253"/>
      <c r="AG253"/>
      <c r="AH253"/>
      <c r="AI253"/>
      <c r="AJ253"/>
      <c r="AK253"/>
      <c r="AL253"/>
      <c r="AM253"/>
      <c r="AN253"/>
      <c r="AO253"/>
      <c r="AP253"/>
      <c r="AQ253"/>
      <c r="AR253"/>
      <c r="AS253"/>
      <c r="AT253"/>
      <c r="AU253"/>
      <c r="AV253"/>
      <c r="AW253"/>
      <c r="AX253"/>
      <c r="AY253"/>
      <c r="AZ253"/>
      <c r="BA253"/>
      <c r="BB253"/>
      <c r="BC253"/>
      <c r="BD253"/>
      <c r="BE253"/>
      <c r="BF253"/>
      <c r="BG253"/>
      <c r="BH253"/>
      <c r="BI253"/>
      <c r="BJ253"/>
      <c r="BK253"/>
      <c r="BL253"/>
      <c r="BM253"/>
      <c r="BN253"/>
      <c r="BO253"/>
      <c r="BP253"/>
      <c r="BQ253"/>
      <c r="BR253"/>
      <c r="BS253"/>
      <c r="BT253"/>
      <c r="BU253"/>
      <c r="BV253"/>
      <c r="BW253"/>
      <c r="BX253"/>
      <c r="BY253"/>
      <c r="BZ253"/>
      <c r="CA253"/>
      <c r="CB253"/>
      <c r="CC253"/>
      <c r="CD253"/>
      <c r="CE253"/>
      <c r="CF253"/>
      <c r="CG253"/>
      <c r="CH253"/>
      <c r="CI253"/>
      <c r="CJ253"/>
      <c r="CK253"/>
      <c r="CL253"/>
      <c r="CM253"/>
      <c r="CN253"/>
      <c r="CO253"/>
      <c r="CP253"/>
      <c r="CQ253"/>
      <c r="CR253"/>
      <c r="CS253"/>
      <c r="CT253"/>
      <c r="CU253"/>
      <c r="CV253"/>
      <c r="CW253"/>
      <c r="CX253"/>
      <c r="CY253"/>
      <c r="CZ253"/>
      <c r="DA253"/>
      <c r="DB253"/>
      <c r="DC253"/>
      <c r="DD253"/>
      <c r="DE253"/>
      <c r="DF253"/>
      <c r="DG253"/>
      <c r="DH253"/>
      <c r="DI253"/>
      <c r="DJ253"/>
      <c r="DK253"/>
      <c r="DL253"/>
      <c r="DM253"/>
      <c r="DN253"/>
      <c r="DO253"/>
      <c r="DP253"/>
      <c r="DQ253"/>
      <c r="DR253"/>
      <c r="DS253"/>
      <c r="DT253"/>
      <c r="DU253"/>
      <c r="DV253"/>
      <c r="DW253"/>
      <c r="DX253"/>
      <c r="DY253"/>
      <c r="DZ253"/>
      <c r="EA253"/>
      <c r="EB253"/>
      <c r="EC253"/>
      <c r="ED253"/>
      <c r="EE253"/>
      <c r="EF253"/>
      <c r="EG253"/>
      <c r="EH253"/>
      <c r="EI253"/>
      <c r="EJ253"/>
      <c r="EK253"/>
      <c r="EL253"/>
      <c r="EM253"/>
      <c r="EN253"/>
      <c r="EO253"/>
      <c r="EP253"/>
      <c r="EQ253"/>
      <c r="ER253"/>
      <c r="ES253"/>
      <c r="ET253"/>
      <c r="EU253"/>
      <c r="EV253"/>
      <c r="EW253"/>
      <c r="EX253"/>
      <c r="EY253"/>
      <c r="EZ253"/>
      <c r="FA253"/>
      <c r="FB253"/>
      <c r="FC253"/>
      <c r="FD253"/>
      <c r="FE253"/>
      <c r="FF253"/>
      <c r="FG253"/>
      <c r="FH253"/>
      <c r="FI253"/>
      <c r="FJ253"/>
      <c r="FK253"/>
      <c r="FL253"/>
      <c r="FM253"/>
      <c r="FN253"/>
      <c r="FO253"/>
      <c r="FP253"/>
      <c r="FQ253"/>
      <c r="FR253"/>
      <c r="FS253"/>
      <c r="FT253"/>
      <c r="FU253"/>
      <c r="FV253"/>
      <c r="FW253"/>
      <c r="FX253"/>
      <c r="FY253"/>
      <c r="FZ253"/>
      <c r="GA253"/>
      <c r="GB253"/>
      <c r="GC253"/>
      <c r="GD253"/>
      <c r="GE253"/>
      <c r="GF253"/>
      <c r="GG253"/>
      <c r="GH253"/>
      <c r="GI253"/>
      <c r="GJ253"/>
      <c r="GK253"/>
      <c r="GL253"/>
      <c r="GM253"/>
      <c r="GN253"/>
      <c r="GO253"/>
      <c r="GP253"/>
      <c r="GQ253"/>
      <c r="GR253"/>
      <c r="GS253"/>
      <c r="GT253"/>
      <c r="GU253"/>
      <c r="GV253"/>
      <c r="GW253"/>
      <c r="GX253"/>
      <c r="GY253"/>
      <c r="GZ253"/>
      <c r="HA253"/>
      <c r="HB253"/>
      <c r="HC253"/>
      <c r="HD253"/>
      <c r="HE253"/>
      <c r="HF253"/>
      <c r="HG253"/>
      <c r="HH253"/>
      <c r="HI253"/>
      <c r="HJ253"/>
      <c r="HK253"/>
      <c r="HL253"/>
      <c r="HM253"/>
      <c r="HN253"/>
      <c r="HO253"/>
      <c r="HP253"/>
      <c r="HQ253"/>
      <c r="HR253"/>
      <c r="HS253"/>
      <c r="HT253"/>
      <c r="HU253"/>
      <c r="HV253"/>
      <c r="HW253"/>
      <c r="HX253"/>
      <c r="HY253"/>
      <c r="HZ253"/>
      <c r="IA253"/>
      <c r="IB253"/>
      <c r="IC253"/>
      <c r="ID253"/>
      <c r="IE253"/>
      <c r="IF253"/>
      <c r="IG253"/>
      <c r="IH253"/>
      <c r="II253"/>
      <c r="IJ253"/>
      <c r="IK253"/>
      <c r="IL253"/>
      <c r="IM253"/>
      <c r="IN253"/>
      <c r="IO253"/>
      <c r="IP253"/>
      <c r="IQ253"/>
      <c r="IR253"/>
      <c r="IS253"/>
      <c r="IT253"/>
      <c r="IU253"/>
      <c r="IV253"/>
      <c r="IW253"/>
    </row>
    <row r="254" spans="1:257" s="2" customFormat="1" ht="15" hidden="1" x14ac:dyDescent="0.25">
      <c r="A254" s="2">
        <v>152</v>
      </c>
      <c r="B254" s="36">
        <f t="shared" ca="1" si="144"/>
        <v>49092</v>
      </c>
      <c r="C254" s="28">
        <f t="shared" si="147"/>
        <v>691.96493055555516</v>
      </c>
      <c r="D254" s="28">
        <f t="shared" si="148"/>
        <v>538.03819444444423</v>
      </c>
      <c r="E254" s="23"/>
      <c r="F254"/>
      <c r="G254"/>
      <c r="H254"/>
      <c r="I254"/>
      <c r="J254"/>
      <c r="K254"/>
      <c r="L254"/>
      <c r="M254"/>
      <c r="N254"/>
      <c r="O254"/>
      <c r="P254"/>
      <c r="Q254"/>
      <c r="R254"/>
      <c r="S254"/>
      <c r="T254"/>
      <c r="U254"/>
      <c r="V254"/>
      <c r="W254"/>
      <c r="X254"/>
      <c r="Y254"/>
      <c r="Z254"/>
      <c r="AA254"/>
      <c r="AB254"/>
      <c r="AC254"/>
      <c r="AD254"/>
      <c r="AE254"/>
      <c r="AF254"/>
      <c r="AG254"/>
      <c r="AH254"/>
      <c r="AI254"/>
      <c r="AJ254"/>
      <c r="AK254"/>
      <c r="AL254"/>
      <c r="AM254"/>
      <c r="AN254"/>
      <c r="AO254"/>
      <c r="AP254"/>
      <c r="AQ254"/>
      <c r="AR254"/>
      <c r="AS254"/>
      <c r="AT254"/>
      <c r="AU254"/>
      <c r="AV254"/>
      <c r="AW254"/>
      <c r="AX254"/>
      <c r="AY254"/>
      <c r="AZ254"/>
      <c r="BA254"/>
      <c r="BB254"/>
      <c r="BC254"/>
      <c r="BD254"/>
      <c r="BE254"/>
      <c r="BF254"/>
      <c r="BG254"/>
      <c r="BH254"/>
      <c r="BI254"/>
      <c r="BJ254"/>
      <c r="BK254"/>
      <c r="BL254"/>
      <c r="BM254"/>
      <c r="BN254"/>
      <c r="BO254"/>
      <c r="BP254"/>
      <c r="BQ254"/>
      <c r="BR254"/>
      <c r="BS254"/>
      <c r="BT254"/>
      <c r="BU254"/>
      <c r="BV254"/>
      <c r="BW254"/>
      <c r="BX254"/>
      <c r="BY254"/>
      <c r="BZ254"/>
      <c r="CA254"/>
      <c r="CB254"/>
      <c r="CC254"/>
      <c r="CD254"/>
      <c r="CE254"/>
      <c r="CF254"/>
      <c r="CG254"/>
      <c r="CH254"/>
      <c r="CI254"/>
      <c r="CJ254"/>
      <c r="CK254"/>
      <c r="CL254"/>
      <c r="CM254"/>
      <c r="CN254"/>
      <c r="CO254"/>
      <c r="CP254"/>
      <c r="CQ254"/>
      <c r="CR254"/>
      <c r="CS254"/>
      <c r="CT254"/>
      <c r="CU254"/>
      <c r="CV254"/>
      <c r="CW254"/>
      <c r="CX254"/>
      <c r="CY254"/>
      <c r="CZ254"/>
      <c r="DA254"/>
      <c r="DB254"/>
      <c r="DC254"/>
      <c r="DD254"/>
      <c r="DE254"/>
      <c r="DF254"/>
      <c r="DG254"/>
      <c r="DH254"/>
      <c r="DI254"/>
      <c r="DJ254"/>
      <c r="DK254"/>
      <c r="DL254"/>
      <c r="DM254"/>
      <c r="DN254"/>
      <c r="DO254"/>
      <c r="DP254"/>
      <c r="DQ254"/>
      <c r="DR254"/>
      <c r="DS254"/>
      <c r="DT254"/>
      <c r="DU254"/>
      <c r="DV254"/>
      <c r="DW254"/>
      <c r="DX254"/>
      <c r="DY254"/>
      <c r="DZ254"/>
      <c r="EA254"/>
      <c r="EB254"/>
      <c r="EC254"/>
      <c r="ED254"/>
      <c r="EE254"/>
      <c r="EF254"/>
      <c r="EG254"/>
      <c r="EH254"/>
      <c r="EI254"/>
      <c r="EJ254"/>
      <c r="EK254"/>
      <c r="EL254"/>
      <c r="EM254"/>
      <c r="EN254"/>
      <c r="EO254"/>
      <c r="EP254"/>
      <c r="EQ254"/>
      <c r="ER254"/>
      <c r="ES254"/>
      <c r="ET254"/>
      <c r="EU254"/>
      <c r="EV254"/>
      <c r="EW254"/>
      <c r="EX254"/>
      <c r="EY254"/>
      <c r="EZ254"/>
      <c r="FA254"/>
      <c r="FB254"/>
      <c r="FC254"/>
      <c r="FD254"/>
      <c r="FE254"/>
      <c r="FF254"/>
      <c r="FG254"/>
      <c r="FH254"/>
      <c r="FI254"/>
      <c r="FJ254"/>
      <c r="FK254"/>
      <c r="FL254"/>
      <c r="FM254"/>
      <c r="FN254"/>
      <c r="FO254"/>
      <c r="FP254"/>
      <c r="FQ254"/>
      <c r="FR254"/>
      <c r="FS254"/>
      <c r="FT254"/>
      <c r="FU254"/>
      <c r="FV254"/>
      <c r="FW254"/>
      <c r="FX254"/>
      <c r="FY254"/>
      <c r="FZ254"/>
      <c r="GA254"/>
      <c r="GB254"/>
      <c r="GC254"/>
      <c r="GD254"/>
      <c r="GE254"/>
      <c r="GF254"/>
      <c r="GG254"/>
      <c r="GH254"/>
      <c r="GI254"/>
      <c r="GJ254"/>
      <c r="GK254"/>
      <c r="GL254"/>
      <c r="GM254"/>
      <c r="GN254"/>
      <c r="GO254"/>
      <c r="GP254"/>
      <c r="GQ254"/>
      <c r="GR254"/>
      <c r="GS254"/>
      <c r="GT254"/>
      <c r="GU254"/>
      <c r="GV254"/>
      <c r="GW254"/>
      <c r="GX254"/>
      <c r="GY254"/>
      <c r="GZ254"/>
      <c r="HA254"/>
      <c r="HB254"/>
      <c r="HC254"/>
      <c r="HD254"/>
      <c r="HE254"/>
      <c r="HF254"/>
      <c r="HG254"/>
      <c r="HH254"/>
      <c r="HI254"/>
      <c r="HJ254"/>
      <c r="HK254"/>
      <c r="HL254"/>
      <c r="HM254"/>
      <c r="HN254"/>
      <c r="HO254"/>
      <c r="HP254"/>
      <c r="HQ254"/>
      <c r="HR254"/>
      <c r="HS254"/>
      <c r="HT254"/>
      <c r="HU254"/>
      <c r="HV254"/>
      <c r="HW254"/>
      <c r="HX254"/>
      <c r="HY254"/>
      <c r="HZ254"/>
      <c r="IA254"/>
      <c r="IB254"/>
      <c r="IC254"/>
      <c r="ID254"/>
      <c r="IE254"/>
      <c r="IF254"/>
      <c r="IG254"/>
      <c r="IH254"/>
      <c r="II254"/>
      <c r="IJ254"/>
      <c r="IK254"/>
      <c r="IL254"/>
      <c r="IM254"/>
      <c r="IN254"/>
      <c r="IO254"/>
      <c r="IP254"/>
      <c r="IQ254"/>
      <c r="IR254"/>
      <c r="IS254"/>
      <c r="IT254"/>
      <c r="IU254"/>
      <c r="IV254"/>
      <c r="IW254"/>
    </row>
    <row r="255" spans="1:257" s="2" customFormat="1" ht="15" hidden="1" x14ac:dyDescent="0.25">
      <c r="A255" s="2">
        <v>153</v>
      </c>
      <c r="B255" s="36">
        <f t="shared" ca="1" si="144"/>
        <v>49123</v>
      </c>
      <c r="C255" s="28">
        <f t="shared" si="147"/>
        <v>688.16944444444403</v>
      </c>
      <c r="D255" s="28">
        <f t="shared" si="148"/>
        <v>535.97222222222194</v>
      </c>
      <c r="E255" s="23"/>
      <c r="F255"/>
      <c r="G255"/>
      <c r="H255"/>
      <c r="I255"/>
      <c r="J255"/>
      <c r="K255"/>
      <c r="L255"/>
      <c r="M255"/>
      <c r="N255"/>
      <c r="O255"/>
      <c r="P255"/>
      <c r="Q255"/>
      <c r="R255"/>
      <c r="S255"/>
      <c r="T255"/>
      <c r="U255"/>
      <c r="V255"/>
      <c r="W255"/>
      <c r="X255"/>
      <c r="Y255"/>
      <c r="Z255"/>
      <c r="AA255"/>
      <c r="AB255"/>
      <c r="AC255"/>
      <c r="AD255"/>
      <c r="AE255"/>
      <c r="AF255"/>
      <c r="AG255"/>
      <c r="AH255"/>
      <c r="AI255"/>
      <c r="AJ255"/>
      <c r="AK255"/>
      <c r="AL255"/>
      <c r="AM255"/>
      <c r="AN255"/>
      <c r="AO255"/>
      <c r="AP255"/>
      <c r="AQ255"/>
      <c r="AR255"/>
      <c r="AS255"/>
      <c r="AT255"/>
      <c r="AU255"/>
      <c r="AV255"/>
      <c r="AW255"/>
      <c r="AX255"/>
      <c r="AY255"/>
      <c r="AZ255"/>
      <c r="BA255"/>
      <c r="BB255"/>
      <c r="BC255"/>
      <c r="BD255"/>
      <c r="BE255"/>
      <c r="BF255"/>
      <c r="BG255"/>
      <c r="BH255"/>
      <c r="BI255"/>
      <c r="BJ255"/>
      <c r="BK255"/>
      <c r="BL255"/>
      <c r="BM255"/>
      <c r="BN255"/>
      <c r="BO255"/>
      <c r="BP255"/>
      <c r="BQ255"/>
      <c r="BR255"/>
      <c r="BS255"/>
      <c r="BT255"/>
      <c r="BU255"/>
      <c r="BV255"/>
      <c r="BW255"/>
      <c r="BX255"/>
      <c r="BY255"/>
      <c r="BZ255"/>
      <c r="CA255"/>
      <c r="CB255"/>
      <c r="CC255"/>
      <c r="CD255"/>
      <c r="CE255"/>
      <c r="CF255"/>
      <c r="CG255"/>
      <c r="CH255"/>
      <c r="CI255"/>
      <c r="CJ255"/>
      <c r="CK255"/>
      <c r="CL255"/>
      <c r="CM255"/>
      <c r="CN255"/>
      <c r="CO255"/>
      <c r="CP255"/>
      <c r="CQ255"/>
      <c r="CR255"/>
      <c r="CS255"/>
      <c r="CT255"/>
      <c r="CU255"/>
      <c r="CV255"/>
      <c r="CW255"/>
      <c r="CX255"/>
      <c r="CY255"/>
      <c r="CZ255"/>
      <c r="DA255"/>
      <c r="DB255"/>
      <c r="DC255"/>
      <c r="DD255"/>
      <c r="DE255"/>
      <c r="DF255"/>
      <c r="DG255"/>
      <c r="DH255"/>
      <c r="DI255"/>
      <c r="DJ255"/>
      <c r="DK255"/>
      <c r="DL255"/>
      <c r="DM255"/>
      <c r="DN255"/>
      <c r="DO255"/>
      <c r="DP255"/>
      <c r="DQ255"/>
      <c r="DR255"/>
      <c r="DS255"/>
      <c r="DT255"/>
      <c r="DU255"/>
      <c r="DV255"/>
      <c r="DW255"/>
      <c r="DX255"/>
      <c r="DY255"/>
      <c r="DZ255"/>
      <c r="EA255"/>
      <c r="EB255"/>
      <c r="EC255"/>
      <c r="ED255"/>
      <c r="EE255"/>
      <c r="EF255"/>
      <c r="EG255"/>
      <c r="EH255"/>
      <c r="EI255"/>
      <c r="EJ255"/>
      <c r="EK255"/>
      <c r="EL255"/>
      <c r="EM255"/>
      <c r="EN255"/>
      <c r="EO255"/>
      <c r="EP255"/>
      <c r="EQ255"/>
      <c r="ER255"/>
      <c r="ES255"/>
      <c r="ET255"/>
      <c r="EU255"/>
      <c r="EV255"/>
      <c r="EW255"/>
      <c r="EX255"/>
      <c r="EY255"/>
      <c r="EZ255"/>
      <c r="FA255"/>
      <c r="FB255"/>
      <c r="FC255"/>
      <c r="FD255"/>
      <c r="FE255"/>
      <c r="FF255"/>
      <c r="FG255"/>
      <c r="FH255"/>
      <c r="FI255"/>
      <c r="FJ255"/>
      <c r="FK255"/>
      <c r="FL255"/>
      <c r="FM255"/>
      <c r="FN255"/>
      <c r="FO255"/>
      <c r="FP255"/>
      <c r="FQ255"/>
      <c r="FR255"/>
      <c r="FS255"/>
      <c r="FT255"/>
      <c r="FU255"/>
      <c r="FV255"/>
      <c r="FW255"/>
      <c r="FX255"/>
      <c r="FY255"/>
      <c r="FZ255"/>
      <c r="GA255"/>
      <c r="GB255"/>
      <c r="GC255"/>
      <c r="GD255"/>
      <c r="GE255"/>
      <c r="GF255"/>
      <c r="GG255"/>
      <c r="GH255"/>
      <c r="GI255"/>
      <c r="GJ255"/>
      <c r="GK255"/>
      <c r="GL255"/>
      <c r="GM255"/>
      <c r="GN255"/>
      <c r="GO255"/>
      <c r="GP255"/>
      <c r="GQ255"/>
      <c r="GR255"/>
      <c r="GS255"/>
      <c r="GT255"/>
      <c r="GU255"/>
      <c r="GV255"/>
      <c r="GW255"/>
      <c r="GX255"/>
      <c r="GY255"/>
      <c r="GZ255"/>
      <c r="HA255"/>
      <c r="HB255"/>
      <c r="HC255"/>
      <c r="HD255"/>
      <c r="HE255"/>
      <c r="HF255"/>
      <c r="HG255"/>
      <c r="HH255"/>
      <c r="HI255"/>
      <c r="HJ255"/>
      <c r="HK255"/>
      <c r="HL255"/>
      <c r="HM255"/>
      <c r="HN255"/>
      <c r="HO255"/>
      <c r="HP255"/>
      <c r="HQ255"/>
      <c r="HR255"/>
      <c r="HS255"/>
      <c r="HT255"/>
      <c r="HU255"/>
      <c r="HV255"/>
      <c r="HW255"/>
      <c r="HX255"/>
      <c r="HY255"/>
      <c r="HZ255"/>
      <c r="IA255"/>
      <c r="IB255"/>
      <c r="IC255"/>
      <c r="ID255"/>
      <c r="IE255"/>
      <c r="IF255"/>
      <c r="IG255"/>
      <c r="IH255"/>
      <c r="II255"/>
      <c r="IJ255"/>
      <c r="IK255"/>
      <c r="IL255"/>
      <c r="IM255"/>
      <c r="IN255"/>
      <c r="IO255"/>
      <c r="IP255"/>
      <c r="IQ255"/>
      <c r="IR255"/>
      <c r="IS255"/>
      <c r="IT255"/>
      <c r="IU255"/>
      <c r="IV255"/>
      <c r="IW255"/>
    </row>
    <row r="256" spans="1:257" s="2" customFormat="1" ht="15" hidden="1" x14ac:dyDescent="0.25">
      <c r="A256" s="2">
        <v>154</v>
      </c>
      <c r="B256" s="36">
        <f t="shared" ca="1" si="144"/>
        <v>49153</v>
      </c>
      <c r="C256" s="28">
        <f t="shared" si="147"/>
        <v>684.37395833333289</v>
      </c>
      <c r="D256" s="28">
        <f t="shared" si="148"/>
        <v>533.90624999999977</v>
      </c>
      <c r="E256" s="23"/>
      <c r="F256"/>
      <c r="G256"/>
      <c r="H256"/>
      <c r="I256"/>
      <c r="J256"/>
      <c r="K256"/>
      <c r="L256"/>
      <c r="M256"/>
      <c r="N256"/>
      <c r="O256"/>
      <c r="P256"/>
      <c r="Q256"/>
      <c r="R256"/>
      <c r="S256"/>
      <c r="T256"/>
      <c r="U256"/>
      <c r="V256"/>
      <c r="W256"/>
      <c r="X256"/>
      <c r="Y256"/>
      <c r="Z256"/>
      <c r="AA256"/>
      <c r="AB256"/>
      <c r="AC256"/>
      <c r="AD256"/>
      <c r="AE256"/>
      <c r="AF256"/>
      <c r="AG256"/>
      <c r="AH256"/>
      <c r="AI256"/>
      <c r="AJ256"/>
      <c r="AK256"/>
      <c r="AL256"/>
      <c r="AM256"/>
      <c r="AN256"/>
      <c r="AO256"/>
      <c r="AP256"/>
      <c r="AQ256"/>
      <c r="AR256"/>
      <c r="AS256"/>
      <c r="AT256"/>
      <c r="AU256"/>
      <c r="AV256"/>
      <c r="AW256"/>
      <c r="AX256"/>
      <c r="AY256"/>
      <c r="AZ256"/>
      <c r="BA256"/>
      <c r="BB256"/>
      <c r="BC256"/>
      <c r="BD256"/>
      <c r="BE256"/>
      <c r="BF256"/>
      <c r="BG256"/>
      <c r="BH256"/>
      <c r="BI256"/>
      <c r="BJ256"/>
      <c r="BK256"/>
      <c r="BL256"/>
      <c r="BM256"/>
      <c r="BN256"/>
      <c r="BO256"/>
      <c r="BP256"/>
      <c r="BQ256"/>
      <c r="BR256"/>
      <c r="BS256"/>
      <c r="BT256"/>
      <c r="BU256"/>
      <c r="BV256"/>
      <c r="BW256"/>
      <c r="BX256"/>
      <c r="BY256"/>
      <c r="BZ256"/>
      <c r="CA256"/>
      <c r="CB256"/>
      <c r="CC256"/>
      <c r="CD256"/>
      <c r="CE256"/>
      <c r="CF256"/>
      <c r="CG256"/>
      <c r="CH256"/>
      <c r="CI256"/>
      <c r="CJ256"/>
      <c r="CK256"/>
      <c r="CL256"/>
      <c r="CM256"/>
      <c r="CN256"/>
      <c r="CO256"/>
      <c r="CP256"/>
      <c r="CQ256"/>
      <c r="CR256"/>
      <c r="CS256"/>
      <c r="CT256"/>
      <c r="CU256"/>
      <c r="CV256"/>
      <c r="CW256"/>
      <c r="CX256"/>
      <c r="CY256"/>
      <c r="CZ256"/>
      <c r="DA256"/>
      <c r="DB256"/>
      <c r="DC256"/>
      <c r="DD256"/>
      <c r="DE256"/>
      <c r="DF256"/>
      <c r="DG256"/>
      <c r="DH256"/>
      <c r="DI256"/>
      <c r="DJ256"/>
      <c r="DK256"/>
      <c r="DL256"/>
      <c r="DM256"/>
      <c r="DN256"/>
      <c r="DO256"/>
      <c r="DP256"/>
      <c r="DQ256"/>
      <c r="DR256"/>
      <c r="DS256"/>
      <c r="DT256"/>
      <c r="DU256"/>
      <c r="DV256"/>
      <c r="DW256"/>
      <c r="DX256"/>
      <c r="DY256"/>
      <c r="DZ256"/>
      <c r="EA256"/>
      <c r="EB256"/>
      <c r="EC256"/>
      <c r="ED256"/>
      <c r="EE256"/>
      <c r="EF256"/>
      <c r="EG256"/>
      <c r="EH256"/>
      <c r="EI256"/>
      <c r="EJ256"/>
      <c r="EK256"/>
      <c r="EL256"/>
      <c r="EM256"/>
      <c r="EN256"/>
      <c r="EO256"/>
      <c r="EP256"/>
      <c r="EQ256"/>
      <c r="ER256"/>
      <c r="ES256"/>
      <c r="ET256"/>
      <c r="EU256"/>
      <c r="EV256"/>
      <c r="EW256"/>
      <c r="EX256"/>
      <c r="EY256"/>
      <c r="EZ256"/>
      <c r="FA256"/>
      <c r="FB256"/>
      <c r="FC256"/>
      <c r="FD256"/>
      <c r="FE256"/>
      <c r="FF256"/>
      <c r="FG256"/>
      <c r="FH256"/>
      <c r="FI256"/>
      <c r="FJ256"/>
      <c r="FK256"/>
      <c r="FL256"/>
      <c r="FM256"/>
      <c r="FN256"/>
      <c r="FO256"/>
      <c r="FP256"/>
      <c r="FQ256"/>
      <c r="FR256"/>
      <c r="FS256"/>
      <c r="FT256"/>
      <c r="FU256"/>
      <c r="FV256"/>
      <c r="FW256"/>
      <c r="FX256"/>
      <c r="FY256"/>
      <c r="FZ256"/>
      <c r="GA256"/>
      <c r="GB256"/>
      <c r="GC256"/>
      <c r="GD256"/>
      <c r="GE256"/>
      <c r="GF256"/>
      <c r="GG256"/>
      <c r="GH256"/>
      <c r="GI256"/>
      <c r="GJ256"/>
      <c r="GK256"/>
      <c r="GL256"/>
      <c r="GM256"/>
      <c r="GN256"/>
      <c r="GO256"/>
      <c r="GP256"/>
      <c r="GQ256"/>
      <c r="GR256"/>
      <c r="GS256"/>
      <c r="GT256"/>
      <c r="GU256"/>
      <c r="GV256"/>
      <c r="GW256"/>
      <c r="GX256"/>
      <c r="GY256"/>
      <c r="GZ256"/>
      <c r="HA256"/>
      <c r="HB256"/>
      <c r="HC256"/>
      <c r="HD256"/>
      <c r="HE256"/>
      <c r="HF256"/>
      <c r="HG256"/>
      <c r="HH256"/>
      <c r="HI256"/>
      <c r="HJ256"/>
      <c r="HK256"/>
      <c r="HL256"/>
      <c r="HM256"/>
      <c r="HN256"/>
      <c r="HO256"/>
      <c r="HP256"/>
      <c r="HQ256"/>
      <c r="HR256"/>
      <c r="HS256"/>
      <c r="HT256"/>
      <c r="HU256"/>
      <c r="HV256"/>
      <c r="HW256"/>
      <c r="HX256"/>
      <c r="HY256"/>
      <c r="HZ256"/>
      <c r="IA256"/>
      <c r="IB256"/>
      <c r="IC256"/>
      <c r="ID256"/>
      <c r="IE256"/>
      <c r="IF256"/>
      <c r="IG256"/>
      <c r="IH256"/>
      <c r="II256"/>
      <c r="IJ256"/>
      <c r="IK256"/>
      <c r="IL256"/>
      <c r="IM256"/>
      <c r="IN256"/>
      <c r="IO256"/>
      <c r="IP256"/>
      <c r="IQ256"/>
      <c r="IR256"/>
      <c r="IS256"/>
      <c r="IT256"/>
      <c r="IU256"/>
      <c r="IV256"/>
      <c r="IW256"/>
    </row>
    <row r="257" spans="1:257" s="2" customFormat="1" ht="15" hidden="1" x14ac:dyDescent="0.25">
      <c r="A257" s="2">
        <v>155</v>
      </c>
      <c r="B257" s="36">
        <f t="shared" ca="1" si="144"/>
        <v>49184</v>
      </c>
      <c r="C257" s="28">
        <f t="shared" si="147"/>
        <v>680.57847222222176</v>
      </c>
      <c r="D257" s="28">
        <f t="shared" si="148"/>
        <v>531.8402777777776</v>
      </c>
      <c r="E257" s="23"/>
      <c r="F257"/>
      <c r="G257"/>
      <c r="H257"/>
      <c r="I257"/>
      <c r="J257"/>
      <c r="K257"/>
      <c r="L257"/>
      <c r="M257"/>
      <c r="N257"/>
      <c r="O257"/>
      <c r="P257"/>
      <c r="Q257"/>
      <c r="R257"/>
      <c r="S257"/>
      <c r="T257"/>
      <c r="U257"/>
      <c r="V257"/>
      <c r="W257"/>
      <c r="X257"/>
      <c r="Y257"/>
      <c r="Z257"/>
      <c r="AA257"/>
      <c r="AB257"/>
      <c r="AC257"/>
      <c r="AD257"/>
      <c r="AE257"/>
      <c r="AF257"/>
      <c r="AG257"/>
      <c r="AH257"/>
      <c r="AI257"/>
      <c r="AJ257"/>
      <c r="AK257"/>
      <c r="AL257"/>
      <c r="AM257"/>
      <c r="AN257"/>
      <c r="AO257"/>
      <c r="AP257"/>
      <c r="AQ257"/>
      <c r="AR257"/>
      <c r="AS257"/>
      <c r="AT257"/>
      <c r="AU257"/>
      <c r="AV257"/>
      <c r="AW257"/>
      <c r="AX257"/>
      <c r="AY257"/>
      <c r="AZ257"/>
      <c r="BA257"/>
      <c r="BB257"/>
      <c r="BC257"/>
      <c r="BD257"/>
      <c r="BE257"/>
      <c r="BF257"/>
      <c r="BG257"/>
      <c r="BH257"/>
      <c r="BI257"/>
      <c r="BJ257"/>
      <c r="BK257"/>
      <c r="BL257"/>
      <c r="BM257"/>
      <c r="BN257"/>
      <c r="BO257"/>
      <c r="BP257"/>
      <c r="BQ257"/>
      <c r="BR257"/>
      <c r="BS257"/>
      <c r="BT257"/>
      <c r="BU257"/>
      <c r="BV257"/>
      <c r="BW257"/>
      <c r="BX257"/>
      <c r="BY257"/>
      <c r="BZ257"/>
      <c r="CA257"/>
      <c r="CB257"/>
      <c r="CC257"/>
      <c r="CD257"/>
      <c r="CE257"/>
      <c r="CF257"/>
      <c r="CG257"/>
      <c r="CH257"/>
      <c r="CI257"/>
      <c r="CJ257"/>
      <c r="CK257"/>
      <c r="CL257"/>
      <c r="CM257"/>
      <c r="CN257"/>
      <c r="CO257"/>
      <c r="CP257"/>
      <c r="CQ257"/>
      <c r="CR257"/>
      <c r="CS257"/>
      <c r="CT257"/>
      <c r="CU257"/>
      <c r="CV257"/>
      <c r="CW257"/>
      <c r="CX257"/>
      <c r="CY257"/>
      <c r="CZ257"/>
      <c r="DA257"/>
      <c r="DB257"/>
      <c r="DC257"/>
      <c r="DD257"/>
      <c r="DE257"/>
      <c r="DF257"/>
      <c r="DG257"/>
      <c r="DH257"/>
      <c r="DI257"/>
      <c r="DJ257"/>
      <c r="DK257"/>
      <c r="DL257"/>
      <c r="DM257"/>
      <c r="DN257"/>
      <c r="DO257"/>
      <c r="DP257"/>
      <c r="DQ257"/>
      <c r="DR257"/>
      <c r="DS257"/>
      <c r="DT257"/>
      <c r="DU257"/>
      <c r="DV257"/>
      <c r="DW257"/>
      <c r="DX257"/>
      <c r="DY257"/>
      <c r="DZ257"/>
      <c r="EA257"/>
      <c r="EB257"/>
      <c r="EC257"/>
      <c r="ED257"/>
      <c r="EE257"/>
      <c r="EF257"/>
      <c r="EG257"/>
      <c r="EH257"/>
      <c r="EI257"/>
      <c r="EJ257"/>
      <c r="EK257"/>
      <c r="EL257"/>
      <c r="EM257"/>
      <c r="EN257"/>
      <c r="EO257"/>
      <c r="EP257"/>
      <c r="EQ257"/>
      <c r="ER257"/>
      <c r="ES257"/>
      <c r="ET257"/>
      <c r="EU257"/>
      <c r="EV257"/>
      <c r="EW257"/>
      <c r="EX257"/>
      <c r="EY257"/>
      <c r="EZ257"/>
      <c r="FA257"/>
      <c r="FB257"/>
      <c r="FC257"/>
      <c r="FD257"/>
      <c r="FE257"/>
      <c r="FF257"/>
      <c r="FG257"/>
      <c r="FH257"/>
      <c r="FI257"/>
      <c r="FJ257"/>
      <c r="FK257"/>
      <c r="FL257"/>
      <c r="FM257"/>
      <c r="FN257"/>
      <c r="FO257"/>
      <c r="FP257"/>
      <c r="FQ257"/>
      <c r="FR257"/>
      <c r="FS257"/>
      <c r="FT257"/>
      <c r="FU257"/>
      <c r="FV257"/>
      <c r="FW257"/>
      <c r="FX257"/>
      <c r="FY257"/>
      <c r="FZ257"/>
      <c r="GA257"/>
      <c r="GB257"/>
      <c r="GC257"/>
      <c r="GD257"/>
      <c r="GE257"/>
      <c r="GF257"/>
      <c r="GG257"/>
      <c r="GH257"/>
      <c r="GI257"/>
      <c r="GJ257"/>
      <c r="GK257"/>
      <c r="GL257"/>
      <c r="GM257"/>
      <c r="GN257"/>
      <c r="GO257"/>
      <c r="GP257"/>
      <c r="GQ257"/>
      <c r="GR257"/>
      <c r="GS257"/>
      <c r="GT257"/>
      <c r="GU257"/>
      <c r="GV257"/>
      <c r="GW257"/>
      <c r="GX257"/>
      <c r="GY257"/>
      <c r="GZ257"/>
      <c r="HA257"/>
      <c r="HB257"/>
      <c r="HC257"/>
      <c r="HD257"/>
      <c r="HE257"/>
      <c r="HF257"/>
      <c r="HG257"/>
      <c r="HH257"/>
      <c r="HI257"/>
      <c r="HJ257"/>
      <c r="HK257"/>
      <c r="HL257"/>
      <c r="HM257"/>
      <c r="HN257"/>
      <c r="HO257"/>
      <c r="HP257"/>
      <c r="HQ257"/>
      <c r="HR257"/>
      <c r="HS257"/>
      <c r="HT257"/>
      <c r="HU257"/>
      <c r="HV257"/>
      <c r="HW257"/>
      <c r="HX257"/>
      <c r="HY257"/>
      <c r="HZ257"/>
      <c r="IA257"/>
      <c r="IB257"/>
      <c r="IC257"/>
      <c r="ID257"/>
      <c r="IE257"/>
      <c r="IF257"/>
      <c r="IG257"/>
      <c r="IH257"/>
      <c r="II257"/>
      <c r="IJ257"/>
      <c r="IK257"/>
      <c r="IL257"/>
      <c r="IM257"/>
      <c r="IN257"/>
      <c r="IO257"/>
      <c r="IP257"/>
      <c r="IQ257"/>
      <c r="IR257"/>
      <c r="IS257"/>
      <c r="IT257"/>
      <c r="IU257"/>
      <c r="IV257"/>
      <c r="IW257"/>
    </row>
    <row r="258" spans="1:257" s="2" customFormat="1" ht="15" hidden="1" x14ac:dyDescent="0.25">
      <c r="A258" s="2">
        <v>156</v>
      </c>
      <c r="B258" s="36">
        <f t="shared" ca="1" si="144"/>
        <v>49215</v>
      </c>
      <c r="C258" s="28">
        <f t="shared" si="147"/>
        <v>676.78298611111063</v>
      </c>
      <c r="D258" s="28">
        <f t="shared" si="148"/>
        <v>529.77430555555532</v>
      </c>
      <c r="E258" s="23"/>
      <c r="F258"/>
      <c r="G258"/>
      <c r="H258"/>
      <c r="I258"/>
      <c r="J258"/>
      <c r="K258"/>
      <c r="L258"/>
      <c r="M258"/>
      <c r="N258"/>
      <c r="O258"/>
      <c r="P258"/>
      <c r="Q258"/>
      <c r="R258"/>
      <c r="S258"/>
      <c r="T258"/>
      <c r="U258"/>
      <c r="V258"/>
      <c r="W258"/>
      <c r="X258"/>
      <c r="Y258"/>
      <c r="Z258"/>
      <c r="AA258"/>
      <c r="AB258"/>
      <c r="AC258"/>
      <c r="AD258"/>
      <c r="AE258"/>
      <c r="AF258"/>
      <c r="AG258"/>
      <c r="AH258"/>
      <c r="AI258"/>
      <c r="AJ258"/>
      <c r="AK258"/>
      <c r="AL258"/>
      <c r="AM258"/>
      <c r="AN258"/>
      <c r="AO258"/>
      <c r="AP258"/>
      <c r="AQ258"/>
      <c r="AR258"/>
      <c r="AS258"/>
      <c r="AT258"/>
      <c r="AU258"/>
      <c r="AV258"/>
      <c r="AW258"/>
      <c r="AX258"/>
      <c r="AY258"/>
      <c r="AZ258"/>
      <c r="BA258"/>
      <c r="BB258"/>
      <c r="BC258"/>
      <c r="BD258"/>
      <c r="BE258"/>
      <c r="BF258"/>
      <c r="BG258"/>
      <c r="BH258"/>
      <c r="BI258"/>
      <c r="BJ258"/>
      <c r="BK258"/>
      <c r="BL258"/>
      <c r="BM258"/>
      <c r="BN258"/>
      <c r="BO258"/>
      <c r="BP258"/>
      <c r="BQ258"/>
      <c r="BR258"/>
      <c r="BS258"/>
      <c r="BT258"/>
      <c r="BU258"/>
      <c r="BV258"/>
      <c r="BW258"/>
      <c r="BX258"/>
      <c r="BY258"/>
      <c r="BZ258"/>
      <c r="CA258"/>
      <c r="CB258"/>
      <c r="CC258"/>
      <c r="CD258"/>
      <c r="CE258"/>
      <c r="CF258"/>
      <c r="CG258"/>
      <c r="CH258"/>
      <c r="CI258"/>
      <c r="CJ258"/>
      <c r="CK258"/>
      <c r="CL258"/>
      <c r="CM258"/>
      <c r="CN258"/>
      <c r="CO258"/>
      <c r="CP258"/>
      <c r="CQ258"/>
      <c r="CR258"/>
      <c r="CS258"/>
      <c r="CT258"/>
      <c r="CU258"/>
      <c r="CV258"/>
      <c r="CW258"/>
      <c r="CX258"/>
      <c r="CY258"/>
      <c r="CZ258"/>
      <c r="DA258"/>
      <c r="DB258"/>
      <c r="DC258"/>
      <c r="DD258"/>
      <c r="DE258"/>
      <c r="DF258"/>
      <c r="DG258"/>
      <c r="DH258"/>
      <c r="DI258"/>
      <c r="DJ258"/>
      <c r="DK258"/>
      <c r="DL258"/>
      <c r="DM258"/>
      <c r="DN258"/>
      <c r="DO258"/>
      <c r="DP258"/>
      <c r="DQ258"/>
      <c r="DR258"/>
      <c r="DS258"/>
      <c r="DT258"/>
      <c r="DU258"/>
      <c r="DV258"/>
      <c r="DW258"/>
      <c r="DX258"/>
      <c r="DY258"/>
      <c r="DZ258"/>
      <c r="EA258"/>
      <c r="EB258"/>
      <c r="EC258"/>
      <c r="ED258"/>
      <c r="EE258"/>
      <c r="EF258"/>
      <c r="EG258"/>
      <c r="EH258"/>
      <c r="EI258"/>
      <c r="EJ258"/>
      <c r="EK258"/>
      <c r="EL258"/>
      <c r="EM258"/>
      <c r="EN258"/>
      <c r="EO258"/>
      <c r="EP258"/>
      <c r="EQ258"/>
      <c r="ER258"/>
      <c r="ES258"/>
      <c r="ET258"/>
      <c r="EU258"/>
      <c r="EV258"/>
      <c r="EW258"/>
      <c r="EX258"/>
      <c r="EY258"/>
      <c r="EZ258"/>
      <c r="FA258"/>
      <c r="FB258"/>
      <c r="FC258"/>
      <c r="FD258"/>
      <c r="FE258"/>
      <c r="FF258"/>
      <c r="FG258"/>
      <c r="FH258"/>
      <c r="FI258"/>
      <c r="FJ258"/>
      <c r="FK258"/>
      <c r="FL258"/>
      <c r="FM258"/>
      <c r="FN258"/>
      <c r="FO258"/>
      <c r="FP258"/>
      <c r="FQ258"/>
      <c r="FR258"/>
      <c r="FS258"/>
      <c r="FT258"/>
      <c r="FU258"/>
      <c r="FV258"/>
      <c r="FW258"/>
      <c r="FX258"/>
      <c r="FY258"/>
      <c r="FZ258"/>
      <c r="GA258"/>
      <c r="GB258"/>
      <c r="GC258"/>
      <c r="GD258"/>
      <c r="GE258"/>
      <c r="GF258"/>
      <c r="GG258"/>
      <c r="GH258"/>
      <c r="GI258"/>
      <c r="GJ258"/>
      <c r="GK258"/>
      <c r="GL258"/>
      <c r="GM258"/>
      <c r="GN258"/>
      <c r="GO258"/>
      <c r="GP258"/>
      <c r="GQ258"/>
      <c r="GR258"/>
      <c r="GS258"/>
      <c r="GT258"/>
      <c r="GU258"/>
      <c r="GV258"/>
      <c r="GW258"/>
      <c r="GX258"/>
      <c r="GY258"/>
      <c r="GZ258"/>
      <c r="HA258"/>
      <c r="HB258"/>
      <c r="HC258"/>
      <c r="HD258"/>
      <c r="HE258"/>
      <c r="HF258"/>
      <c r="HG258"/>
      <c r="HH258"/>
      <c r="HI258"/>
      <c r="HJ258"/>
      <c r="HK258"/>
      <c r="HL258"/>
      <c r="HM258"/>
      <c r="HN258"/>
      <c r="HO258"/>
      <c r="HP258"/>
      <c r="HQ258"/>
      <c r="HR258"/>
      <c r="HS258"/>
      <c r="HT258"/>
      <c r="HU258"/>
      <c r="HV258"/>
      <c r="HW258"/>
      <c r="HX258"/>
      <c r="HY258"/>
      <c r="HZ258"/>
      <c r="IA258"/>
      <c r="IB258"/>
      <c r="IC258"/>
      <c r="ID258"/>
      <c r="IE258"/>
      <c r="IF258"/>
      <c r="IG258"/>
      <c r="IH258"/>
      <c r="II258"/>
      <c r="IJ258"/>
      <c r="IK258"/>
      <c r="IL258"/>
      <c r="IM258"/>
      <c r="IN258"/>
      <c r="IO258"/>
      <c r="IP258"/>
      <c r="IQ258"/>
      <c r="IR258"/>
      <c r="IS258"/>
      <c r="IT258"/>
      <c r="IU258"/>
      <c r="IV258"/>
      <c r="IW258"/>
    </row>
    <row r="259" spans="1:257" s="2" customFormat="1" ht="15" hidden="1" x14ac:dyDescent="0.25">
      <c r="A259" s="2">
        <v>157</v>
      </c>
      <c r="B259" s="36">
        <f t="shared" ca="1" si="144"/>
        <v>49245</v>
      </c>
      <c r="C259" s="28">
        <f t="shared" ref="C259:C270" si="149">AP58</f>
        <v>952.9874999999995</v>
      </c>
      <c r="D259" s="28">
        <f t="shared" ref="D259:D270" si="150">AQ58</f>
        <v>807.70833333333303</v>
      </c>
      <c r="E259" s="23"/>
      <c r="F259"/>
      <c r="G259"/>
      <c r="H259"/>
      <c r="I259"/>
      <c r="J259"/>
      <c r="K259"/>
      <c r="L259"/>
      <c r="M259"/>
      <c r="N259"/>
      <c r="O259"/>
      <c r="P259"/>
      <c r="Q259"/>
      <c r="R259"/>
      <c r="S259"/>
      <c r="T259"/>
      <c r="U259"/>
      <c r="V259"/>
      <c r="W259"/>
      <c r="X259"/>
      <c r="Y259"/>
      <c r="Z259"/>
      <c r="AA259"/>
      <c r="AB259"/>
      <c r="AC259"/>
      <c r="AD259"/>
      <c r="AE259"/>
      <c r="AF259"/>
      <c r="AG259"/>
      <c r="AH259"/>
      <c r="AI259"/>
      <c r="AJ259"/>
      <c r="AK259"/>
      <c r="AL259"/>
      <c r="AM259"/>
      <c r="AN259"/>
      <c r="AO259"/>
      <c r="AP259"/>
      <c r="AQ259"/>
      <c r="AR259"/>
      <c r="AS259"/>
      <c r="AT259"/>
      <c r="AU259"/>
      <c r="AV259"/>
      <c r="AW259"/>
      <c r="AX259"/>
      <c r="AY259"/>
      <c r="AZ259"/>
      <c r="BA259"/>
      <c r="BB259"/>
      <c r="BC259"/>
      <c r="BD259"/>
      <c r="BE259"/>
      <c r="BF259"/>
      <c r="BG259"/>
      <c r="BH259"/>
      <c r="BI259"/>
      <c r="BJ259"/>
      <c r="BK259"/>
      <c r="BL259"/>
      <c r="BM259"/>
      <c r="BN259"/>
      <c r="BO259"/>
      <c r="BP259"/>
      <c r="BQ259"/>
      <c r="BR259"/>
      <c r="BS259"/>
      <c r="BT259"/>
      <c r="BU259"/>
      <c r="BV259"/>
      <c r="BW259"/>
      <c r="BX259"/>
      <c r="BY259"/>
      <c r="BZ259"/>
      <c r="CA259"/>
      <c r="CB259"/>
      <c r="CC259"/>
      <c r="CD259"/>
      <c r="CE259"/>
      <c r="CF259"/>
      <c r="CG259"/>
      <c r="CH259"/>
      <c r="CI259"/>
      <c r="CJ259"/>
      <c r="CK259"/>
      <c r="CL259"/>
      <c r="CM259"/>
      <c r="CN259"/>
      <c r="CO259"/>
      <c r="CP259"/>
      <c r="CQ259"/>
      <c r="CR259"/>
      <c r="CS259"/>
      <c r="CT259"/>
      <c r="CU259"/>
      <c r="CV259"/>
      <c r="CW259"/>
      <c r="CX259"/>
      <c r="CY259"/>
      <c r="CZ259"/>
      <c r="DA259"/>
      <c r="DB259"/>
      <c r="DC259"/>
      <c r="DD259"/>
      <c r="DE259"/>
      <c r="DF259"/>
      <c r="DG259"/>
      <c r="DH259"/>
      <c r="DI259"/>
      <c r="DJ259"/>
      <c r="DK259"/>
      <c r="DL259"/>
      <c r="DM259"/>
      <c r="DN259"/>
      <c r="DO259"/>
      <c r="DP259"/>
      <c r="DQ259"/>
      <c r="DR259"/>
      <c r="DS259"/>
      <c r="DT259"/>
      <c r="DU259"/>
      <c r="DV259"/>
      <c r="DW259"/>
      <c r="DX259"/>
      <c r="DY259"/>
      <c r="DZ259"/>
      <c r="EA259"/>
      <c r="EB259"/>
      <c r="EC259"/>
      <c r="ED259"/>
      <c r="EE259"/>
      <c r="EF259"/>
      <c r="EG259"/>
      <c r="EH259"/>
      <c r="EI259"/>
      <c r="EJ259"/>
      <c r="EK259"/>
      <c r="EL259"/>
      <c r="EM259"/>
      <c r="EN259"/>
      <c r="EO259"/>
      <c r="EP259"/>
      <c r="EQ259"/>
      <c r="ER259"/>
      <c r="ES259"/>
      <c r="ET259"/>
      <c r="EU259"/>
      <c r="EV259"/>
      <c r="EW259"/>
      <c r="EX259"/>
      <c r="EY259"/>
      <c r="EZ259"/>
      <c r="FA259"/>
      <c r="FB259"/>
      <c r="FC259"/>
      <c r="FD259"/>
      <c r="FE259"/>
      <c r="FF259"/>
      <c r="FG259"/>
      <c r="FH259"/>
      <c r="FI259"/>
      <c r="FJ259"/>
      <c r="FK259"/>
      <c r="FL259"/>
      <c r="FM259"/>
      <c r="FN259"/>
      <c r="FO259"/>
      <c r="FP259"/>
      <c r="FQ259"/>
      <c r="FR259"/>
      <c r="FS259"/>
      <c r="FT259"/>
      <c r="FU259"/>
      <c r="FV259"/>
      <c r="FW259"/>
      <c r="FX259"/>
      <c r="FY259"/>
      <c r="FZ259"/>
      <c r="GA259"/>
      <c r="GB259"/>
      <c r="GC259"/>
      <c r="GD259"/>
      <c r="GE259"/>
      <c r="GF259"/>
      <c r="GG259"/>
      <c r="GH259"/>
      <c r="GI259"/>
      <c r="GJ259"/>
      <c r="GK259"/>
      <c r="GL259"/>
      <c r="GM259"/>
      <c r="GN259"/>
      <c r="GO259"/>
      <c r="GP259"/>
      <c r="GQ259"/>
      <c r="GR259"/>
      <c r="GS259"/>
      <c r="GT259"/>
      <c r="GU259"/>
      <c r="GV259"/>
      <c r="GW259"/>
      <c r="GX259"/>
      <c r="GY259"/>
      <c r="GZ259"/>
      <c r="HA259"/>
      <c r="HB259"/>
      <c r="HC259"/>
      <c r="HD259"/>
      <c r="HE259"/>
      <c r="HF259"/>
      <c r="HG259"/>
      <c r="HH259"/>
      <c r="HI259"/>
      <c r="HJ259"/>
      <c r="HK259"/>
      <c r="HL259"/>
      <c r="HM259"/>
      <c r="HN259"/>
      <c r="HO259"/>
      <c r="HP259"/>
      <c r="HQ259"/>
      <c r="HR259"/>
      <c r="HS259"/>
      <c r="HT259"/>
      <c r="HU259"/>
      <c r="HV259"/>
      <c r="HW259"/>
      <c r="HX259"/>
      <c r="HY259"/>
      <c r="HZ259"/>
      <c r="IA259"/>
      <c r="IB259"/>
      <c r="IC259"/>
      <c r="ID259"/>
      <c r="IE259"/>
      <c r="IF259"/>
      <c r="IG259"/>
      <c r="IH259"/>
      <c r="II259"/>
      <c r="IJ259"/>
      <c r="IK259"/>
      <c r="IL259"/>
      <c r="IM259"/>
      <c r="IN259"/>
      <c r="IO259"/>
      <c r="IP259"/>
      <c r="IQ259"/>
      <c r="IR259"/>
      <c r="IS259"/>
      <c r="IT259"/>
      <c r="IU259"/>
      <c r="IV259"/>
      <c r="IW259"/>
    </row>
    <row r="260" spans="1:257" s="2" customFormat="1" ht="15" hidden="1" x14ac:dyDescent="0.25">
      <c r="A260" s="2">
        <v>158</v>
      </c>
      <c r="B260" s="36">
        <f t="shared" ca="1" si="144"/>
        <v>49276</v>
      </c>
      <c r="C260" s="28">
        <f t="shared" si="149"/>
        <v>669.19201388888837</v>
      </c>
      <c r="D260" s="28">
        <f t="shared" si="150"/>
        <v>525.64236111111086</v>
      </c>
      <c r="E260" s="23"/>
      <c r="F260"/>
      <c r="G260"/>
      <c r="H260"/>
      <c r="I260"/>
      <c r="J260"/>
      <c r="K260"/>
      <c r="L260"/>
      <c r="M260"/>
      <c r="N260"/>
      <c r="O260"/>
      <c r="P260"/>
      <c r="Q260"/>
      <c r="R260"/>
      <c r="S260"/>
      <c r="T260"/>
      <c r="U260"/>
      <c r="V260"/>
      <c r="W260"/>
      <c r="X260"/>
      <c r="Y260"/>
      <c r="Z260"/>
      <c r="AA260"/>
      <c r="AB260"/>
      <c r="AC260"/>
      <c r="AD260"/>
      <c r="AE260"/>
      <c r="AF260"/>
      <c r="AG260"/>
      <c r="AH260"/>
      <c r="AI260"/>
      <c r="AJ260"/>
      <c r="AK260"/>
      <c r="AL260"/>
      <c r="AM260"/>
      <c r="AN260"/>
      <c r="AO260"/>
      <c r="AP260"/>
      <c r="AQ260"/>
      <c r="AR260"/>
      <c r="AS260"/>
      <c r="AT260"/>
      <c r="AU260"/>
      <c r="AV260"/>
      <c r="AW260"/>
      <c r="AX260"/>
      <c r="AY260"/>
      <c r="AZ260"/>
      <c r="BA260"/>
      <c r="BB260"/>
      <c r="BC260"/>
      <c r="BD260"/>
      <c r="BE260"/>
      <c r="BF260"/>
      <c r="BG260"/>
      <c r="BH260"/>
      <c r="BI260"/>
      <c r="BJ260"/>
      <c r="BK260"/>
      <c r="BL260"/>
      <c r="BM260"/>
      <c r="BN260"/>
      <c r="BO260"/>
      <c r="BP260"/>
      <c r="BQ260"/>
      <c r="BR260"/>
      <c r="BS260"/>
      <c r="BT260"/>
      <c r="BU260"/>
      <c r="BV260"/>
      <c r="BW260"/>
      <c r="BX260"/>
      <c r="BY260"/>
      <c r="BZ260"/>
      <c r="CA260"/>
      <c r="CB260"/>
      <c r="CC260"/>
      <c r="CD260"/>
      <c r="CE260"/>
      <c r="CF260"/>
      <c r="CG260"/>
      <c r="CH260"/>
      <c r="CI260"/>
      <c r="CJ260"/>
      <c r="CK260"/>
      <c r="CL260"/>
      <c r="CM260"/>
      <c r="CN260"/>
      <c r="CO260"/>
      <c r="CP260"/>
      <c r="CQ260"/>
      <c r="CR260"/>
      <c r="CS260"/>
      <c r="CT260"/>
      <c r="CU260"/>
      <c r="CV260"/>
      <c r="CW260"/>
      <c r="CX260"/>
      <c r="CY260"/>
      <c r="CZ260"/>
      <c r="DA260"/>
      <c r="DB260"/>
      <c r="DC260"/>
      <c r="DD260"/>
      <c r="DE260"/>
      <c r="DF260"/>
      <c r="DG260"/>
      <c r="DH260"/>
      <c r="DI260"/>
      <c r="DJ260"/>
      <c r="DK260"/>
      <c r="DL260"/>
      <c r="DM260"/>
      <c r="DN260"/>
      <c r="DO260"/>
      <c r="DP260"/>
      <c r="DQ260"/>
      <c r="DR260"/>
      <c r="DS260"/>
      <c r="DT260"/>
      <c r="DU260"/>
      <c r="DV260"/>
      <c r="DW260"/>
      <c r="DX260"/>
      <c r="DY260"/>
      <c r="DZ260"/>
      <c r="EA260"/>
      <c r="EB260"/>
      <c r="EC260"/>
      <c r="ED260"/>
      <c r="EE260"/>
      <c r="EF260"/>
      <c r="EG260"/>
      <c r="EH260"/>
      <c r="EI260"/>
      <c r="EJ260"/>
      <c r="EK260"/>
      <c r="EL260"/>
      <c r="EM260"/>
      <c r="EN260"/>
      <c r="EO260"/>
      <c r="EP260"/>
      <c r="EQ260"/>
      <c r="ER260"/>
      <c r="ES260"/>
      <c r="ET260"/>
      <c r="EU260"/>
      <c r="EV260"/>
      <c r="EW260"/>
      <c r="EX260"/>
      <c r="EY260"/>
      <c r="EZ260"/>
      <c r="FA260"/>
      <c r="FB260"/>
      <c r="FC260"/>
      <c r="FD260"/>
      <c r="FE260"/>
      <c r="FF260"/>
      <c r="FG260"/>
      <c r="FH260"/>
      <c r="FI260"/>
      <c r="FJ260"/>
      <c r="FK260"/>
      <c r="FL260"/>
      <c r="FM260"/>
      <c r="FN260"/>
      <c r="FO260"/>
      <c r="FP260"/>
      <c r="FQ260"/>
      <c r="FR260"/>
      <c r="FS260"/>
      <c r="FT260"/>
      <c r="FU260"/>
      <c r="FV260"/>
      <c r="FW260"/>
      <c r="FX260"/>
      <c r="FY260"/>
      <c r="FZ260"/>
      <c r="GA260"/>
      <c r="GB260"/>
      <c r="GC260"/>
      <c r="GD260"/>
      <c r="GE260"/>
      <c r="GF260"/>
      <c r="GG260"/>
      <c r="GH260"/>
      <c r="GI260"/>
      <c r="GJ260"/>
      <c r="GK260"/>
      <c r="GL260"/>
      <c r="GM260"/>
      <c r="GN260"/>
      <c r="GO260"/>
      <c r="GP260"/>
      <c r="GQ260"/>
      <c r="GR260"/>
      <c r="GS260"/>
      <c r="GT260"/>
      <c r="GU260"/>
      <c r="GV260"/>
      <c r="GW260"/>
      <c r="GX260"/>
      <c r="GY260"/>
      <c r="GZ260"/>
      <c r="HA260"/>
      <c r="HB260"/>
      <c r="HC260"/>
      <c r="HD260"/>
      <c r="HE260"/>
      <c r="HF260"/>
      <c r="HG260"/>
      <c r="HH260"/>
      <c r="HI260"/>
      <c r="HJ260"/>
      <c r="HK260"/>
      <c r="HL260"/>
      <c r="HM260"/>
      <c r="HN260"/>
      <c r="HO260"/>
      <c r="HP260"/>
      <c r="HQ260"/>
      <c r="HR260"/>
      <c r="HS260"/>
      <c r="HT260"/>
      <c r="HU260"/>
      <c r="HV260"/>
      <c r="HW260"/>
      <c r="HX260"/>
      <c r="HY260"/>
      <c r="HZ260"/>
      <c r="IA260"/>
      <c r="IB260"/>
      <c r="IC260"/>
      <c r="ID260"/>
      <c r="IE260"/>
      <c r="IF260"/>
      <c r="IG260"/>
      <c r="IH260"/>
      <c r="II260"/>
      <c r="IJ260"/>
      <c r="IK260"/>
      <c r="IL260"/>
      <c r="IM260"/>
      <c r="IN260"/>
      <c r="IO260"/>
      <c r="IP260"/>
      <c r="IQ260"/>
      <c r="IR260"/>
      <c r="IS260"/>
      <c r="IT260"/>
      <c r="IU260"/>
      <c r="IV260"/>
      <c r="IW260"/>
    </row>
    <row r="261" spans="1:257" s="2" customFormat="1" ht="15" hidden="1" x14ac:dyDescent="0.25">
      <c r="A261" s="2">
        <v>159</v>
      </c>
      <c r="B261" s="36">
        <f t="shared" ca="1" si="144"/>
        <v>49306</v>
      </c>
      <c r="C261" s="28">
        <f t="shared" si="149"/>
        <v>665.39652777777724</v>
      </c>
      <c r="D261" s="28">
        <f t="shared" si="150"/>
        <v>523.57638888888869</v>
      </c>
      <c r="E261" s="23"/>
      <c r="F261"/>
      <c r="G261"/>
      <c r="H261"/>
      <c r="I261"/>
      <c r="J261"/>
      <c r="K261"/>
      <c r="L261"/>
      <c r="M261"/>
      <c r="N261"/>
      <c r="O261"/>
      <c r="P261"/>
      <c r="Q261"/>
      <c r="R261"/>
      <c r="S261"/>
      <c r="T261"/>
      <c r="U261"/>
      <c r="V261"/>
      <c r="W261"/>
      <c r="X261"/>
      <c r="Y261"/>
      <c r="Z261"/>
      <c r="AA261"/>
      <c r="AB261"/>
      <c r="AC261"/>
      <c r="AD261"/>
      <c r="AE261"/>
      <c r="AF261"/>
      <c r="AG261"/>
      <c r="AH261"/>
      <c r="AI261"/>
      <c r="AJ261"/>
      <c r="AK261"/>
      <c r="AL261"/>
      <c r="AM261"/>
      <c r="AN261"/>
      <c r="AO261"/>
      <c r="AP261"/>
      <c r="AQ261"/>
      <c r="AR261"/>
      <c r="AS261"/>
      <c r="AT261"/>
      <c r="AU261"/>
      <c r="AV261"/>
      <c r="AW261"/>
      <c r="AX261"/>
      <c r="AY261"/>
      <c r="AZ261"/>
      <c r="BA261"/>
      <c r="BB261"/>
      <c r="BC261"/>
      <c r="BD261"/>
      <c r="BE261"/>
      <c r="BF261"/>
      <c r="BG261"/>
      <c r="BH261"/>
      <c r="BI261"/>
      <c r="BJ261"/>
      <c r="BK261"/>
      <c r="BL261"/>
      <c r="BM261"/>
      <c r="BN261"/>
      <c r="BO261"/>
      <c r="BP261"/>
      <c r="BQ261"/>
      <c r="BR261"/>
      <c r="BS261"/>
      <c r="BT261"/>
      <c r="BU261"/>
      <c r="BV261"/>
      <c r="BW261"/>
      <c r="BX261"/>
      <c r="BY261"/>
      <c r="BZ261"/>
      <c r="CA261"/>
      <c r="CB261"/>
      <c r="CC261"/>
      <c r="CD261"/>
      <c r="CE261"/>
      <c r="CF261"/>
      <c r="CG261"/>
      <c r="CH261"/>
      <c r="CI261"/>
      <c r="CJ261"/>
      <c r="CK261"/>
      <c r="CL261"/>
      <c r="CM261"/>
      <c r="CN261"/>
      <c r="CO261"/>
      <c r="CP261"/>
      <c r="CQ261"/>
      <c r="CR261"/>
      <c r="CS261"/>
      <c r="CT261"/>
      <c r="CU261"/>
      <c r="CV261"/>
      <c r="CW261"/>
      <c r="CX261"/>
      <c r="CY261"/>
      <c r="CZ261"/>
      <c r="DA261"/>
      <c r="DB261"/>
      <c r="DC261"/>
      <c r="DD261"/>
      <c r="DE261"/>
      <c r="DF261"/>
      <c r="DG261"/>
      <c r="DH261"/>
      <c r="DI261"/>
      <c r="DJ261"/>
      <c r="DK261"/>
      <c r="DL261"/>
      <c r="DM261"/>
      <c r="DN261"/>
      <c r="DO261"/>
      <c r="DP261"/>
      <c r="DQ261"/>
      <c r="DR261"/>
      <c r="DS261"/>
      <c r="DT261"/>
      <c r="DU261"/>
      <c r="DV261"/>
      <c r="DW261"/>
      <c r="DX261"/>
      <c r="DY261"/>
      <c r="DZ261"/>
      <c r="EA261"/>
      <c r="EB261"/>
      <c r="EC261"/>
      <c r="ED261"/>
      <c r="EE261"/>
      <c r="EF261"/>
      <c r="EG261"/>
      <c r="EH261"/>
      <c r="EI261"/>
      <c r="EJ261"/>
      <c r="EK261"/>
      <c r="EL261"/>
      <c r="EM261"/>
      <c r="EN261"/>
      <c r="EO261"/>
      <c r="EP261"/>
      <c r="EQ261"/>
      <c r="ER261"/>
      <c r="ES261"/>
      <c r="ET261"/>
      <c r="EU261"/>
      <c r="EV261"/>
      <c r="EW261"/>
      <c r="EX261"/>
      <c r="EY261"/>
      <c r="EZ261"/>
      <c r="FA261"/>
      <c r="FB261"/>
      <c r="FC261"/>
      <c r="FD261"/>
      <c r="FE261"/>
      <c r="FF261"/>
      <c r="FG261"/>
      <c r="FH261"/>
      <c r="FI261"/>
      <c r="FJ261"/>
      <c r="FK261"/>
      <c r="FL261"/>
      <c r="FM261"/>
      <c r="FN261"/>
      <c r="FO261"/>
      <c r="FP261"/>
      <c r="FQ261"/>
      <c r="FR261"/>
      <c r="FS261"/>
      <c r="FT261"/>
      <c r="FU261"/>
      <c r="FV261"/>
      <c r="FW261"/>
      <c r="FX261"/>
      <c r="FY261"/>
      <c r="FZ261"/>
      <c r="GA261"/>
      <c r="GB261"/>
      <c r="GC261"/>
      <c r="GD261"/>
      <c r="GE261"/>
      <c r="GF261"/>
      <c r="GG261"/>
      <c r="GH261"/>
      <c r="GI261"/>
      <c r="GJ261"/>
      <c r="GK261"/>
      <c r="GL261"/>
      <c r="GM261"/>
      <c r="GN261"/>
      <c r="GO261"/>
      <c r="GP261"/>
      <c r="GQ261"/>
      <c r="GR261"/>
      <c r="GS261"/>
      <c r="GT261"/>
      <c r="GU261"/>
      <c r="GV261"/>
      <c r="GW261"/>
      <c r="GX261"/>
      <c r="GY261"/>
      <c r="GZ261"/>
      <c r="HA261"/>
      <c r="HB261"/>
      <c r="HC261"/>
      <c r="HD261"/>
      <c r="HE261"/>
      <c r="HF261"/>
      <c r="HG261"/>
      <c r="HH261"/>
      <c r="HI261"/>
      <c r="HJ261"/>
      <c r="HK261"/>
      <c r="HL261"/>
      <c r="HM261"/>
      <c r="HN261"/>
      <c r="HO261"/>
      <c r="HP261"/>
      <c r="HQ261"/>
      <c r="HR261"/>
      <c r="HS261"/>
      <c r="HT261"/>
      <c r="HU261"/>
      <c r="HV261"/>
      <c r="HW261"/>
      <c r="HX261"/>
      <c r="HY261"/>
      <c r="HZ261"/>
      <c r="IA261"/>
      <c r="IB261"/>
      <c r="IC261"/>
      <c r="ID261"/>
      <c r="IE261"/>
      <c r="IF261"/>
      <c r="IG261"/>
      <c r="IH261"/>
      <c r="II261"/>
      <c r="IJ261"/>
      <c r="IK261"/>
      <c r="IL261"/>
      <c r="IM261"/>
      <c r="IN261"/>
      <c r="IO261"/>
      <c r="IP261"/>
      <c r="IQ261"/>
      <c r="IR261"/>
      <c r="IS261"/>
      <c r="IT261"/>
      <c r="IU261"/>
      <c r="IV261"/>
      <c r="IW261"/>
    </row>
    <row r="262" spans="1:257" s="2" customFormat="1" ht="15" hidden="1" x14ac:dyDescent="0.25">
      <c r="A262" s="2">
        <v>160</v>
      </c>
      <c r="B262" s="36">
        <f t="shared" ca="1" si="144"/>
        <v>49337</v>
      </c>
      <c r="C262" s="28">
        <f t="shared" si="149"/>
        <v>661.60104166666611</v>
      </c>
      <c r="D262" s="28">
        <f t="shared" si="150"/>
        <v>521.5104166666664</v>
      </c>
      <c r="E262" s="23"/>
      <c r="F262"/>
      <c r="G262"/>
      <c r="H262"/>
      <c r="I262"/>
      <c r="J262"/>
      <c r="K262"/>
      <c r="L262"/>
      <c r="M262"/>
      <c r="N262"/>
      <c r="O262"/>
      <c r="P262"/>
      <c r="Q262"/>
      <c r="R262"/>
      <c r="S262"/>
      <c r="T262"/>
      <c r="U262"/>
      <c r="V262"/>
      <c r="W262"/>
      <c r="X262"/>
      <c r="Y262"/>
      <c r="Z262"/>
      <c r="AA262"/>
      <c r="AB262"/>
      <c r="AC262"/>
      <c r="AD262"/>
      <c r="AE262"/>
      <c r="AF262"/>
      <c r="AG262"/>
      <c r="AH262"/>
      <c r="AI262"/>
      <c r="AJ262"/>
      <c r="AK262"/>
      <c r="AL262"/>
      <c r="AM262"/>
      <c r="AN262"/>
      <c r="AO262"/>
      <c r="AP262"/>
      <c r="AQ262"/>
      <c r="AR262"/>
      <c r="AS262"/>
      <c r="AT262"/>
      <c r="AU262"/>
      <c r="AV262"/>
      <c r="AW262"/>
      <c r="AX262"/>
      <c r="AY262"/>
      <c r="AZ262"/>
      <c r="BA262"/>
      <c r="BB262"/>
      <c r="BC262"/>
      <c r="BD262"/>
      <c r="BE262"/>
      <c r="BF262"/>
      <c r="BG262"/>
      <c r="BH262"/>
      <c r="BI262"/>
      <c r="BJ262"/>
      <c r="BK262"/>
      <c r="BL262"/>
      <c r="BM262"/>
      <c r="BN262"/>
      <c r="BO262"/>
      <c r="BP262"/>
      <c r="BQ262"/>
      <c r="BR262"/>
      <c r="BS262"/>
      <c r="BT262"/>
      <c r="BU262"/>
      <c r="BV262"/>
      <c r="BW262"/>
      <c r="BX262"/>
      <c r="BY262"/>
      <c r="BZ262"/>
      <c r="CA262"/>
      <c r="CB262"/>
      <c r="CC262"/>
      <c r="CD262"/>
      <c r="CE262"/>
      <c r="CF262"/>
      <c r="CG262"/>
      <c r="CH262"/>
      <c r="CI262"/>
      <c r="CJ262"/>
      <c r="CK262"/>
      <c r="CL262"/>
      <c r="CM262"/>
      <c r="CN262"/>
      <c r="CO262"/>
      <c r="CP262"/>
      <c r="CQ262"/>
      <c r="CR262"/>
      <c r="CS262"/>
      <c r="CT262"/>
      <c r="CU262"/>
      <c r="CV262"/>
      <c r="CW262"/>
      <c r="CX262"/>
      <c r="CY262"/>
      <c r="CZ262"/>
      <c r="DA262"/>
      <c r="DB262"/>
      <c r="DC262"/>
      <c r="DD262"/>
      <c r="DE262"/>
      <c r="DF262"/>
      <c r="DG262"/>
      <c r="DH262"/>
      <c r="DI262"/>
      <c r="DJ262"/>
      <c r="DK262"/>
      <c r="DL262"/>
      <c r="DM262"/>
      <c r="DN262"/>
      <c r="DO262"/>
      <c r="DP262"/>
      <c r="DQ262"/>
      <c r="DR262"/>
      <c r="DS262"/>
      <c r="DT262"/>
      <c r="DU262"/>
      <c r="DV262"/>
      <c r="DW262"/>
      <c r="DX262"/>
      <c r="DY262"/>
      <c r="DZ262"/>
      <c r="EA262"/>
      <c r="EB262"/>
      <c r="EC262"/>
      <c r="ED262"/>
      <c r="EE262"/>
      <c r="EF262"/>
      <c r="EG262"/>
      <c r="EH262"/>
      <c r="EI262"/>
      <c r="EJ262"/>
      <c r="EK262"/>
      <c r="EL262"/>
      <c r="EM262"/>
      <c r="EN262"/>
      <c r="EO262"/>
      <c r="EP262"/>
      <c r="EQ262"/>
      <c r="ER262"/>
      <c r="ES262"/>
      <c r="ET262"/>
      <c r="EU262"/>
      <c r="EV262"/>
      <c r="EW262"/>
      <c r="EX262"/>
      <c r="EY262"/>
      <c r="EZ262"/>
      <c r="FA262"/>
      <c r="FB262"/>
      <c r="FC262"/>
      <c r="FD262"/>
      <c r="FE262"/>
      <c r="FF262"/>
      <c r="FG262"/>
      <c r="FH262"/>
      <c r="FI262"/>
      <c r="FJ262"/>
      <c r="FK262"/>
      <c r="FL262"/>
      <c r="FM262"/>
      <c r="FN262"/>
      <c r="FO262"/>
      <c r="FP262"/>
      <c r="FQ262"/>
      <c r="FR262"/>
      <c r="FS262"/>
      <c r="FT262"/>
      <c r="FU262"/>
      <c r="FV262"/>
      <c r="FW262"/>
      <c r="FX262"/>
      <c r="FY262"/>
      <c r="FZ262"/>
      <c r="GA262"/>
      <c r="GB262"/>
      <c r="GC262"/>
      <c r="GD262"/>
      <c r="GE262"/>
      <c r="GF262"/>
      <c r="GG262"/>
      <c r="GH262"/>
      <c r="GI262"/>
      <c r="GJ262"/>
      <c r="GK262"/>
      <c r="GL262"/>
      <c r="GM262"/>
      <c r="GN262"/>
      <c r="GO262"/>
      <c r="GP262"/>
      <c r="GQ262"/>
      <c r="GR262"/>
      <c r="GS262"/>
      <c r="GT262"/>
      <c r="GU262"/>
      <c r="GV262"/>
      <c r="GW262"/>
      <c r="GX262"/>
      <c r="GY262"/>
      <c r="GZ262"/>
      <c r="HA262"/>
      <c r="HB262"/>
      <c r="HC262"/>
      <c r="HD262"/>
      <c r="HE262"/>
      <c r="HF262"/>
      <c r="HG262"/>
      <c r="HH262"/>
      <c r="HI262"/>
      <c r="HJ262"/>
      <c r="HK262"/>
      <c r="HL262"/>
      <c r="HM262"/>
      <c r="HN262"/>
      <c r="HO262"/>
      <c r="HP262"/>
      <c r="HQ262"/>
      <c r="HR262"/>
      <c r="HS262"/>
      <c r="HT262"/>
      <c r="HU262"/>
      <c r="HV262"/>
      <c r="HW262"/>
      <c r="HX262"/>
      <c r="HY262"/>
      <c r="HZ262"/>
      <c r="IA262"/>
      <c r="IB262"/>
      <c r="IC262"/>
      <c r="ID262"/>
      <c r="IE262"/>
      <c r="IF262"/>
      <c r="IG262"/>
      <c r="IH262"/>
      <c r="II262"/>
      <c r="IJ262"/>
      <c r="IK262"/>
      <c r="IL262"/>
      <c r="IM262"/>
      <c r="IN262"/>
      <c r="IO262"/>
      <c r="IP262"/>
      <c r="IQ262"/>
      <c r="IR262"/>
      <c r="IS262"/>
      <c r="IT262"/>
      <c r="IU262"/>
      <c r="IV262"/>
      <c r="IW262"/>
    </row>
    <row r="263" spans="1:257" s="2" customFormat="1" ht="15" hidden="1" x14ac:dyDescent="0.25">
      <c r="A263" s="2">
        <v>161</v>
      </c>
      <c r="B263" s="36">
        <f t="shared" ca="1" si="144"/>
        <v>49368</v>
      </c>
      <c r="C263" s="28">
        <f t="shared" si="149"/>
        <v>657.80555555555497</v>
      </c>
      <c r="D263" s="28">
        <f t="shared" si="150"/>
        <v>519.44444444444412</v>
      </c>
      <c r="E263" s="23"/>
      <c r="F263"/>
      <c r="G263"/>
      <c r="H263"/>
      <c r="I263"/>
      <c r="J263"/>
      <c r="K263"/>
      <c r="L263"/>
      <c r="M263"/>
      <c r="N263"/>
      <c r="O263"/>
      <c r="P263"/>
      <c r="Q263"/>
      <c r="R263"/>
      <c r="S263"/>
      <c r="T263"/>
      <c r="U263"/>
      <c r="V263"/>
      <c r="W263"/>
      <c r="X263"/>
      <c r="Y263"/>
      <c r="Z263"/>
      <c r="AA263"/>
      <c r="AB263"/>
      <c r="AC263"/>
      <c r="AD263"/>
      <c r="AE263"/>
      <c r="AF263"/>
      <c r="AG263"/>
      <c r="AH263"/>
      <c r="AI263"/>
      <c r="AJ263"/>
      <c r="AK263"/>
      <c r="AL263"/>
      <c r="AM263"/>
      <c r="AN263"/>
      <c r="AO263"/>
      <c r="AP263"/>
      <c r="AQ263"/>
      <c r="AR263"/>
      <c r="AS263"/>
      <c r="AT263"/>
      <c r="AU263"/>
      <c r="AV263"/>
      <c r="AW263"/>
      <c r="AX263"/>
      <c r="AY263"/>
      <c r="AZ263"/>
      <c r="BA263"/>
      <c r="BB263"/>
      <c r="BC263"/>
      <c r="BD263"/>
      <c r="BE263"/>
      <c r="BF263"/>
      <c r="BG263"/>
      <c r="BH263"/>
      <c r="BI263"/>
      <c r="BJ263"/>
      <c r="BK263"/>
      <c r="BL263"/>
      <c r="BM263"/>
      <c r="BN263"/>
      <c r="BO263"/>
      <c r="BP263"/>
      <c r="BQ263"/>
      <c r="BR263"/>
      <c r="BS263"/>
      <c r="BT263"/>
      <c r="BU263"/>
      <c r="BV263"/>
      <c r="BW263"/>
      <c r="BX263"/>
      <c r="BY263"/>
      <c r="BZ263"/>
      <c r="CA263"/>
      <c r="CB263"/>
      <c r="CC263"/>
      <c r="CD263"/>
      <c r="CE263"/>
      <c r="CF263"/>
      <c r="CG263"/>
      <c r="CH263"/>
      <c r="CI263"/>
      <c r="CJ263"/>
      <c r="CK263"/>
      <c r="CL263"/>
      <c r="CM263"/>
      <c r="CN263"/>
      <c r="CO263"/>
      <c r="CP263"/>
      <c r="CQ263"/>
      <c r="CR263"/>
      <c r="CS263"/>
      <c r="CT263"/>
      <c r="CU263"/>
      <c r="CV263"/>
      <c r="CW263"/>
      <c r="CX263"/>
      <c r="CY263"/>
      <c r="CZ263"/>
      <c r="DA263"/>
      <c r="DB263"/>
      <c r="DC263"/>
      <c r="DD263"/>
      <c r="DE263"/>
      <c r="DF263"/>
      <c r="DG263"/>
      <c r="DH263"/>
      <c r="DI263"/>
      <c r="DJ263"/>
      <c r="DK263"/>
      <c r="DL263"/>
      <c r="DM263"/>
      <c r="DN263"/>
      <c r="DO263"/>
      <c r="DP263"/>
      <c r="DQ263"/>
      <c r="DR263"/>
      <c r="DS263"/>
      <c r="DT263"/>
      <c r="DU263"/>
      <c r="DV263"/>
      <c r="DW263"/>
      <c r="DX263"/>
      <c r="DY263"/>
      <c r="DZ263"/>
      <c r="EA263"/>
      <c r="EB263"/>
      <c r="EC263"/>
      <c r="ED263"/>
      <c r="EE263"/>
      <c r="EF263"/>
      <c r="EG263"/>
      <c r="EH263"/>
      <c r="EI263"/>
      <c r="EJ263"/>
      <c r="EK263"/>
      <c r="EL263"/>
      <c r="EM263"/>
      <c r="EN263"/>
      <c r="EO263"/>
      <c r="EP263"/>
      <c r="EQ263"/>
      <c r="ER263"/>
      <c r="ES263"/>
      <c r="ET263"/>
      <c r="EU263"/>
      <c r="EV263"/>
      <c r="EW263"/>
      <c r="EX263"/>
      <c r="EY263"/>
      <c r="EZ263"/>
      <c r="FA263"/>
      <c r="FB263"/>
      <c r="FC263"/>
      <c r="FD263"/>
      <c r="FE263"/>
      <c r="FF263"/>
      <c r="FG263"/>
      <c r="FH263"/>
      <c r="FI263"/>
      <c r="FJ263"/>
      <c r="FK263"/>
      <c r="FL263"/>
      <c r="FM263"/>
      <c r="FN263"/>
      <c r="FO263"/>
      <c r="FP263"/>
      <c r="FQ263"/>
      <c r="FR263"/>
      <c r="FS263"/>
      <c r="FT263"/>
      <c r="FU263"/>
      <c r="FV263"/>
      <c r="FW263"/>
      <c r="FX263"/>
      <c r="FY263"/>
      <c r="FZ263"/>
      <c r="GA263"/>
      <c r="GB263"/>
      <c r="GC263"/>
      <c r="GD263"/>
      <c r="GE263"/>
      <c r="GF263"/>
      <c r="GG263"/>
      <c r="GH263"/>
      <c r="GI263"/>
      <c r="GJ263"/>
      <c r="GK263"/>
      <c r="GL263"/>
      <c r="GM263"/>
      <c r="GN263"/>
      <c r="GO263"/>
      <c r="GP263"/>
      <c r="GQ263"/>
      <c r="GR263"/>
      <c r="GS263"/>
      <c r="GT263"/>
      <c r="GU263"/>
      <c r="GV263"/>
      <c r="GW263"/>
      <c r="GX263"/>
      <c r="GY263"/>
      <c r="GZ263"/>
      <c r="HA263"/>
      <c r="HB263"/>
      <c r="HC263"/>
      <c r="HD263"/>
      <c r="HE263"/>
      <c r="HF263"/>
      <c r="HG263"/>
      <c r="HH263"/>
      <c r="HI263"/>
      <c r="HJ263"/>
      <c r="HK263"/>
      <c r="HL263"/>
      <c r="HM263"/>
      <c r="HN263"/>
      <c r="HO263"/>
      <c r="HP263"/>
      <c r="HQ263"/>
      <c r="HR263"/>
      <c r="HS263"/>
      <c r="HT263"/>
      <c r="HU263"/>
      <c r="HV263"/>
      <c r="HW263"/>
      <c r="HX263"/>
      <c r="HY263"/>
      <c r="HZ263"/>
      <c r="IA263"/>
      <c r="IB263"/>
      <c r="IC263"/>
      <c r="ID263"/>
      <c r="IE263"/>
      <c r="IF263"/>
      <c r="IG263"/>
      <c r="IH263"/>
      <c r="II263"/>
      <c r="IJ263"/>
      <c r="IK263"/>
      <c r="IL263"/>
      <c r="IM263"/>
      <c r="IN263"/>
      <c r="IO263"/>
      <c r="IP263"/>
      <c r="IQ263"/>
      <c r="IR263"/>
      <c r="IS263"/>
      <c r="IT263"/>
      <c r="IU263"/>
      <c r="IV263"/>
      <c r="IW263"/>
    </row>
    <row r="264" spans="1:257" s="2" customFormat="1" ht="15" hidden="1" x14ac:dyDescent="0.25">
      <c r="A264" s="2">
        <v>162</v>
      </c>
      <c r="B264" s="36">
        <f t="shared" ca="1" si="144"/>
        <v>49396</v>
      </c>
      <c r="C264" s="28">
        <f t="shared" si="149"/>
        <v>654.01006944444384</v>
      </c>
      <c r="D264" s="28">
        <f t="shared" si="150"/>
        <v>517.37847222222194</v>
      </c>
      <c r="E264" s="23"/>
      <c r="F264"/>
      <c r="G264"/>
      <c r="H264"/>
      <c r="I264"/>
      <c r="J264"/>
      <c r="K264"/>
      <c r="L264"/>
      <c r="M264"/>
      <c r="N264"/>
      <c r="O264"/>
      <c r="P264"/>
      <c r="Q264"/>
      <c r="R264"/>
      <c r="S264"/>
      <c r="T264"/>
      <c r="U264"/>
      <c r="V264"/>
      <c r="W264"/>
      <c r="X264"/>
      <c r="Y264"/>
      <c r="Z264"/>
      <c r="AA264"/>
      <c r="AB264"/>
      <c r="AC264"/>
      <c r="AD264"/>
      <c r="AE264"/>
      <c r="AF264"/>
      <c r="AG264"/>
      <c r="AH264"/>
      <c r="AI264"/>
      <c r="AJ264"/>
      <c r="AK264"/>
      <c r="AL264"/>
      <c r="AM264"/>
      <c r="AN264"/>
      <c r="AO264"/>
      <c r="AP264"/>
      <c r="AQ264"/>
      <c r="AR264"/>
      <c r="AS264"/>
      <c r="AT264"/>
      <c r="AU264"/>
      <c r="AV264"/>
      <c r="AW264"/>
      <c r="AX264"/>
      <c r="AY264"/>
      <c r="AZ264"/>
      <c r="BA264"/>
      <c r="BB264"/>
      <c r="BC264"/>
      <c r="BD264"/>
      <c r="BE264"/>
      <c r="BF264"/>
      <c r="BG264"/>
      <c r="BH264"/>
      <c r="BI264"/>
      <c r="BJ264"/>
      <c r="BK264"/>
      <c r="BL264"/>
      <c r="BM264"/>
      <c r="BN264"/>
      <c r="BO264"/>
      <c r="BP264"/>
      <c r="BQ264"/>
      <c r="BR264"/>
      <c r="BS264"/>
      <c r="BT264"/>
      <c r="BU264"/>
      <c r="BV264"/>
      <c r="BW264"/>
      <c r="BX264"/>
      <c r="BY264"/>
      <c r="BZ264"/>
      <c r="CA264"/>
      <c r="CB264"/>
      <c r="CC264"/>
      <c r="CD264"/>
      <c r="CE264"/>
      <c r="CF264"/>
      <c r="CG264"/>
      <c r="CH264"/>
      <c r="CI264"/>
      <c r="CJ264"/>
      <c r="CK264"/>
      <c r="CL264"/>
      <c r="CM264"/>
      <c r="CN264"/>
      <c r="CO264"/>
      <c r="CP264"/>
      <c r="CQ264"/>
      <c r="CR264"/>
      <c r="CS264"/>
      <c r="CT264"/>
      <c r="CU264"/>
      <c r="CV264"/>
      <c r="CW264"/>
      <c r="CX264"/>
      <c r="CY264"/>
      <c r="CZ264"/>
      <c r="DA264"/>
      <c r="DB264"/>
      <c r="DC264"/>
      <c r="DD264"/>
      <c r="DE264"/>
      <c r="DF264"/>
      <c r="DG264"/>
      <c r="DH264"/>
      <c r="DI264"/>
      <c r="DJ264"/>
      <c r="DK264"/>
      <c r="DL264"/>
      <c r="DM264"/>
      <c r="DN264"/>
      <c r="DO264"/>
      <c r="DP264"/>
      <c r="DQ264"/>
      <c r="DR264"/>
      <c r="DS264"/>
      <c r="DT264"/>
      <c r="DU264"/>
      <c r="DV264"/>
      <c r="DW264"/>
      <c r="DX264"/>
      <c r="DY264"/>
      <c r="DZ264"/>
      <c r="EA264"/>
      <c r="EB264"/>
      <c r="EC264"/>
      <c r="ED264"/>
      <c r="EE264"/>
      <c r="EF264"/>
      <c r="EG264"/>
      <c r="EH264"/>
      <c r="EI264"/>
      <c r="EJ264"/>
      <c r="EK264"/>
      <c r="EL264"/>
      <c r="EM264"/>
      <c r="EN264"/>
      <c r="EO264"/>
      <c r="EP264"/>
      <c r="EQ264"/>
      <c r="ER264"/>
      <c r="ES264"/>
      <c r="ET264"/>
      <c r="EU264"/>
      <c r="EV264"/>
      <c r="EW264"/>
      <c r="EX264"/>
      <c r="EY264"/>
      <c r="EZ264"/>
      <c r="FA264"/>
      <c r="FB264"/>
      <c r="FC264"/>
      <c r="FD264"/>
      <c r="FE264"/>
      <c r="FF264"/>
      <c r="FG264"/>
      <c r="FH264"/>
      <c r="FI264"/>
      <c r="FJ264"/>
      <c r="FK264"/>
      <c r="FL264"/>
      <c r="FM264"/>
      <c r="FN264"/>
      <c r="FO264"/>
      <c r="FP264"/>
      <c r="FQ264"/>
      <c r="FR264"/>
      <c r="FS264"/>
      <c r="FT264"/>
      <c r="FU264"/>
      <c r="FV264"/>
      <c r="FW264"/>
      <c r="FX264"/>
      <c r="FY264"/>
      <c r="FZ264"/>
      <c r="GA264"/>
      <c r="GB264"/>
      <c r="GC264"/>
      <c r="GD264"/>
      <c r="GE264"/>
      <c r="GF264"/>
      <c r="GG264"/>
      <c r="GH264"/>
      <c r="GI264"/>
      <c r="GJ264"/>
      <c r="GK264"/>
      <c r="GL264"/>
      <c r="GM264"/>
      <c r="GN264"/>
      <c r="GO264"/>
      <c r="GP264"/>
      <c r="GQ264"/>
      <c r="GR264"/>
      <c r="GS264"/>
      <c r="GT264"/>
      <c r="GU264"/>
      <c r="GV264"/>
      <c r="GW264"/>
      <c r="GX264"/>
      <c r="GY264"/>
      <c r="GZ264"/>
      <c r="HA264"/>
      <c r="HB264"/>
      <c r="HC264"/>
      <c r="HD264"/>
      <c r="HE264"/>
      <c r="HF264"/>
      <c r="HG264"/>
      <c r="HH264"/>
      <c r="HI264"/>
      <c r="HJ264"/>
      <c r="HK264"/>
      <c r="HL264"/>
      <c r="HM264"/>
      <c r="HN264"/>
      <c r="HO264"/>
      <c r="HP264"/>
      <c r="HQ264"/>
      <c r="HR264"/>
      <c r="HS264"/>
      <c r="HT264"/>
      <c r="HU264"/>
      <c r="HV264"/>
      <c r="HW264"/>
      <c r="HX264"/>
      <c r="HY264"/>
      <c r="HZ264"/>
      <c r="IA264"/>
      <c r="IB264"/>
      <c r="IC264"/>
      <c r="ID264"/>
      <c r="IE264"/>
      <c r="IF264"/>
      <c r="IG264"/>
      <c r="IH264"/>
      <c r="II264"/>
      <c r="IJ264"/>
      <c r="IK264"/>
      <c r="IL264"/>
      <c r="IM264"/>
      <c r="IN264"/>
      <c r="IO264"/>
      <c r="IP264"/>
      <c r="IQ264"/>
      <c r="IR264"/>
      <c r="IS264"/>
      <c r="IT264"/>
      <c r="IU264"/>
      <c r="IV264"/>
      <c r="IW264"/>
    </row>
    <row r="265" spans="1:257" s="2" customFormat="1" ht="15" hidden="1" x14ac:dyDescent="0.25">
      <c r="A265" s="2">
        <v>163</v>
      </c>
      <c r="B265" s="36">
        <f t="shared" ca="1" si="144"/>
        <v>49427</v>
      </c>
      <c r="C265" s="28">
        <f t="shared" si="149"/>
        <v>650.21458333333271</v>
      </c>
      <c r="D265" s="28">
        <f t="shared" si="150"/>
        <v>515.31249999999977</v>
      </c>
      <c r="E265" s="23"/>
      <c r="F265"/>
      <c r="G265"/>
      <c r="H265"/>
      <c r="I265"/>
      <c r="J265"/>
      <c r="K265"/>
      <c r="L265"/>
      <c r="M265"/>
      <c r="N265"/>
      <c r="O265"/>
      <c r="P265"/>
      <c r="Q265"/>
      <c r="R265"/>
      <c r="S265"/>
      <c r="T265"/>
      <c r="U265"/>
      <c r="V265"/>
      <c r="W265"/>
      <c r="X265"/>
      <c r="Y265"/>
      <c r="Z265"/>
      <c r="AA265"/>
      <c r="AB265"/>
      <c r="AC265"/>
      <c r="AD265"/>
      <c r="AE265"/>
      <c r="AF265"/>
      <c r="AG265"/>
      <c r="AH265"/>
      <c r="AI265"/>
      <c r="AJ265"/>
      <c r="AK265"/>
      <c r="AL265"/>
      <c r="AM265"/>
      <c r="AN265"/>
      <c r="AO265"/>
      <c r="AP265"/>
      <c r="AQ265"/>
      <c r="AR265"/>
      <c r="AS265"/>
      <c r="AT265"/>
      <c r="AU265"/>
      <c r="AV265"/>
      <c r="AW265"/>
      <c r="AX265"/>
      <c r="AY265"/>
      <c r="AZ265"/>
      <c r="BA265"/>
      <c r="BB265"/>
      <c r="BC265"/>
      <c r="BD265"/>
      <c r="BE265"/>
      <c r="BF265"/>
      <c r="BG265"/>
      <c r="BH265"/>
      <c r="BI265"/>
      <c r="BJ265"/>
      <c r="BK265"/>
      <c r="BL265"/>
      <c r="BM265"/>
      <c r="BN265"/>
      <c r="BO265"/>
      <c r="BP265"/>
      <c r="BQ265"/>
      <c r="BR265"/>
      <c r="BS265"/>
      <c r="BT265"/>
      <c r="BU265"/>
      <c r="BV265"/>
      <c r="BW265"/>
      <c r="BX265"/>
      <c r="BY265"/>
      <c r="BZ265"/>
      <c r="CA265"/>
      <c r="CB265"/>
      <c r="CC265"/>
      <c r="CD265"/>
      <c r="CE265"/>
      <c r="CF265"/>
      <c r="CG265"/>
      <c r="CH265"/>
      <c r="CI265"/>
      <c r="CJ265"/>
      <c r="CK265"/>
      <c r="CL265"/>
      <c r="CM265"/>
      <c r="CN265"/>
      <c r="CO265"/>
      <c r="CP265"/>
      <c r="CQ265"/>
      <c r="CR265"/>
      <c r="CS265"/>
      <c r="CT265"/>
      <c r="CU265"/>
      <c r="CV265"/>
      <c r="CW265"/>
      <c r="CX265"/>
      <c r="CY265"/>
      <c r="CZ265"/>
      <c r="DA265"/>
      <c r="DB265"/>
      <c r="DC265"/>
      <c r="DD265"/>
      <c r="DE265"/>
      <c r="DF265"/>
      <c r="DG265"/>
      <c r="DH265"/>
      <c r="DI265"/>
      <c r="DJ265"/>
      <c r="DK265"/>
      <c r="DL265"/>
      <c r="DM265"/>
      <c r="DN265"/>
      <c r="DO265"/>
      <c r="DP265"/>
      <c r="DQ265"/>
      <c r="DR265"/>
      <c r="DS265"/>
      <c r="DT265"/>
      <c r="DU265"/>
      <c r="DV265"/>
      <c r="DW265"/>
      <c r="DX265"/>
      <c r="DY265"/>
      <c r="DZ265"/>
      <c r="EA265"/>
      <c r="EB265"/>
      <c r="EC265"/>
      <c r="ED265"/>
      <c r="EE265"/>
      <c r="EF265"/>
      <c r="EG265"/>
      <c r="EH265"/>
      <c r="EI265"/>
      <c r="EJ265"/>
      <c r="EK265"/>
      <c r="EL265"/>
      <c r="EM265"/>
      <c r="EN265"/>
      <c r="EO265"/>
      <c r="EP265"/>
      <c r="EQ265"/>
      <c r="ER265"/>
      <c r="ES265"/>
      <c r="ET265"/>
      <c r="EU265"/>
      <c r="EV265"/>
      <c r="EW265"/>
      <c r="EX265"/>
      <c r="EY265"/>
      <c r="EZ265"/>
      <c r="FA265"/>
      <c r="FB265"/>
      <c r="FC265"/>
      <c r="FD265"/>
      <c r="FE265"/>
      <c r="FF265"/>
      <c r="FG265"/>
      <c r="FH265"/>
      <c r="FI265"/>
      <c r="FJ265"/>
      <c r="FK265"/>
      <c r="FL265"/>
      <c r="FM265"/>
      <c r="FN265"/>
      <c r="FO265"/>
      <c r="FP265"/>
      <c r="FQ265"/>
      <c r="FR265"/>
      <c r="FS265"/>
      <c r="FT265"/>
      <c r="FU265"/>
      <c r="FV265"/>
      <c r="FW265"/>
      <c r="FX265"/>
      <c r="FY265"/>
      <c r="FZ265"/>
      <c r="GA265"/>
      <c r="GB265"/>
      <c r="GC265"/>
      <c r="GD265"/>
      <c r="GE265"/>
      <c r="GF265"/>
      <c r="GG265"/>
      <c r="GH265"/>
      <c r="GI265"/>
      <c r="GJ265"/>
      <c r="GK265"/>
      <c r="GL265"/>
      <c r="GM265"/>
      <c r="GN265"/>
      <c r="GO265"/>
      <c r="GP265"/>
      <c r="GQ265"/>
      <c r="GR265"/>
      <c r="GS265"/>
      <c r="GT265"/>
      <c r="GU265"/>
      <c r="GV265"/>
      <c r="GW265"/>
      <c r="GX265"/>
      <c r="GY265"/>
      <c r="GZ265"/>
      <c r="HA265"/>
      <c r="HB265"/>
      <c r="HC265"/>
      <c r="HD265"/>
      <c r="HE265"/>
      <c r="HF265"/>
      <c r="HG265"/>
      <c r="HH265"/>
      <c r="HI265"/>
      <c r="HJ265"/>
      <c r="HK265"/>
      <c r="HL265"/>
      <c r="HM265"/>
      <c r="HN265"/>
      <c r="HO265"/>
      <c r="HP265"/>
      <c r="HQ265"/>
      <c r="HR265"/>
      <c r="HS265"/>
      <c r="HT265"/>
      <c r="HU265"/>
      <c r="HV265"/>
      <c r="HW265"/>
      <c r="HX265"/>
      <c r="HY265"/>
      <c r="HZ265"/>
      <c r="IA265"/>
      <c r="IB265"/>
      <c r="IC265"/>
      <c r="ID265"/>
      <c r="IE265"/>
      <c r="IF265"/>
      <c r="IG265"/>
      <c r="IH265"/>
      <c r="II265"/>
      <c r="IJ265"/>
      <c r="IK265"/>
      <c r="IL265"/>
      <c r="IM265"/>
      <c r="IN265"/>
      <c r="IO265"/>
      <c r="IP265"/>
      <c r="IQ265"/>
      <c r="IR265"/>
      <c r="IS265"/>
      <c r="IT265"/>
      <c r="IU265"/>
      <c r="IV265"/>
      <c r="IW265"/>
    </row>
    <row r="266" spans="1:257" s="2" customFormat="1" ht="15" hidden="1" x14ac:dyDescent="0.25">
      <c r="A266" s="2">
        <v>164</v>
      </c>
      <c r="B266" s="36">
        <f t="shared" ca="1" si="144"/>
        <v>49457</v>
      </c>
      <c r="C266" s="28">
        <f t="shared" si="149"/>
        <v>646.41909722222158</v>
      </c>
      <c r="D266" s="28">
        <f t="shared" si="150"/>
        <v>513.24652777777749</v>
      </c>
      <c r="E266" s="23"/>
      <c r="F266"/>
      <c r="G266"/>
      <c r="H266"/>
      <c r="I266"/>
      <c r="J266"/>
      <c r="K266"/>
      <c r="L266"/>
      <c r="M266"/>
      <c r="N266"/>
      <c r="O266"/>
      <c r="P266"/>
      <c r="Q266"/>
      <c r="R266"/>
      <c r="S266"/>
      <c r="T266"/>
      <c r="U266"/>
      <c r="V266"/>
      <c r="W266"/>
      <c r="X266"/>
      <c r="Y266"/>
      <c r="Z266"/>
      <c r="AA266"/>
      <c r="AB266"/>
      <c r="AC266"/>
      <c r="AD266"/>
      <c r="AE266"/>
      <c r="AF266"/>
      <c r="AG266"/>
      <c r="AH266"/>
      <c r="AI266"/>
      <c r="AJ266"/>
      <c r="AK266"/>
      <c r="AL266"/>
      <c r="AM266"/>
      <c r="AN266"/>
      <c r="AO266"/>
      <c r="AP266"/>
      <c r="AQ266"/>
      <c r="AR266"/>
      <c r="AS266"/>
      <c r="AT266"/>
      <c r="AU266"/>
      <c r="AV266"/>
      <c r="AW266"/>
      <c r="AX266"/>
      <c r="AY266"/>
      <c r="AZ266"/>
      <c r="BA266"/>
      <c r="BB266"/>
      <c r="BC266"/>
      <c r="BD266"/>
      <c r="BE266"/>
      <c r="BF266"/>
      <c r="BG266"/>
      <c r="BH266"/>
      <c r="BI266"/>
      <c r="BJ266"/>
      <c r="BK266"/>
      <c r="BL266"/>
      <c r="BM266"/>
      <c r="BN266"/>
      <c r="BO266"/>
      <c r="BP266"/>
      <c r="BQ266"/>
      <c r="BR266"/>
      <c r="BS266"/>
      <c r="BT266"/>
      <c r="BU266"/>
      <c r="BV266"/>
      <c r="BW266"/>
      <c r="BX266"/>
      <c r="BY266"/>
      <c r="BZ266"/>
      <c r="CA266"/>
      <c r="CB266"/>
      <c r="CC266"/>
      <c r="CD266"/>
      <c r="CE266"/>
      <c r="CF266"/>
      <c r="CG266"/>
      <c r="CH266"/>
      <c r="CI266"/>
      <c r="CJ266"/>
      <c r="CK266"/>
      <c r="CL266"/>
      <c r="CM266"/>
      <c r="CN266"/>
      <c r="CO266"/>
      <c r="CP266"/>
      <c r="CQ266"/>
      <c r="CR266"/>
      <c r="CS266"/>
      <c r="CT266"/>
      <c r="CU266"/>
      <c r="CV266"/>
      <c r="CW266"/>
      <c r="CX266"/>
      <c r="CY266"/>
      <c r="CZ266"/>
      <c r="DA266"/>
      <c r="DB266"/>
      <c r="DC266"/>
      <c r="DD266"/>
      <c r="DE266"/>
      <c r="DF266"/>
      <c r="DG266"/>
      <c r="DH266"/>
      <c r="DI266"/>
      <c r="DJ266"/>
      <c r="DK266"/>
      <c r="DL266"/>
      <c r="DM266"/>
      <c r="DN266"/>
      <c r="DO266"/>
      <c r="DP266"/>
      <c r="DQ266"/>
      <c r="DR266"/>
      <c r="DS266"/>
      <c r="DT266"/>
      <c r="DU266"/>
      <c r="DV266"/>
      <c r="DW266"/>
      <c r="DX266"/>
      <c r="DY266"/>
      <c r="DZ266"/>
      <c r="EA266"/>
      <c r="EB266"/>
      <c r="EC266"/>
      <c r="ED266"/>
      <c r="EE266"/>
      <c r="EF266"/>
      <c r="EG266"/>
      <c r="EH266"/>
      <c r="EI266"/>
      <c r="EJ266"/>
      <c r="EK266"/>
      <c r="EL266"/>
      <c r="EM266"/>
      <c r="EN266"/>
      <c r="EO266"/>
      <c r="EP266"/>
      <c r="EQ266"/>
      <c r="ER266"/>
      <c r="ES266"/>
      <c r="ET266"/>
      <c r="EU266"/>
      <c r="EV266"/>
      <c r="EW266"/>
      <c r="EX266"/>
      <c r="EY266"/>
      <c r="EZ266"/>
      <c r="FA266"/>
      <c r="FB266"/>
      <c r="FC266"/>
      <c r="FD266"/>
      <c r="FE266"/>
      <c r="FF266"/>
      <c r="FG266"/>
      <c r="FH266"/>
      <c r="FI266"/>
      <c r="FJ266"/>
      <c r="FK266"/>
      <c r="FL266"/>
      <c r="FM266"/>
      <c r="FN266"/>
      <c r="FO266"/>
      <c r="FP266"/>
      <c r="FQ266"/>
      <c r="FR266"/>
      <c r="FS266"/>
      <c r="FT266"/>
      <c r="FU266"/>
      <c r="FV266"/>
      <c r="FW266"/>
      <c r="FX266"/>
      <c r="FY266"/>
      <c r="FZ266"/>
      <c r="GA266"/>
      <c r="GB266"/>
      <c r="GC266"/>
      <c r="GD266"/>
      <c r="GE266"/>
      <c r="GF266"/>
      <c r="GG266"/>
      <c r="GH266"/>
      <c r="GI266"/>
      <c r="GJ266"/>
      <c r="GK266"/>
      <c r="GL266"/>
      <c r="GM266"/>
      <c r="GN266"/>
      <c r="GO266"/>
      <c r="GP266"/>
      <c r="GQ266"/>
      <c r="GR266"/>
      <c r="GS266"/>
      <c r="GT266"/>
      <c r="GU266"/>
      <c r="GV266"/>
      <c r="GW266"/>
      <c r="GX266"/>
      <c r="GY266"/>
      <c r="GZ266"/>
      <c r="HA266"/>
      <c r="HB266"/>
      <c r="HC266"/>
      <c r="HD266"/>
      <c r="HE266"/>
      <c r="HF266"/>
      <c r="HG266"/>
      <c r="HH266"/>
      <c r="HI266"/>
      <c r="HJ266"/>
      <c r="HK266"/>
      <c r="HL266"/>
      <c r="HM266"/>
      <c r="HN266"/>
      <c r="HO266"/>
      <c r="HP266"/>
      <c r="HQ266"/>
      <c r="HR266"/>
      <c r="HS266"/>
      <c r="HT266"/>
      <c r="HU266"/>
      <c r="HV266"/>
      <c r="HW266"/>
      <c r="HX266"/>
      <c r="HY266"/>
      <c r="HZ266"/>
      <c r="IA266"/>
      <c r="IB266"/>
      <c r="IC266"/>
      <c r="ID266"/>
      <c r="IE266"/>
      <c r="IF266"/>
      <c r="IG266"/>
      <c r="IH266"/>
      <c r="II266"/>
      <c r="IJ266"/>
      <c r="IK266"/>
      <c r="IL266"/>
      <c r="IM266"/>
      <c r="IN266"/>
      <c r="IO266"/>
      <c r="IP266"/>
      <c r="IQ266"/>
      <c r="IR266"/>
      <c r="IS266"/>
      <c r="IT266"/>
      <c r="IU266"/>
      <c r="IV266"/>
      <c r="IW266"/>
    </row>
    <row r="267" spans="1:257" s="2" customFormat="1" ht="15" hidden="1" x14ac:dyDescent="0.25">
      <c r="A267" s="2">
        <v>165</v>
      </c>
      <c r="B267" s="36">
        <f t="shared" ca="1" si="144"/>
        <v>49488</v>
      </c>
      <c r="C267" s="28">
        <f t="shared" si="149"/>
        <v>642.62361111111045</v>
      </c>
      <c r="D267" s="28">
        <f t="shared" si="150"/>
        <v>511.18055555555526</v>
      </c>
      <c r="E267" s="23"/>
      <c r="F267"/>
      <c r="G267"/>
      <c r="H267"/>
      <c r="I267"/>
      <c r="J267"/>
      <c r="K267"/>
      <c r="L267"/>
      <c r="M267"/>
      <c r="N267"/>
      <c r="O267"/>
      <c r="P267"/>
      <c r="Q267"/>
      <c r="R267"/>
      <c r="S267"/>
      <c r="T267"/>
      <c r="U267"/>
      <c r="V267"/>
      <c r="W267"/>
      <c r="X267"/>
      <c r="Y267"/>
      <c r="Z267"/>
      <c r="AA267"/>
      <c r="AB267"/>
      <c r="AC267"/>
      <c r="AD267"/>
      <c r="AE267"/>
      <c r="AF267"/>
      <c r="AG267"/>
      <c r="AH267"/>
      <c r="AI267"/>
      <c r="AJ267"/>
      <c r="AK267"/>
      <c r="AL267"/>
      <c r="AM267"/>
      <c r="AN267"/>
      <c r="AO267"/>
      <c r="AP267"/>
      <c r="AQ267"/>
      <c r="AR267"/>
      <c r="AS267"/>
      <c r="AT267"/>
      <c r="AU267"/>
      <c r="AV267"/>
      <c r="AW267"/>
      <c r="AX267"/>
      <c r="AY267"/>
      <c r="AZ267"/>
      <c r="BA267"/>
      <c r="BB267"/>
      <c r="BC267"/>
      <c r="BD267"/>
      <c r="BE267"/>
      <c r="BF267"/>
      <c r="BG267"/>
      <c r="BH267"/>
      <c r="BI267"/>
      <c r="BJ267"/>
      <c r="BK267"/>
      <c r="BL267"/>
      <c r="BM267"/>
      <c r="BN267"/>
      <c r="BO267"/>
      <c r="BP267"/>
      <c r="BQ267"/>
      <c r="BR267"/>
      <c r="BS267"/>
      <c r="BT267"/>
      <c r="BU267"/>
      <c r="BV267"/>
      <c r="BW267"/>
      <c r="BX267"/>
      <c r="BY267"/>
      <c r="BZ267"/>
      <c r="CA267"/>
      <c r="CB267"/>
      <c r="CC267"/>
      <c r="CD267"/>
      <c r="CE267"/>
      <c r="CF267"/>
      <c r="CG267"/>
      <c r="CH267"/>
      <c r="CI267"/>
      <c r="CJ267"/>
      <c r="CK267"/>
      <c r="CL267"/>
      <c r="CM267"/>
      <c r="CN267"/>
      <c r="CO267"/>
      <c r="CP267"/>
      <c r="CQ267"/>
      <c r="CR267"/>
      <c r="CS267"/>
      <c r="CT267"/>
      <c r="CU267"/>
      <c r="CV267"/>
      <c r="CW267"/>
      <c r="CX267"/>
      <c r="CY267"/>
      <c r="CZ267"/>
      <c r="DA267"/>
      <c r="DB267"/>
      <c r="DC267"/>
      <c r="DD267"/>
      <c r="DE267"/>
      <c r="DF267"/>
      <c r="DG267"/>
      <c r="DH267"/>
      <c r="DI267"/>
      <c r="DJ267"/>
      <c r="DK267"/>
      <c r="DL267"/>
      <c r="DM267"/>
      <c r="DN267"/>
      <c r="DO267"/>
      <c r="DP267"/>
      <c r="DQ267"/>
      <c r="DR267"/>
      <c r="DS267"/>
      <c r="DT267"/>
      <c r="DU267"/>
      <c r="DV267"/>
      <c r="DW267"/>
      <c r="DX267"/>
      <c r="DY267"/>
      <c r="DZ267"/>
      <c r="EA267"/>
      <c r="EB267"/>
      <c r="EC267"/>
      <c r="ED267"/>
      <c r="EE267"/>
      <c r="EF267"/>
      <c r="EG267"/>
      <c r="EH267"/>
      <c r="EI267"/>
      <c r="EJ267"/>
      <c r="EK267"/>
      <c r="EL267"/>
      <c r="EM267"/>
      <c r="EN267"/>
      <c r="EO267"/>
      <c r="EP267"/>
      <c r="EQ267"/>
      <c r="ER267"/>
      <c r="ES267"/>
      <c r="ET267"/>
      <c r="EU267"/>
      <c r="EV267"/>
      <c r="EW267"/>
      <c r="EX267"/>
      <c r="EY267"/>
      <c r="EZ267"/>
      <c r="FA267"/>
      <c r="FB267"/>
      <c r="FC267"/>
      <c r="FD267"/>
      <c r="FE267"/>
      <c r="FF267"/>
      <c r="FG267"/>
      <c r="FH267"/>
      <c r="FI267"/>
      <c r="FJ267"/>
      <c r="FK267"/>
      <c r="FL267"/>
      <c r="FM267"/>
      <c r="FN267"/>
      <c r="FO267"/>
      <c r="FP267"/>
      <c r="FQ267"/>
      <c r="FR267"/>
      <c r="FS267"/>
      <c r="FT267"/>
      <c r="FU267"/>
      <c r="FV267"/>
      <c r="FW267"/>
      <c r="FX267"/>
      <c r="FY267"/>
      <c r="FZ267"/>
      <c r="GA267"/>
      <c r="GB267"/>
      <c r="GC267"/>
      <c r="GD267"/>
      <c r="GE267"/>
      <c r="GF267"/>
      <c r="GG267"/>
      <c r="GH267"/>
      <c r="GI267"/>
      <c r="GJ267"/>
      <c r="GK267"/>
      <c r="GL267"/>
      <c r="GM267"/>
      <c r="GN267"/>
      <c r="GO267"/>
      <c r="GP267"/>
      <c r="GQ267"/>
      <c r="GR267"/>
      <c r="GS267"/>
      <c r="GT267"/>
      <c r="GU267"/>
      <c r="GV267"/>
      <c r="GW267"/>
      <c r="GX267"/>
      <c r="GY267"/>
      <c r="GZ267"/>
      <c r="HA267"/>
      <c r="HB267"/>
      <c r="HC267"/>
      <c r="HD267"/>
      <c r="HE267"/>
      <c r="HF267"/>
      <c r="HG267"/>
      <c r="HH267"/>
      <c r="HI267"/>
      <c r="HJ267"/>
      <c r="HK267"/>
      <c r="HL267"/>
      <c r="HM267"/>
      <c r="HN267"/>
      <c r="HO267"/>
      <c r="HP267"/>
      <c r="HQ267"/>
      <c r="HR267"/>
      <c r="HS267"/>
      <c r="HT267"/>
      <c r="HU267"/>
      <c r="HV267"/>
      <c r="HW267"/>
      <c r="HX267"/>
      <c r="HY267"/>
      <c r="HZ267"/>
      <c r="IA267"/>
      <c r="IB267"/>
      <c r="IC267"/>
      <c r="ID267"/>
      <c r="IE267"/>
      <c r="IF267"/>
      <c r="IG267"/>
      <c r="IH267"/>
      <c r="II267"/>
      <c r="IJ267"/>
      <c r="IK267"/>
      <c r="IL267"/>
      <c r="IM267"/>
      <c r="IN267"/>
      <c r="IO267"/>
      <c r="IP267"/>
      <c r="IQ267"/>
      <c r="IR267"/>
      <c r="IS267"/>
      <c r="IT267"/>
      <c r="IU267"/>
      <c r="IV267"/>
      <c r="IW267"/>
    </row>
    <row r="268" spans="1:257" s="2" customFormat="1" ht="15" hidden="1" x14ac:dyDescent="0.25">
      <c r="A268" s="2">
        <v>166</v>
      </c>
      <c r="B268" s="36">
        <f t="shared" ca="1" si="144"/>
        <v>49518</v>
      </c>
      <c r="C268" s="28">
        <f t="shared" si="149"/>
        <v>638.82812499999932</v>
      </c>
      <c r="D268" s="28">
        <f t="shared" si="150"/>
        <v>509.11458333333303</v>
      </c>
      <c r="E268" s="23"/>
      <c r="F268"/>
      <c r="G268"/>
      <c r="H268"/>
      <c r="I268"/>
      <c r="J268"/>
      <c r="K268"/>
      <c r="L268"/>
      <c r="M268"/>
      <c r="N268"/>
      <c r="O268"/>
      <c r="P268"/>
      <c r="Q268"/>
      <c r="R268"/>
      <c r="S268"/>
      <c r="T268"/>
      <c r="U268"/>
      <c r="V268"/>
      <c r="W268"/>
      <c r="X268"/>
      <c r="Y268"/>
      <c r="Z268"/>
      <c r="AA268"/>
      <c r="AB268"/>
      <c r="AC268"/>
      <c r="AD268"/>
      <c r="AE268"/>
      <c r="AF268"/>
      <c r="AG268"/>
      <c r="AH268"/>
      <c r="AI268"/>
      <c r="AJ268"/>
      <c r="AK268"/>
      <c r="AL268"/>
      <c r="AM268"/>
      <c r="AN268"/>
      <c r="AO268"/>
      <c r="AP268"/>
      <c r="AQ268"/>
      <c r="AR268"/>
      <c r="AS268"/>
      <c r="AT268"/>
      <c r="AU268"/>
      <c r="AV268"/>
      <c r="AW268"/>
      <c r="AX268"/>
      <c r="AY268"/>
      <c r="AZ268"/>
      <c r="BA268"/>
      <c r="BB268"/>
      <c r="BC268"/>
      <c r="BD268"/>
      <c r="BE268"/>
      <c r="BF268"/>
      <c r="BG268"/>
      <c r="BH268"/>
      <c r="BI268"/>
      <c r="BJ268"/>
      <c r="BK268"/>
      <c r="BL268"/>
      <c r="BM268"/>
      <c r="BN268"/>
      <c r="BO268"/>
      <c r="BP268"/>
      <c r="BQ268"/>
      <c r="BR268"/>
      <c r="BS268"/>
      <c r="BT268"/>
      <c r="BU268"/>
      <c r="BV268"/>
      <c r="BW268"/>
      <c r="BX268"/>
      <c r="BY268"/>
      <c r="BZ268"/>
      <c r="CA268"/>
      <c r="CB268"/>
      <c r="CC268"/>
      <c r="CD268"/>
      <c r="CE268"/>
      <c r="CF268"/>
      <c r="CG268"/>
      <c r="CH268"/>
      <c r="CI268"/>
      <c r="CJ268"/>
      <c r="CK268"/>
      <c r="CL268"/>
      <c r="CM268"/>
      <c r="CN268"/>
      <c r="CO268"/>
      <c r="CP268"/>
      <c r="CQ268"/>
      <c r="CR268"/>
      <c r="CS268"/>
      <c r="CT268"/>
      <c r="CU268"/>
      <c r="CV268"/>
      <c r="CW268"/>
      <c r="CX268"/>
      <c r="CY268"/>
      <c r="CZ268"/>
      <c r="DA268"/>
      <c r="DB268"/>
      <c r="DC268"/>
      <c r="DD268"/>
      <c r="DE268"/>
      <c r="DF268"/>
      <c r="DG268"/>
      <c r="DH268"/>
      <c r="DI268"/>
      <c r="DJ268"/>
      <c r="DK268"/>
      <c r="DL268"/>
      <c r="DM268"/>
      <c r="DN268"/>
      <c r="DO268"/>
      <c r="DP268"/>
      <c r="DQ268"/>
      <c r="DR268"/>
      <c r="DS268"/>
      <c r="DT268"/>
      <c r="DU268"/>
      <c r="DV268"/>
      <c r="DW268"/>
      <c r="DX268"/>
      <c r="DY268"/>
      <c r="DZ268"/>
      <c r="EA268"/>
      <c r="EB268"/>
      <c r="EC268"/>
      <c r="ED268"/>
      <c r="EE268"/>
      <c r="EF268"/>
      <c r="EG268"/>
      <c r="EH268"/>
      <c r="EI268"/>
      <c r="EJ268"/>
      <c r="EK268"/>
      <c r="EL268"/>
      <c r="EM268"/>
      <c r="EN268"/>
      <c r="EO268"/>
      <c r="EP268"/>
      <c r="EQ268"/>
      <c r="ER268"/>
      <c r="ES268"/>
      <c r="ET268"/>
      <c r="EU268"/>
      <c r="EV268"/>
      <c r="EW268"/>
      <c r="EX268"/>
      <c r="EY268"/>
      <c r="EZ268"/>
      <c r="FA268"/>
      <c r="FB268"/>
      <c r="FC268"/>
      <c r="FD268"/>
      <c r="FE268"/>
      <c r="FF268"/>
      <c r="FG268"/>
      <c r="FH268"/>
      <c r="FI268"/>
      <c r="FJ268"/>
      <c r="FK268"/>
      <c r="FL268"/>
      <c r="FM268"/>
      <c r="FN268"/>
      <c r="FO268"/>
      <c r="FP268"/>
      <c r="FQ268"/>
      <c r="FR268"/>
      <c r="FS268"/>
      <c r="FT268"/>
      <c r="FU268"/>
      <c r="FV268"/>
      <c r="FW268"/>
      <c r="FX268"/>
      <c r="FY268"/>
      <c r="FZ268"/>
      <c r="GA268"/>
      <c r="GB268"/>
      <c r="GC268"/>
      <c r="GD268"/>
      <c r="GE268"/>
      <c r="GF268"/>
      <c r="GG268"/>
      <c r="GH268"/>
      <c r="GI268"/>
      <c r="GJ268"/>
      <c r="GK268"/>
      <c r="GL268"/>
      <c r="GM268"/>
      <c r="GN268"/>
      <c r="GO268"/>
      <c r="GP268"/>
      <c r="GQ268"/>
      <c r="GR268"/>
      <c r="GS268"/>
      <c r="GT268"/>
      <c r="GU268"/>
      <c r="GV268"/>
      <c r="GW268"/>
      <c r="GX268"/>
      <c r="GY268"/>
      <c r="GZ268"/>
      <c r="HA268"/>
      <c r="HB268"/>
      <c r="HC268"/>
      <c r="HD268"/>
      <c r="HE268"/>
      <c r="HF268"/>
      <c r="HG268"/>
      <c r="HH268"/>
      <c r="HI268"/>
      <c r="HJ268"/>
      <c r="HK268"/>
      <c r="HL268"/>
      <c r="HM268"/>
      <c r="HN268"/>
      <c r="HO268"/>
      <c r="HP268"/>
      <c r="HQ268"/>
      <c r="HR268"/>
      <c r="HS268"/>
      <c r="HT268"/>
      <c r="HU268"/>
      <c r="HV268"/>
      <c r="HW268"/>
      <c r="HX268"/>
      <c r="HY268"/>
      <c r="HZ268"/>
      <c r="IA268"/>
      <c r="IB268"/>
      <c r="IC268"/>
      <c r="ID268"/>
      <c r="IE268"/>
      <c r="IF268"/>
      <c r="IG268"/>
      <c r="IH268"/>
      <c r="II268"/>
      <c r="IJ268"/>
      <c r="IK268"/>
      <c r="IL268"/>
      <c r="IM268"/>
      <c r="IN268"/>
      <c r="IO268"/>
      <c r="IP268"/>
      <c r="IQ268"/>
      <c r="IR268"/>
      <c r="IS268"/>
      <c r="IT268"/>
      <c r="IU268"/>
      <c r="IV268"/>
      <c r="IW268"/>
    </row>
    <row r="269" spans="1:257" s="2" customFormat="1" ht="15" hidden="1" x14ac:dyDescent="0.25">
      <c r="A269" s="2">
        <v>167</v>
      </c>
      <c r="B269" s="36">
        <f t="shared" ca="1" si="144"/>
        <v>49549</v>
      </c>
      <c r="C269" s="28">
        <f t="shared" si="149"/>
        <v>635.03263888888819</v>
      </c>
      <c r="D269" s="28">
        <f t="shared" si="150"/>
        <v>507.0486111111108</v>
      </c>
      <c r="E269" s="23"/>
      <c r="F269"/>
      <c r="G269"/>
      <c r="H269"/>
      <c r="I269"/>
      <c r="J269"/>
      <c r="K269"/>
      <c r="L269"/>
      <c r="M269"/>
      <c r="N269"/>
      <c r="O269"/>
      <c r="P269"/>
      <c r="Q269"/>
      <c r="R269"/>
      <c r="S269"/>
      <c r="T269"/>
      <c r="U269"/>
      <c r="V269"/>
      <c r="W269"/>
      <c r="X269"/>
      <c r="Y269"/>
      <c r="Z269"/>
      <c r="AA269"/>
      <c r="AB269"/>
      <c r="AC269"/>
      <c r="AD269"/>
      <c r="AE269"/>
      <c r="AF269"/>
      <c r="AG269"/>
      <c r="AH269"/>
      <c r="AI269"/>
      <c r="AJ269"/>
      <c r="AK269"/>
      <c r="AL269"/>
      <c r="AM269"/>
      <c r="AN269"/>
      <c r="AO269"/>
      <c r="AP269"/>
      <c r="AQ269"/>
      <c r="AR269"/>
      <c r="AS269"/>
      <c r="AT269"/>
      <c r="AU269"/>
      <c r="AV269"/>
      <c r="AW269"/>
      <c r="AX269"/>
      <c r="AY269"/>
      <c r="AZ269"/>
      <c r="BA269"/>
      <c r="BB269"/>
      <c r="BC269"/>
      <c r="BD269"/>
      <c r="BE269"/>
      <c r="BF269"/>
      <c r="BG269"/>
      <c r="BH269"/>
      <c r="BI269"/>
      <c r="BJ269"/>
      <c r="BK269"/>
      <c r="BL269"/>
      <c r="BM269"/>
      <c r="BN269"/>
      <c r="BO269"/>
      <c r="BP269"/>
      <c r="BQ269"/>
      <c r="BR269"/>
      <c r="BS269"/>
      <c r="BT269"/>
      <c r="BU269"/>
      <c r="BV269"/>
      <c r="BW269"/>
      <c r="BX269"/>
      <c r="BY269"/>
      <c r="BZ269"/>
      <c r="CA269"/>
      <c r="CB269"/>
      <c r="CC269"/>
      <c r="CD269"/>
      <c r="CE269"/>
      <c r="CF269"/>
      <c r="CG269"/>
      <c r="CH269"/>
      <c r="CI269"/>
      <c r="CJ269"/>
      <c r="CK269"/>
      <c r="CL269"/>
      <c r="CM269"/>
      <c r="CN269"/>
      <c r="CO269"/>
      <c r="CP269"/>
      <c r="CQ269"/>
      <c r="CR269"/>
      <c r="CS269"/>
      <c r="CT269"/>
      <c r="CU269"/>
      <c r="CV269"/>
      <c r="CW269"/>
      <c r="CX269"/>
      <c r="CY269"/>
      <c r="CZ269"/>
      <c r="DA269"/>
      <c r="DB269"/>
      <c r="DC269"/>
      <c r="DD269"/>
      <c r="DE269"/>
      <c r="DF269"/>
      <c r="DG269"/>
      <c r="DH269"/>
      <c r="DI269"/>
      <c r="DJ269"/>
      <c r="DK269"/>
      <c r="DL269"/>
      <c r="DM269"/>
      <c r="DN269"/>
      <c r="DO269"/>
      <c r="DP269"/>
      <c r="DQ269"/>
      <c r="DR269"/>
      <c r="DS269"/>
      <c r="DT269"/>
      <c r="DU269"/>
      <c r="DV269"/>
      <c r="DW269"/>
      <c r="DX269"/>
      <c r="DY269"/>
      <c r="DZ269"/>
      <c r="EA269"/>
      <c r="EB269"/>
      <c r="EC269"/>
      <c r="ED269"/>
      <c r="EE269"/>
      <c r="EF269"/>
      <c r="EG269"/>
      <c r="EH269"/>
      <c r="EI269"/>
      <c r="EJ269"/>
      <c r="EK269"/>
      <c r="EL269"/>
      <c r="EM269"/>
      <c r="EN269"/>
      <c r="EO269"/>
      <c r="EP269"/>
      <c r="EQ269"/>
      <c r="ER269"/>
      <c r="ES269"/>
      <c r="ET269"/>
      <c r="EU269"/>
      <c r="EV269"/>
      <c r="EW269"/>
      <c r="EX269"/>
      <c r="EY269"/>
      <c r="EZ269"/>
      <c r="FA269"/>
      <c r="FB269"/>
      <c r="FC269"/>
      <c r="FD269"/>
      <c r="FE269"/>
      <c r="FF269"/>
      <c r="FG269"/>
      <c r="FH269"/>
      <c r="FI269"/>
      <c r="FJ269"/>
      <c r="FK269"/>
      <c r="FL269"/>
      <c r="FM269"/>
      <c r="FN269"/>
      <c r="FO269"/>
      <c r="FP269"/>
      <c r="FQ269"/>
      <c r="FR269"/>
      <c r="FS269"/>
      <c r="FT269"/>
      <c r="FU269"/>
      <c r="FV269"/>
      <c r="FW269"/>
      <c r="FX269"/>
      <c r="FY269"/>
      <c r="FZ269"/>
      <c r="GA269"/>
      <c r="GB269"/>
      <c r="GC269"/>
      <c r="GD269"/>
      <c r="GE269"/>
      <c r="GF269"/>
      <c r="GG269"/>
      <c r="GH269"/>
      <c r="GI269"/>
      <c r="GJ269"/>
      <c r="GK269"/>
      <c r="GL269"/>
      <c r="GM269"/>
      <c r="GN269"/>
      <c r="GO269"/>
      <c r="GP269"/>
      <c r="GQ269"/>
      <c r="GR269"/>
      <c r="GS269"/>
      <c r="GT269"/>
      <c r="GU269"/>
      <c r="GV269"/>
      <c r="GW269"/>
      <c r="GX269"/>
      <c r="GY269"/>
      <c r="GZ269"/>
      <c r="HA269"/>
      <c r="HB269"/>
      <c r="HC269"/>
      <c r="HD269"/>
      <c r="HE269"/>
      <c r="HF269"/>
      <c r="HG269"/>
      <c r="HH269"/>
      <c r="HI269"/>
      <c r="HJ269"/>
      <c r="HK269"/>
      <c r="HL269"/>
      <c r="HM269"/>
      <c r="HN269"/>
      <c r="HO269"/>
      <c r="HP269"/>
      <c r="HQ269"/>
      <c r="HR269"/>
      <c r="HS269"/>
      <c r="HT269"/>
      <c r="HU269"/>
      <c r="HV269"/>
      <c r="HW269"/>
      <c r="HX269"/>
      <c r="HY269"/>
      <c r="HZ269"/>
      <c r="IA269"/>
      <c r="IB269"/>
      <c r="IC269"/>
      <c r="ID269"/>
      <c r="IE269"/>
      <c r="IF269"/>
      <c r="IG269"/>
      <c r="IH269"/>
      <c r="II269"/>
      <c r="IJ269"/>
      <c r="IK269"/>
      <c r="IL269"/>
      <c r="IM269"/>
      <c r="IN269"/>
      <c r="IO269"/>
      <c r="IP269"/>
      <c r="IQ269"/>
      <c r="IR269"/>
      <c r="IS269"/>
      <c r="IT269"/>
      <c r="IU269"/>
      <c r="IV269"/>
      <c r="IW269"/>
    </row>
    <row r="270" spans="1:257" s="2" customFormat="1" ht="15" hidden="1" x14ac:dyDescent="0.25">
      <c r="A270" s="2">
        <v>168</v>
      </c>
      <c r="B270" s="36">
        <f t="shared" ca="1" si="144"/>
        <v>49580</v>
      </c>
      <c r="C270" s="28">
        <f t="shared" si="149"/>
        <v>631.23715277777706</v>
      </c>
      <c r="D270" s="28">
        <f t="shared" si="150"/>
        <v>504.98263888888857</v>
      </c>
      <c r="E270" s="23"/>
      <c r="F270"/>
      <c r="G270"/>
      <c r="H270"/>
      <c r="I270"/>
      <c r="J270"/>
      <c r="K270"/>
      <c r="L270"/>
      <c r="M270"/>
      <c r="N270"/>
      <c r="O270"/>
      <c r="P270"/>
      <c r="Q270"/>
      <c r="R270"/>
      <c r="S270"/>
      <c r="T270"/>
      <c r="U270"/>
      <c r="V270"/>
      <c r="W270"/>
      <c r="X270"/>
      <c r="Y270"/>
      <c r="Z270"/>
      <c r="AA270"/>
      <c r="AB270"/>
      <c r="AC270"/>
      <c r="AD270"/>
      <c r="AE270"/>
      <c r="AF270"/>
      <c r="AG270"/>
      <c r="AH270"/>
      <c r="AI270"/>
      <c r="AJ270"/>
      <c r="AK270"/>
      <c r="AL270"/>
      <c r="AM270"/>
      <c r="AN270"/>
      <c r="AO270"/>
      <c r="AP270"/>
      <c r="AQ270"/>
      <c r="AR270"/>
      <c r="AS270"/>
      <c r="AT270"/>
      <c r="AU270"/>
      <c r="AV270"/>
      <c r="AW270"/>
      <c r="AX270"/>
      <c r="AY270"/>
      <c r="AZ270"/>
      <c r="BA270"/>
      <c r="BB270"/>
      <c r="BC270"/>
      <c r="BD270"/>
      <c r="BE270"/>
      <c r="BF270"/>
      <c r="BG270"/>
      <c r="BH270"/>
      <c r="BI270"/>
      <c r="BJ270"/>
      <c r="BK270"/>
      <c r="BL270"/>
      <c r="BM270"/>
      <c r="BN270"/>
      <c r="BO270"/>
      <c r="BP270"/>
      <c r="BQ270"/>
      <c r="BR270"/>
      <c r="BS270"/>
      <c r="BT270"/>
      <c r="BU270"/>
      <c r="BV270"/>
      <c r="BW270"/>
      <c r="BX270"/>
      <c r="BY270"/>
      <c r="BZ270"/>
      <c r="CA270"/>
      <c r="CB270"/>
      <c r="CC270"/>
      <c r="CD270"/>
      <c r="CE270"/>
      <c r="CF270"/>
      <c r="CG270"/>
      <c r="CH270"/>
      <c r="CI270"/>
      <c r="CJ270"/>
      <c r="CK270"/>
      <c r="CL270"/>
      <c r="CM270"/>
      <c r="CN270"/>
      <c r="CO270"/>
      <c r="CP270"/>
      <c r="CQ270"/>
      <c r="CR270"/>
      <c r="CS270"/>
      <c r="CT270"/>
      <c r="CU270"/>
      <c r="CV270"/>
      <c r="CW270"/>
      <c r="CX270"/>
      <c r="CY270"/>
      <c r="CZ270"/>
      <c r="DA270"/>
      <c r="DB270"/>
      <c r="DC270"/>
      <c r="DD270"/>
      <c r="DE270"/>
      <c r="DF270"/>
      <c r="DG270"/>
      <c r="DH270"/>
      <c r="DI270"/>
      <c r="DJ270"/>
      <c r="DK270"/>
      <c r="DL270"/>
      <c r="DM270"/>
      <c r="DN270"/>
      <c r="DO270"/>
      <c r="DP270"/>
      <c r="DQ270"/>
      <c r="DR270"/>
      <c r="DS270"/>
      <c r="DT270"/>
      <c r="DU270"/>
      <c r="DV270"/>
      <c r="DW270"/>
      <c r="DX270"/>
      <c r="DY270"/>
      <c r="DZ270"/>
      <c r="EA270"/>
      <c r="EB270"/>
      <c r="EC270"/>
      <c r="ED270"/>
      <c r="EE270"/>
      <c r="EF270"/>
      <c r="EG270"/>
      <c r="EH270"/>
      <c r="EI270"/>
      <c r="EJ270"/>
      <c r="EK270"/>
      <c r="EL270"/>
      <c r="EM270"/>
      <c r="EN270"/>
      <c r="EO270"/>
      <c r="EP270"/>
      <c r="EQ270"/>
      <c r="ER270"/>
      <c r="ES270"/>
      <c r="ET270"/>
      <c r="EU270"/>
      <c r="EV270"/>
      <c r="EW270"/>
      <c r="EX270"/>
      <c r="EY270"/>
      <c r="EZ270"/>
      <c r="FA270"/>
      <c r="FB270"/>
      <c r="FC270"/>
      <c r="FD270"/>
      <c r="FE270"/>
      <c r="FF270"/>
      <c r="FG270"/>
      <c r="FH270"/>
      <c r="FI270"/>
      <c r="FJ270"/>
      <c r="FK270"/>
      <c r="FL270"/>
      <c r="FM270"/>
      <c r="FN270"/>
      <c r="FO270"/>
      <c r="FP270"/>
      <c r="FQ270"/>
      <c r="FR270"/>
      <c r="FS270"/>
      <c r="FT270"/>
      <c r="FU270"/>
      <c r="FV270"/>
      <c r="FW270"/>
      <c r="FX270"/>
      <c r="FY270"/>
      <c r="FZ270"/>
      <c r="GA270"/>
      <c r="GB270"/>
      <c r="GC270"/>
      <c r="GD270"/>
      <c r="GE270"/>
      <c r="GF270"/>
      <c r="GG270"/>
      <c r="GH270"/>
      <c r="GI270"/>
      <c r="GJ270"/>
      <c r="GK270"/>
      <c r="GL270"/>
      <c r="GM270"/>
      <c r="GN270"/>
      <c r="GO270"/>
      <c r="GP270"/>
      <c r="GQ270"/>
      <c r="GR270"/>
      <c r="GS270"/>
      <c r="GT270"/>
      <c r="GU270"/>
      <c r="GV270"/>
      <c r="GW270"/>
      <c r="GX270"/>
      <c r="GY270"/>
      <c r="GZ270"/>
      <c r="HA270"/>
      <c r="HB270"/>
      <c r="HC270"/>
      <c r="HD270"/>
      <c r="HE270"/>
      <c r="HF270"/>
      <c r="HG270"/>
      <c r="HH270"/>
      <c r="HI270"/>
      <c r="HJ270"/>
      <c r="HK270"/>
      <c r="HL270"/>
      <c r="HM270"/>
      <c r="HN270"/>
      <c r="HO270"/>
      <c r="HP270"/>
      <c r="HQ270"/>
      <c r="HR270"/>
      <c r="HS270"/>
      <c r="HT270"/>
      <c r="HU270"/>
      <c r="HV270"/>
      <c r="HW270"/>
      <c r="HX270"/>
      <c r="HY270"/>
      <c r="HZ270"/>
      <c r="IA270"/>
      <c r="IB270"/>
      <c r="IC270"/>
      <c r="ID270"/>
      <c r="IE270"/>
      <c r="IF270"/>
      <c r="IG270"/>
      <c r="IH270"/>
      <c r="II270"/>
      <c r="IJ270"/>
      <c r="IK270"/>
      <c r="IL270"/>
      <c r="IM270"/>
      <c r="IN270"/>
      <c r="IO270"/>
      <c r="IP270"/>
      <c r="IQ270"/>
      <c r="IR270"/>
      <c r="IS270"/>
      <c r="IT270"/>
      <c r="IU270"/>
      <c r="IV270"/>
      <c r="IW270"/>
    </row>
    <row r="271" spans="1:257" s="2" customFormat="1" ht="15" hidden="1" x14ac:dyDescent="0.25">
      <c r="A271" s="2">
        <v>169</v>
      </c>
      <c r="B271" s="36">
        <f t="shared" ca="1" si="144"/>
        <v>49610</v>
      </c>
      <c r="C271" s="28">
        <f t="shared" ref="C271:C282" si="151">F73</f>
        <v>907.44166666666592</v>
      </c>
      <c r="D271" s="28">
        <f t="shared" ref="D271:D282" si="152">G73</f>
        <v>782.91666666666629</v>
      </c>
      <c r="E271" s="23"/>
      <c r="F271"/>
      <c r="G271"/>
      <c r="H271"/>
      <c r="I271"/>
      <c r="J271"/>
      <c r="K271"/>
      <c r="L271"/>
      <c r="M271"/>
      <c r="N271"/>
      <c r="O271"/>
      <c r="P271"/>
      <c r="Q271"/>
      <c r="R271"/>
      <c r="S271"/>
      <c r="T271"/>
      <c r="U271"/>
      <c r="V271"/>
      <c r="W271"/>
      <c r="X271"/>
      <c r="Y271"/>
      <c r="Z271"/>
      <c r="AA271"/>
      <c r="AB271"/>
      <c r="AC271"/>
      <c r="AD271"/>
      <c r="AE271"/>
      <c r="AF271"/>
      <c r="AG271"/>
      <c r="AH271"/>
      <c r="AI271"/>
      <c r="AJ271"/>
      <c r="AK271"/>
      <c r="AL271"/>
      <c r="AM271"/>
      <c r="AN271"/>
      <c r="AO271"/>
      <c r="AP271"/>
      <c r="AQ271"/>
      <c r="AR271"/>
      <c r="AS271"/>
      <c r="AT271"/>
      <c r="AU271"/>
      <c r="AV271"/>
      <c r="AW271"/>
      <c r="AX271"/>
      <c r="AY271"/>
      <c r="AZ271"/>
      <c r="BA271"/>
      <c r="BB271"/>
      <c r="BC271"/>
      <c r="BD271"/>
      <c r="BE271"/>
      <c r="BF271"/>
      <c r="BG271"/>
      <c r="BH271"/>
      <c r="BI271"/>
      <c r="BJ271"/>
      <c r="BK271"/>
      <c r="BL271"/>
      <c r="BM271"/>
      <c r="BN271"/>
      <c r="BO271"/>
      <c r="BP271"/>
      <c r="BQ271"/>
      <c r="BR271"/>
      <c r="BS271"/>
      <c r="BT271"/>
      <c r="BU271"/>
      <c r="BV271"/>
      <c r="BW271"/>
      <c r="BX271"/>
      <c r="BY271"/>
      <c r="BZ271"/>
      <c r="CA271"/>
      <c r="CB271"/>
      <c r="CC271"/>
      <c r="CD271"/>
      <c r="CE271"/>
      <c r="CF271"/>
      <c r="CG271"/>
      <c r="CH271"/>
      <c r="CI271"/>
      <c r="CJ271"/>
      <c r="CK271"/>
      <c r="CL271"/>
      <c r="CM271"/>
      <c r="CN271"/>
      <c r="CO271"/>
      <c r="CP271"/>
      <c r="CQ271"/>
      <c r="CR271"/>
      <c r="CS271"/>
      <c r="CT271"/>
      <c r="CU271"/>
      <c r="CV271"/>
      <c r="CW271"/>
      <c r="CX271"/>
      <c r="CY271"/>
      <c r="CZ271"/>
      <c r="DA271"/>
      <c r="DB271"/>
      <c r="DC271"/>
      <c r="DD271"/>
      <c r="DE271"/>
      <c r="DF271"/>
      <c r="DG271"/>
      <c r="DH271"/>
      <c r="DI271"/>
      <c r="DJ271"/>
      <c r="DK271"/>
      <c r="DL271"/>
      <c r="DM271"/>
      <c r="DN271"/>
      <c r="DO271"/>
      <c r="DP271"/>
      <c r="DQ271"/>
      <c r="DR271"/>
      <c r="DS271"/>
      <c r="DT271"/>
      <c r="DU271"/>
      <c r="DV271"/>
      <c r="DW271"/>
      <c r="DX271"/>
      <c r="DY271"/>
      <c r="DZ271"/>
      <c r="EA271"/>
      <c r="EB271"/>
      <c r="EC271"/>
      <c r="ED271"/>
      <c r="EE271"/>
      <c r="EF271"/>
      <c r="EG271"/>
      <c r="EH271"/>
      <c r="EI271"/>
      <c r="EJ271"/>
      <c r="EK271"/>
      <c r="EL271"/>
      <c r="EM271"/>
      <c r="EN271"/>
      <c r="EO271"/>
      <c r="EP271"/>
      <c r="EQ271"/>
      <c r="ER271"/>
      <c r="ES271"/>
      <c r="ET271"/>
      <c r="EU271"/>
      <c r="EV271"/>
      <c r="EW271"/>
      <c r="EX271"/>
      <c r="EY271"/>
      <c r="EZ271"/>
      <c r="FA271"/>
      <c r="FB271"/>
      <c r="FC271"/>
      <c r="FD271"/>
      <c r="FE271"/>
      <c r="FF271"/>
      <c r="FG271"/>
      <c r="FH271"/>
      <c r="FI271"/>
      <c r="FJ271"/>
      <c r="FK271"/>
      <c r="FL271"/>
      <c r="FM271"/>
      <c r="FN271"/>
      <c r="FO271"/>
      <c r="FP271"/>
      <c r="FQ271"/>
      <c r="FR271"/>
      <c r="FS271"/>
      <c r="FT271"/>
      <c r="FU271"/>
      <c r="FV271"/>
      <c r="FW271"/>
      <c r="FX271"/>
      <c r="FY271"/>
      <c r="FZ271"/>
      <c r="GA271"/>
      <c r="GB271"/>
      <c r="GC271"/>
      <c r="GD271"/>
      <c r="GE271"/>
      <c r="GF271"/>
      <c r="GG271"/>
      <c r="GH271"/>
      <c r="GI271"/>
      <c r="GJ271"/>
      <c r="GK271"/>
      <c r="GL271"/>
      <c r="GM271"/>
      <c r="GN271"/>
      <c r="GO271"/>
      <c r="GP271"/>
      <c r="GQ271"/>
      <c r="GR271"/>
      <c r="GS271"/>
      <c r="GT271"/>
      <c r="GU271"/>
      <c r="GV271"/>
      <c r="GW271"/>
      <c r="GX271"/>
      <c r="GY271"/>
      <c r="GZ271"/>
      <c r="HA271"/>
      <c r="HB271"/>
      <c r="HC271"/>
      <c r="HD271"/>
      <c r="HE271"/>
      <c r="HF271"/>
      <c r="HG271"/>
      <c r="HH271"/>
      <c r="HI271"/>
      <c r="HJ271"/>
      <c r="HK271"/>
      <c r="HL271"/>
      <c r="HM271"/>
      <c r="HN271"/>
      <c r="HO271"/>
      <c r="HP271"/>
      <c r="HQ271"/>
      <c r="HR271"/>
      <c r="HS271"/>
      <c r="HT271"/>
      <c r="HU271"/>
      <c r="HV271"/>
      <c r="HW271"/>
      <c r="HX271"/>
      <c r="HY271"/>
      <c r="HZ271"/>
      <c r="IA271"/>
      <c r="IB271"/>
      <c r="IC271"/>
      <c r="ID271"/>
      <c r="IE271"/>
      <c r="IF271"/>
      <c r="IG271"/>
      <c r="IH271"/>
      <c r="II271"/>
      <c r="IJ271"/>
      <c r="IK271"/>
      <c r="IL271"/>
      <c r="IM271"/>
      <c r="IN271"/>
      <c r="IO271"/>
      <c r="IP271"/>
      <c r="IQ271"/>
      <c r="IR271"/>
      <c r="IS271"/>
      <c r="IT271"/>
      <c r="IU271"/>
      <c r="IV271"/>
      <c r="IW271"/>
    </row>
    <row r="272" spans="1:257" s="2" customFormat="1" ht="15" hidden="1" x14ac:dyDescent="0.25">
      <c r="A272" s="2">
        <v>170</v>
      </c>
      <c r="B272" s="36">
        <f t="shared" ca="1" si="144"/>
        <v>49641</v>
      </c>
      <c r="C272" s="28">
        <f t="shared" si="151"/>
        <v>623.64618055555491</v>
      </c>
      <c r="D272" s="28">
        <f t="shared" si="152"/>
        <v>500.85069444444412</v>
      </c>
      <c r="E272" s="23"/>
      <c r="F272"/>
      <c r="G272"/>
      <c r="H272"/>
      <c r="I272"/>
      <c r="J272"/>
      <c r="K272"/>
      <c r="L272"/>
      <c r="M272"/>
      <c r="N272"/>
      <c r="O272"/>
      <c r="P272"/>
      <c r="Q272"/>
      <c r="R272"/>
      <c r="S272"/>
      <c r="T272"/>
      <c r="U272"/>
      <c r="V272"/>
      <c r="W272"/>
      <c r="X272"/>
      <c r="Y272"/>
      <c r="Z272"/>
      <c r="AA272"/>
      <c r="AB272"/>
      <c r="AC272"/>
      <c r="AD272"/>
      <c r="AE272"/>
      <c r="AF272"/>
      <c r="AG272"/>
      <c r="AH272"/>
      <c r="AI272"/>
      <c r="AJ272"/>
      <c r="AK272"/>
      <c r="AL272"/>
      <c r="AM272"/>
      <c r="AN272"/>
      <c r="AO272"/>
      <c r="AP272"/>
      <c r="AQ272"/>
      <c r="AR272"/>
      <c r="AS272"/>
      <c r="AT272"/>
      <c r="AU272"/>
      <c r="AV272"/>
      <c r="AW272"/>
      <c r="AX272"/>
      <c r="AY272"/>
      <c r="AZ272"/>
      <c r="BA272"/>
      <c r="BB272"/>
      <c r="BC272"/>
      <c r="BD272"/>
      <c r="BE272"/>
      <c r="BF272"/>
      <c r="BG272"/>
      <c r="BH272"/>
      <c r="BI272"/>
      <c r="BJ272"/>
      <c r="BK272"/>
      <c r="BL272"/>
      <c r="BM272"/>
      <c r="BN272"/>
      <c r="BO272"/>
      <c r="BP272"/>
      <c r="BQ272"/>
      <c r="BR272"/>
      <c r="BS272"/>
      <c r="BT272"/>
      <c r="BU272"/>
      <c r="BV272"/>
      <c r="BW272"/>
      <c r="BX272"/>
      <c r="BY272"/>
      <c r="BZ272"/>
      <c r="CA272"/>
      <c r="CB272"/>
      <c r="CC272"/>
      <c r="CD272"/>
      <c r="CE272"/>
      <c r="CF272"/>
      <c r="CG272"/>
      <c r="CH272"/>
      <c r="CI272"/>
      <c r="CJ272"/>
      <c r="CK272"/>
      <c r="CL272"/>
      <c r="CM272"/>
      <c r="CN272"/>
      <c r="CO272"/>
      <c r="CP272"/>
      <c r="CQ272"/>
      <c r="CR272"/>
      <c r="CS272"/>
      <c r="CT272"/>
      <c r="CU272"/>
      <c r="CV272"/>
      <c r="CW272"/>
      <c r="CX272"/>
      <c r="CY272"/>
      <c r="CZ272"/>
      <c r="DA272"/>
      <c r="DB272"/>
      <c r="DC272"/>
      <c r="DD272"/>
      <c r="DE272"/>
      <c r="DF272"/>
      <c r="DG272"/>
      <c r="DH272"/>
      <c r="DI272"/>
      <c r="DJ272"/>
      <c r="DK272"/>
      <c r="DL272"/>
      <c r="DM272"/>
      <c r="DN272"/>
      <c r="DO272"/>
      <c r="DP272"/>
      <c r="DQ272"/>
      <c r="DR272"/>
      <c r="DS272"/>
      <c r="DT272"/>
      <c r="DU272"/>
      <c r="DV272"/>
      <c r="DW272"/>
      <c r="DX272"/>
      <c r="DY272"/>
      <c r="DZ272"/>
      <c r="EA272"/>
      <c r="EB272"/>
      <c r="EC272"/>
      <c r="ED272"/>
      <c r="EE272"/>
      <c r="EF272"/>
      <c r="EG272"/>
      <c r="EH272"/>
      <c r="EI272"/>
      <c r="EJ272"/>
      <c r="EK272"/>
      <c r="EL272"/>
      <c r="EM272"/>
      <c r="EN272"/>
      <c r="EO272"/>
      <c r="EP272"/>
      <c r="EQ272"/>
      <c r="ER272"/>
      <c r="ES272"/>
      <c r="ET272"/>
      <c r="EU272"/>
      <c r="EV272"/>
      <c r="EW272"/>
      <c r="EX272"/>
      <c r="EY272"/>
      <c r="EZ272"/>
      <c r="FA272"/>
      <c r="FB272"/>
      <c r="FC272"/>
      <c r="FD272"/>
      <c r="FE272"/>
      <c r="FF272"/>
      <c r="FG272"/>
      <c r="FH272"/>
      <c r="FI272"/>
      <c r="FJ272"/>
      <c r="FK272"/>
      <c r="FL272"/>
      <c r="FM272"/>
      <c r="FN272"/>
      <c r="FO272"/>
      <c r="FP272"/>
      <c r="FQ272"/>
      <c r="FR272"/>
      <c r="FS272"/>
      <c r="FT272"/>
      <c r="FU272"/>
      <c r="FV272"/>
      <c r="FW272"/>
      <c r="FX272"/>
      <c r="FY272"/>
      <c r="FZ272"/>
      <c r="GA272"/>
      <c r="GB272"/>
      <c r="GC272"/>
      <c r="GD272"/>
      <c r="GE272"/>
      <c r="GF272"/>
      <c r="GG272"/>
      <c r="GH272"/>
      <c r="GI272"/>
      <c r="GJ272"/>
      <c r="GK272"/>
      <c r="GL272"/>
      <c r="GM272"/>
      <c r="GN272"/>
      <c r="GO272"/>
      <c r="GP272"/>
      <c r="GQ272"/>
      <c r="GR272"/>
      <c r="GS272"/>
      <c r="GT272"/>
      <c r="GU272"/>
      <c r="GV272"/>
      <c r="GW272"/>
      <c r="GX272"/>
      <c r="GY272"/>
      <c r="GZ272"/>
      <c r="HA272"/>
      <c r="HB272"/>
      <c r="HC272"/>
      <c r="HD272"/>
      <c r="HE272"/>
      <c r="HF272"/>
      <c r="HG272"/>
      <c r="HH272"/>
      <c r="HI272"/>
      <c r="HJ272"/>
      <c r="HK272"/>
      <c r="HL272"/>
      <c r="HM272"/>
      <c r="HN272"/>
      <c r="HO272"/>
      <c r="HP272"/>
      <c r="HQ272"/>
      <c r="HR272"/>
      <c r="HS272"/>
      <c r="HT272"/>
      <c r="HU272"/>
      <c r="HV272"/>
      <c r="HW272"/>
      <c r="HX272"/>
      <c r="HY272"/>
      <c r="HZ272"/>
      <c r="IA272"/>
      <c r="IB272"/>
      <c r="IC272"/>
      <c r="ID272"/>
      <c r="IE272"/>
      <c r="IF272"/>
      <c r="IG272"/>
      <c r="IH272"/>
      <c r="II272"/>
      <c r="IJ272"/>
      <c r="IK272"/>
      <c r="IL272"/>
      <c r="IM272"/>
      <c r="IN272"/>
      <c r="IO272"/>
      <c r="IP272"/>
      <c r="IQ272"/>
      <c r="IR272"/>
      <c r="IS272"/>
      <c r="IT272"/>
      <c r="IU272"/>
      <c r="IV272"/>
      <c r="IW272"/>
    </row>
    <row r="273" spans="1:257" s="2" customFormat="1" ht="15" hidden="1" x14ac:dyDescent="0.25">
      <c r="A273" s="2">
        <v>171</v>
      </c>
      <c r="B273" s="36">
        <f t="shared" ca="1" si="144"/>
        <v>49671</v>
      </c>
      <c r="C273" s="28">
        <f t="shared" si="151"/>
        <v>619.85069444444377</v>
      </c>
      <c r="D273" s="28">
        <f t="shared" si="152"/>
        <v>498.78472222222183</v>
      </c>
      <c r="E273" s="23"/>
      <c r="F273"/>
      <c r="G273"/>
      <c r="H273"/>
      <c r="I273"/>
      <c r="J273"/>
      <c r="K273"/>
      <c r="L273"/>
      <c r="M273"/>
      <c r="N273"/>
      <c r="O273"/>
      <c r="P273"/>
      <c r="Q273"/>
      <c r="R273"/>
      <c r="S273"/>
      <c r="T273"/>
      <c r="U273"/>
      <c r="V273"/>
      <c r="W273"/>
      <c r="X273"/>
      <c r="Y273"/>
      <c r="Z273"/>
      <c r="AA273"/>
      <c r="AB273"/>
      <c r="AC273"/>
      <c r="AD273"/>
      <c r="AE273"/>
      <c r="AF273"/>
      <c r="AG273"/>
      <c r="AH273"/>
      <c r="AI273"/>
      <c r="AJ273"/>
      <c r="AK273"/>
      <c r="AL273"/>
      <c r="AM273"/>
      <c r="AN273"/>
      <c r="AO273"/>
      <c r="AP273"/>
      <c r="AQ273"/>
      <c r="AR273"/>
      <c r="AS273"/>
      <c r="AT273"/>
      <c r="AU273"/>
      <c r="AV273"/>
      <c r="AW273"/>
      <c r="AX273"/>
      <c r="AY273"/>
      <c r="AZ273"/>
      <c r="BA273"/>
      <c r="BB273"/>
      <c r="BC273"/>
      <c r="BD273"/>
      <c r="BE273"/>
      <c r="BF273"/>
      <c r="BG273"/>
      <c r="BH273"/>
      <c r="BI273"/>
      <c r="BJ273"/>
      <c r="BK273"/>
      <c r="BL273"/>
      <c r="BM273"/>
      <c r="BN273"/>
      <c r="BO273"/>
      <c r="BP273"/>
      <c r="BQ273"/>
      <c r="BR273"/>
      <c r="BS273"/>
      <c r="BT273"/>
      <c r="BU273"/>
      <c r="BV273"/>
      <c r="BW273"/>
      <c r="BX273"/>
      <c r="BY273"/>
      <c r="BZ273"/>
      <c r="CA273"/>
      <c r="CB273"/>
      <c r="CC273"/>
      <c r="CD273"/>
      <c r="CE273"/>
      <c r="CF273"/>
      <c r="CG273"/>
      <c r="CH273"/>
      <c r="CI273"/>
      <c r="CJ273"/>
      <c r="CK273"/>
      <c r="CL273"/>
      <c r="CM273"/>
      <c r="CN273"/>
      <c r="CO273"/>
      <c r="CP273"/>
      <c r="CQ273"/>
      <c r="CR273"/>
      <c r="CS273"/>
      <c r="CT273"/>
      <c r="CU273"/>
      <c r="CV273"/>
      <c r="CW273"/>
      <c r="CX273"/>
      <c r="CY273"/>
      <c r="CZ273"/>
      <c r="DA273"/>
      <c r="DB273"/>
      <c r="DC273"/>
      <c r="DD273"/>
      <c r="DE273"/>
      <c r="DF273"/>
      <c r="DG273"/>
      <c r="DH273"/>
      <c r="DI273"/>
      <c r="DJ273"/>
      <c r="DK273"/>
      <c r="DL273"/>
      <c r="DM273"/>
      <c r="DN273"/>
      <c r="DO273"/>
      <c r="DP273"/>
      <c r="DQ273"/>
      <c r="DR273"/>
      <c r="DS273"/>
      <c r="DT273"/>
      <c r="DU273"/>
      <c r="DV273"/>
      <c r="DW273"/>
      <c r="DX273"/>
      <c r="DY273"/>
      <c r="DZ273"/>
      <c r="EA273"/>
      <c r="EB273"/>
      <c r="EC273"/>
      <c r="ED273"/>
      <c r="EE273"/>
      <c r="EF273"/>
      <c r="EG273"/>
      <c r="EH273"/>
      <c r="EI273"/>
      <c r="EJ273"/>
      <c r="EK273"/>
      <c r="EL273"/>
      <c r="EM273"/>
      <c r="EN273"/>
      <c r="EO273"/>
      <c r="EP273"/>
      <c r="EQ273"/>
      <c r="ER273"/>
      <c r="ES273"/>
      <c r="ET273"/>
      <c r="EU273"/>
      <c r="EV273"/>
      <c r="EW273"/>
      <c r="EX273"/>
      <c r="EY273"/>
      <c r="EZ273"/>
      <c r="FA273"/>
      <c r="FB273"/>
      <c r="FC273"/>
      <c r="FD273"/>
      <c r="FE273"/>
      <c r="FF273"/>
      <c r="FG273"/>
      <c r="FH273"/>
      <c r="FI273"/>
      <c r="FJ273"/>
      <c r="FK273"/>
      <c r="FL273"/>
      <c r="FM273"/>
      <c r="FN273"/>
      <c r="FO273"/>
      <c r="FP273"/>
      <c r="FQ273"/>
      <c r="FR273"/>
      <c r="FS273"/>
      <c r="FT273"/>
      <c r="FU273"/>
      <c r="FV273"/>
      <c r="FW273"/>
      <c r="FX273"/>
      <c r="FY273"/>
      <c r="FZ273"/>
      <c r="GA273"/>
      <c r="GB273"/>
      <c r="GC273"/>
      <c r="GD273"/>
      <c r="GE273"/>
      <c r="GF273"/>
      <c r="GG273"/>
      <c r="GH273"/>
      <c r="GI273"/>
      <c r="GJ273"/>
      <c r="GK273"/>
      <c r="GL273"/>
      <c r="GM273"/>
      <c r="GN273"/>
      <c r="GO273"/>
      <c r="GP273"/>
      <c r="GQ273"/>
      <c r="GR273"/>
      <c r="GS273"/>
      <c r="GT273"/>
      <c r="GU273"/>
      <c r="GV273"/>
      <c r="GW273"/>
      <c r="GX273"/>
      <c r="GY273"/>
      <c r="GZ273"/>
      <c r="HA273"/>
      <c r="HB273"/>
      <c r="HC273"/>
      <c r="HD273"/>
      <c r="HE273"/>
      <c r="HF273"/>
      <c r="HG273"/>
      <c r="HH273"/>
      <c r="HI273"/>
      <c r="HJ273"/>
      <c r="HK273"/>
      <c r="HL273"/>
      <c r="HM273"/>
      <c r="HN273"/>
      <c r="HO273"/>
      <c r="HP273"/>
      <c r="HQ273"/>
      <c r="HR273"/>
      <c r="HS273"/>
      <c r="HT273"/>
      <c r="HU273"/>
      <c r="HV273"/>
      <c r="HW273"/>
      <c r="HX273"/>
      <c r="HY273"/>
      <c r="HZ273"/>
      <c r="IA273"/>
      <c r="IB273"/>
      <c r="IC273"/>
      <c r="ID273"/>
      <c r="IE273"/>
      <c r="IF273"/>
      <c r="IG273"/>
      <c r="IH273"/>
      <c r="II273"/>
      <c r="IJ273"/>
      <c r="IK273"/>
      <c r="IL273"/>
      <c r="IM273"/>
      <c r="IN273"/>
      <c r="IO273"/>
      <c r="IP273"/>
      <c r="IQ273"/>
      <c r="IR273"/>
      <c r="IS273"/>
      <c r="IT273"/>
      <c r="IU273"/>
      <c r="IV273"/>
      <c r="IW273"/>
    </row>
    <row r="274" spans="1:257" s="2" customFormat="1" ht="15" hidden="1" x14ac:dyDescent="0.25">
      <c r="A274" s="2">
        <v>172</v>
      </c>
      <c r="B274" s="36">
        <f t="shared" ca="1" si="144"/>
        <v>49702</v>
      </c>
      <c r="C274" s="28">
        <f t="shared" si="151"/>
        <v>616.05520833333264</v>
      </c>
      <c r="D274" s="28">
        <f t="shared" si="152"/>
        <v>496.71874999999966</v>
      </c>
      <c r="E274" s="23"/>
      <c r="F274"/>
      <c r="G274"/>
      <c r="H274"/>
      <c r="I274"/>
      <c r="J274"/>
      <c r="K274"/>
      <c r="L274"/>
      <c r="M274"/>
      <c r="N274"/>
      <c r="O274"/>
      <c r="P274"/>
      <c r="Q274"/>
      <c r="R274"/>
      <c r="S274"/>
      <c r="T274"/>
      <c r="U274"/>
      <c r="V274"/>
      <c r="W274"/>
      <c r="X274"/>
      <c r="Y274"/>
      <c r="Z274"/>
      <c r="AA274"/>
      <c r="AB274"/>
      <c r="AC274"/>
      <c r="AD274"/>
      <c r="AE274"/>
      <c r="AF274"/>
      <c r="AG274"/>
      <c r="AH274"/>
      <c r="AI274"/>
      <c r="AJ274"/>
      <c r="AK274"/>
      <c r="AL274"/>
      <c r="AM274"/>
      <c r="AN274"/>
      <c r="AO274"/>
      <c r="AP274"/>
      <c r="AQ274"/>
      <c r="AR274"/>
      <c r="AS274"/>
      <c r="AT274"/>
      <c r="AU274"/>
      <c r="AV274"/>
      <c r="AW274"/>
      <c r="AX274"/>
      <c r="AY274"/>
      <c r="AZ274"/>
      <c r="BA274"/>
      <c r="BB274"/>
      <c r="BC274"/>
      <c r="BD274"/>
      <c r="BE274"/>
      <c r="BF274"/>
      <c r="BG274"/>
      <c r="BH274"/>
      <c r="BI274"/>
      <c r="BJ274"/>
      <c r="BK274"/>
      <c r="BL274"/>
      <c r="BM274"/>
      <c r="BN274"/>
      <c r="BO274"/>
      <c r="BP274"/>
      <c r="BQ274"/>
      <c r="BR274"/>
      <c r="BS274"/>
      <c r="BT274"/>
      <c r="BU274"/>
      <c r="BV274"/>
      <c r="BW274"/>
      <c r="BX274"/>
      <c r="BY274"/>
      <c r="BZ274"/>
      <c r="CA274"/>
      <c r="CB274"/>
      <c r="CC274"/>
      <c r="CD274"/>
      <c r="CE274"/>
      <c r="CF274"/>
      <c r="CG274"/>
      <c r="CH274"/>
      <c r="CI274"/>
      <c r="CJ274"/>
      <c r="CK274"/>
      <c r="CL274"/>
      <c r="CM274"/>
      <c r="CN274"/>
      <c r="CO274"/>
      <c r="CP274"/>
      <c r="CQ274"/>
      <c r="CR274"/>
      <c r="CS274"/>
      <c r="CT274"/>
      <c r="CU274"/>
      <c r="CV274"/>
      <c r="CW274"/>
      <c r="CX274"/>
      <c r="CY274"/>
      <c r="CZ274"/>
      <c r="DA274"/>
      <c r="DB274"/>
      <c r="DC274"/>
      <c r="DD274"/>
      <c r="DE274"/>
      <c r="DF274"/>
      <c r="DG274"/>
      <c r="DH274"/>
      <c r="DI274"/>
      <c r="DJ274"/>
      <c r="DK274"/>
      <c r="DL274"/>
      <c r="DM274"/>
      <c r="DN274"/>
      <c r="DO274"/>
      <c r="DP274"/>
      <c r="DQ274"/>
      <c r="DR274"/>
      <c r="DS274"/>
      <c r="DT274"/>
      <c r="DU274"/>
      <c r="DV274"/>
      <c r="DW274"/>
      <c r="DX274"/>
      <c r="DY274"/>
      <c r="DZ274"/>
      <c r="EA274"/>
      <c r="EB274"/>
      <c r="EC274"/>
      <c r="ED274"/>
      <c r="EE274"/>
      <c r="EF274"/>
      <c r="EG274"/>
      <c r="EH274"/>
      <c r="EI274"/>
      <c r="EJ274"/>
      <c r="EK274"/>
      <c r="EL274"/>
      <c r="EM274"/>
      <c r="EN274"/>
      <c r="EO274"/>
      <c r="EP274"/>
      <c r="EQ274"/>
      <c r="ER274"/>
      <c r="ES274"/>
      <c r="ET274"/>
      <c r="EU274"/>
      <c r="EV274"/>
      <c r="EW274"/>
      <c r="EX274"/>
      <c r="EY274"/>
      <c r="EZ274"/>
      <c r="FA274"/>
      <c r="FB274"/>
      <c r="FC274"/>
      <c r="FD274"/>
      <c r="FE274"/>
      <c r="FF274"/>
      <c r="FG274"/>
      <c r="FH274"/>
      <c r="FI274"/>
      <c r="FJ274"/>
      <c r="FK274"/>
      <c r="FL274"/>
      <c r="FM274"/>
      <c r="FN274"/>
      <c r="FO274"/>
      <c r="FP274"/>
      <c r="FQ274"/>
      <c r="FR274"/>
      <c r="FS274"/>
      <c r="FT274"/>
      <c r="FU274"/>
      <c r="FV274"/>
      <c r="FW274"/>
      <c r="FX274"/>
      <c r="FY274"/>
      <c r="FZ274"/>
      <c r="GA274"/>
      <c r="GB274"/>
      <c r="GC274"/>
      <c r="GD274"/>
      <c r="GE274"/>
      <c r="GF274"/>
      <c r="GG274"/>
      <c r="GH274"/>
      <c r="GI274"/>
      <c r="GJ274"/>
      <c r="GK274"/>
      <c r="GL274"/>
      <c r="GM274"/>
      <c r="GN274"/>
      <c r="GO274"/>
      <c r="GP274"/>
      <c r="GQ274"/>
      <c r="GR274"/>
      <c r="GS274"/>
      <c r="GT274"/>
      <c r="GU274"/>
      <c r="GV274"/>
      <c r="GW274"/>
      <c r="GX274"/>
      <c r="GY274"/>
      <c r="GZ274"/>
      <c r="HA274"/>
      <c r="HB274"/>
      <c r="HC274"/>
      <c r="HD274"/>
      <c r="HE274"/>
      <c r="HF274"/>
      <c r="HG274"/>
      <c r="HH274"/>
      <c r="HI274"/>
      <c r="HJ274"/>
      <c r="HK274"/>
      <c r="HL274"/>
      <c r="HM274"/>
      <c r="HN274"/>
      <c r="HO274"/>
      <c r="HP274"/>
      <c r="HQ274"/>
      <c r="HR274"/>
      <c r="HS274"/>
      <c r="HT274"/>
      <c r="HU274"/>
      <c r="HV274"/>
      <c r="HW274"/>
      <c r="HX274"/>
      <c r="HY274"/>
      <c r="HZ274"/>
      <c r="IA274"/>
      <c r="IB274"/>
      <c r="IC274"/>
      <c r="ID274"/>
      <c r="IE274"/>
      <c r="IF274"/>
      <c r="IG274"/>
      <c r="IH274"/>
      <c r="II274"/>
      <c r="IJ274"/>
      <c r="IK274"/>
      <c r="IL274"/>
      <c r="IM274"/>
      <c r="IN274"/>
      <c r="IO274"/>
      <c r="IP274"/>
      <c r="IQ274"/>
      <c r="IR274"/>
      <c r="IS274"/>
      <c r="IT274"/>
      <c r="IU274"/>
      <c r="IV274"/>
      <c r="IW274"/>
    </row>
    <row r="275" spans="1:257" s="2" customFormat="1" ht="15" hidden="1" x14ac:dyDescent="0.25">
      <c r="A275" s="2">
        <v>173</v>
      </c>
      <c r="B275" s="36">
        <f t="shared" ca="1" si="144"/>
        <v>49733</v>
      </c>
      <c r="C275" s="28">
        <f t="shared" si="151"/>
        <v>612.25972222222151</v>
      </c>
      <c r="D275" s="28">
        <f t="shared" si="152"/>
        <v>494.65277777777737</v>
      </c>
      <c r="E275" s="23"/>
      <c r="F275"/>
      <c r="G275"/>
      <c r="H275"/>
      <c r="I275"/>
      <c r="J275"/>
      <c r="K275"/>
      <c r="L275"/>
      <c r="M275"/>
      <c r="N275"/>
      <c r="O275"/>
      <c r="P275"/>
      <c r="Q275"/>
      <c r="R275"/>
      <c r="S275"/>
      <c r="T275"/>
      <c r="U275"/>
      <c r="V275"/>
      <c r="W275"/>
      <c r="X275"/>
      <c r="Y275"/>
      <c r="Z275"/>
      <c r="AA275"/>
      <c r="AB275"/>
      <c r="AC275"/>
      <c r="AD275"/>
      <c r="AE275"/>
      <c r="AF275"/>
      <c r="AG275"/>
      <c r="AH275"/>
      <c r="AI275"/>
      <c r="AJ275"/>
      <c r="AK275"/>
      <c r="AL275"/>
      <c r="AM275"/>
      <c r="AN275"/>
      <c r="AO275"/>
      <c r="AP275"/>
      <c r="AQ275"/>
      <c r="AR275"/>
      <c r="AS275"/>
      <c r="AT275"/>
      <c r="AU275"/>
      <c r="AV275"/>
      <c r="AW275"/>
      <c r="AX275"/>
      <c r="AY275"/>
      <c r="AZ275"/>
      <c r="BA275"/>
      <c r="BB275"/>
      <c r="BC275"/>
      <c r="BD275"/>
      <c r="BE275"/>
      <c r="BF275"/>
      <c r="BG275"/>
      <c r="BH275"/>
      <c r="BI275"/>
      <c r="BJ275"/>
      <c r="BK275"/>
      <c r="BL275"/>
      <c r="BM275"/>
      <c r="BN275"/>
      <c r="BO275"/>
      <c r="BP275"/>
      <c r="BQ275"/>
      <c r="BR275"/>
      <c r="BS275"/>
      <c r="BT275"/>
      <c r="BU275"/>
      <c r="BV275"/>
      <c r="BW275"/>
      <c r="BX275"/>
      <c r="BY275"/>
      <c r="BZ275"/>
      <c r="CA275"/>
      <c r="CB275"/>
      <c r="CC275"/>
      <c r="CD275"/>
      <c r="CE275"/>
      <c r="CF275"/>
      <c r="CG275"/>
      <c r="CH275"/>
      <c r="CI275"/>
      <c r="CJ275"/>
      <c r="CK275"/>
      <c r="CL275"/>
      <c r="CM275"/>
      <c r="CN275"/>
      <c r="CO275"/>
      <c r="CP275"/>
      <c r="CQ275"/>
      <c r="CR275"/>
      <c r="CS275"/>
      <c r="CT275"/>
      <c r="CU275"/>
      <c r="CV275"/>
      <c r="CW275"/>
      <c r="CX275"/>
      <c r="CY275"/>
      <c r="CZ275"/>
      <c r="DA275"/>
      <c r="DB275"/>
      <c r="DC275"/>
      <c r="DD275"/>
      <c r="DE275"/>
      <c r="DF275"/>
      <c r="DG275"/>
      <c r="DH275"/>
      <c r="DI275"/>
      <c r="DJ275"/>
      <c r="DK275"/>
      <c r="DL275"/>
      <c r="DM275"/>
      <c r="DN275"/>
      <c r="DO275"/>
      <c r="DP275"/>
      <c r="DQ275"/>
      <c r="DR275"/>
      <c r="DS275"/>
      <c r="DT275"/>
      <c r="DU275"/>
      <c r="DV275"/>
      <c r="DW275"/>
      <c r="DX275"/>
      <c r="DY275"/>
      <c r="DZ275"/>
      <c r="EA275"/>
      <c r="EB275"/>
      <c r="EC275"/>
      <c r="ED275"/>
      <c r="EE275"/>
      <c r="EF275"/>
      <c r="EG275"/>
      <c r="EH275"/>
      <c r="EI275"/>
      <c r="EJ275"/>
      <c r="EK275"/>
      <c r="EL275"/>
      <c r="EM275"/>
      <c r="EN275"/>
      <c r="EO275"/>
      <c r="EP275"/>
      <c r="EQ275"/>
      <c r="ER275"/>
      <c r="ES275"/>
      <c r="ET275"/>
      <c r="EU275"/>
      <c r="EV275"/>
      <c r="EW275"/>
      <c r="EX275"/>
      <c r="EY275"/>
      <c r="EZ275"/>
      <c r="FA275"/>
      <c r="FB275"/>
      <c r="FC275"/>
      <c r="FD275"/>
      <c r="FE275"/>
      <c r="FF275"/>
      <c r="FG275"/>
      <c r="FH275"/>
      <c r="FI275"/>
      <c r="FJ275"/>
      <c r="FK275"/>
      <c r="FL275"/>
      <c r="FM275"/>
      <c r="FN275"/>
      <c r="FO275"/>
      <c r="FP275"/>
      <c r="FQ275"/>
      <c r="FR275"/>
      <c r="FS275"/>
      <c r="FT275"/>
      <c r="FU275"/>
      <c r="FV275"/>
      <c r="FW275"/>
      <c r="FX275"/>
      <c r="FY275"/>
      <c r="FZ275"/>
      <c r="GA275"/>
      <c r="GB275"/>
      <c r="GC275"/>
      <c r="GD275"/>
      <c r="GE275"/>
      <c r="GF275"/>
      <c r="GG275"/>
      <c r="GH275"/>
      <c r="GI275"/>
      <c r="GJ275"/>
      <c r="GK275"/>
      <c r="GL275"/>
      <c r="GM275"/>
      <c r="GN275"/>
      <c r="GO275"/>
      <c r="GP275"/>
      <c r="GQ275"/>
      <c r="GR275"/>
      <c r="GS275"/>
      <c r="GT275"/>
      <c r="GU275"/>
      <c r="GV275"/>
      <c r="GW275"/>
      <c r="GX275"/>
      <c r="GY275"/>
      <c r="GZ275"/>
      <c r="HA275"/>
      <c r="HB275"/>
      <c r="HC275"/>
      <c r="HD275"/>
      <c r="HE275"/>
      <c r="HF275"/>
      <c r="HG275"/>
      <c r="HH275"/>
      <c r="HI275"/>
      <c r="HJ275"/>
      <c r="HK275"/>
      <c r="HL275"/>
      <c r="HM275"/>
      <c r="HN275"/>
      <c r="HO275"/>
      <c r="HP275"/>
      <c r="HQ275"/>
      <c r="HR275"/>
      <c r="HS275"/>
      <c r="HT275"/>
      <c r="HU275"/>
      <c r="HV275"/>
      <c r="HW275"/>
      <c r="HX275"/>
      <c r="HY275"/>
      <c r="HZ275"/>
      <c r="IA275"/>
      <c r="IB275"/>
      <c r="IC275"/>
      <c r="ID275"/>
      <c r="IE275"/>
      <c r="IF275"/>
      <c r="IG275"/>
      <c r="IH275"/>
      <c r="II275"/>
      <c r="IJ275"/>
      <c r="IK275"/>
      <c r="IL275"/>
      <c r="IM275"/>
      <c r="IN275"/>
      <c r="IO275"/>
      <c r="IP275"/>
      <c r="IQ275"/>
      <c r="IR275"/>
      <c r="IS275"/>
      <c r="IT275"/>
      <c r="IU275"/>
      <c r="IV275"/>
      <c r="IW275"/>
    </row>
    <row r="276" spans="1:257" s="2" customFormat="1" ht="15" hidden="1" x14ac:dyDescent="0.25">
      <c r="A276" s="2">
        <v>174</v>
      </c>
      <c r="B276" s="36">
        <f t="shared" ca="1" si="144"/>
        <v>49762</v>
      </c>
      <c r="C276" s="28">
        <f t="shared" si="151"/>
        <v>608.46423611111038</v>
      </c>
      <c r="D276" s="28">
        <f t="shared" si="152"/>
        <v>492.5868055555552</v>
      </c>
      <c r="E276" s="23"/>
      <c r="F276"/>
      <c r="G276"/>
      <c r="H276"/>
      <c r="I276"/>
      <c r="J276"/>
      <c r="K276"/>
      <c r="L276"/>
      <c r="M276"/>
      <c r="N276"/>
      <c r="O276"/>
      <c r="P276"/>
      <c r="Q276"/>
      <c r="R276"/>
      <c r="S276"/>
      <c r="T276"/>
      <c r="U276"/>
      <c r="V276"/>
      <c r="W276"/>
      <c r="X276"/>
      <c r="Y276"/>
      <c r="Z276"/>
      <c r="AA276"/>
      <c r="AB276"/>
      <c r="AC276"/>
      <c r="AD276"/>
      <c r="AE276"/>
      <c r="AF276"/>
      <c r="AG276"/>
      <c r="AH276"/>
      <c r="AI276"/>
      <c r="AJ276"/>
      <c r="AK276"/>
      <c r="AL276"/>
      <c r="AM276"/>
      <c r="AN276"/>
      <c r="AO276"/>
      <c r="AP276"/>
      <c r="AQ276"/>
      <c r="AR276"/>
      <c r="AS276"/>
      <c r="AT276"/>
      <c r="AU276"/>
      <c r="AV276"/>
      <c r="AW276"/>
      <c r="AX276"/>
      <c r="AY276"/>
      <c r="AZ276"/>
      <c r="BA276"/>
      <c r="BB276"/>
      <c r="BC276"/>
      <c r="BD276"/>
      <c r="BE276"/>
      <c r="BF276"/>
      <c r="BG276"/>
      <c r="BH276"/>
      <c r="BI276"/>
      <c r="BJ276"/>
      <c r="BK276"/>
      <c r="BL276"/>
      <c r="BM276"/>
      <c r="BN276"/>
      <c r="BO276"/>
      <c r="BP276"/>
      <c r="BQ276"/>
      <c r="BR276"/>
      <c r="BS276"/>
      <c r="BT276"/>
      <c r="BU276"/>
      <c r="BV276"/>
      <c r="BW276"/>
      <c r="BX276"/>
      <c r="BY276"/>
      <c r="BZ276"/>
      <c r="CA276"/>
      <c r="CB276"/>
      <c r="CC276"/>
      <c r="CD276"/>
      <c r="CE276"/>
      <c r="CF276"/>
      <c r="CG276"/>
      <c r="CH276"/>
      <c r="CI276"/>
      <c r="CJ276"/>
      <c r="CK276"/>
      <c r="CL276"/>
      <c r="CM276"/>
      <c r="CN276"/>
      <c r="CO276"/>
      <c r="CP276"/>
      <c r="CQ276"/>
      <c r="CR276"/>
      <c r="CS276"/>
      <c r="CT276"/>
      <c r="CU276"/>
      <c r="CV276"/>
      <c r="CW276"/>
      <c r="CX276"/>
      <c r="CY276"/>
      <c r="CZ276"/>
      <c r="DA276"/>
      <c r="DB276"/>
      <c r="DC276"/>
      <c r="DD276"/>
      <c r="DE276"/>
      <c r="DF276"/>
      <c r="DG276"/>
      <c r="DH276"/>
      <c r="DI276"/>
      <c r="DJ276"/>
      <c r="DK276"/>
      <c r="DL276"/>
      <c r="DM276"/>
      <c r="DN276"/>
      <c r="DO276"/>
      <c r="DP276"/>
      <c r="DQ276"/>
      <c r="DR276"/>
      <c r="DS276"/>
      <c r="DT276"/>
      <c r="DU276"/>
      <c r="DV276"/>
      <c r="DW276"/>
      <c r="DX276"/>
      <c r="DY276"/>
      <c r="DZ276"/>
      <c r="EA276"/>
      <c r="EB276"/>
      <c r="EC276"/>
      <c r="ED276"/>
      <c r="EE276"/>
      <c r="EF276"/>
      <c r="EG276"/>
      <c r="EH276"/>
      <c r="EI276"/>
      <c r="EJ276"/>
      <c r="EK276"/>
      <c r="EL276"/>
      <c r="EM276"/>
      <c r="EN276"/>
      <c r="EO276"/>
      <c r="EP276"/>
      <c r="EQ276"/>
      <c r="ER276"/>
      <c r="ES276"/>
      <c r="ET276"/>
      <c r="EU276"/>
      <c r="EV276"/>
      <c r="EW276"/>
      <c r="EX276"/>
      <c r="EY276"/>
      <c r="EZ276"/>
      <c r="FA276"/>
      <c r="FB276"/>
      <c r="FC276"/>
      <c r="FD276"/>
      <c r="FE276"/>
      <c r="FF276"/>
      <c r="FG276"/>
      <c r="FH276"/>
      <c r="FI276"/>
      <c r="FJ276"/>
      <c r="FK276"/>
      <c r="FL276"/>
      <c r="FM276"/>
      <c r="FN276"/>
      <c r="FO276"/>
      <c r="FP276"/>
      <c r="FQ276"/>
      <c r="FR276"/>
      <c r="FS276"/>
      <c r="FT276"/>
      <c r="FU276"/>
      <c r="FV276"/>
      <c r="FW276"/>
      <c r="FX276"/>
      <c r="FY276"/>
      <c r="FZ276"/>
      <c r="GA276"/>
      <c r="GB276"/>
      <c r="GC276"/>
      <c r="GD276"/>
      <c r="GE276"/>
      <c r="GF276"/>
      <c r="GG276"/>
      <c r="GH276"/>
      <c r="GI276"/>
      <c r="GJ276"/>
      <c r="GK276"/>
      <c r="GL276"/>
      <c r="GM276"/>
      <c r="GN276"/>
      <c r="GO276"/>
      <c r="GP276"/>
      <c r="GQ276"/>
      <c r="GR276"/>
      <c r="GS276"/>
      <c r="GT276"/>
      <c r="GU276"/>
      <c r="GV276"/>
      <c r="GW276"/>
      <c r="GX276"/>
      <c r="GY276"/>
      <c r="GZ276"/>
      <c r="HA276"/>
      <c r="HB276"/>
      <c r="HC276"/>
      <c r="HD276"/>
      <c r="HE276"/>
      <c r="HF276"/>
      <c r="HG276"/>
      <c r="HH276"/>
      <c r="HI276"/>
      <c r="HJ276"/>
      <c r="HK276"/>
      <c r="HL276"/>
      <c r="HM276"/>
      <c r="HN276"/>
      <c r="HO276"/>
      <c r="HP276"/>
      <c r="HQ276"/>
      <c r="HR276"/>
      <c r="HS276"/>
      <c r="HT276"/>
      <c r="HU276"/>
      <c r="HV276"/>
      <c r="HW276"/>
      <c r="HX276"/>
      <c r="HY276"/>
      <c r="HZ276"/>
      <c r="IA276"/>
      <c r="IB276"/>
      <c r="IC276"/>
      <c r="ID276"/>
      <c r="IE276"/>
      <c r="IF276"/>
      <c r="IG276"/>
      <c r="IH276"/>
      <c r="II276"/>
      <c r="IJ276"/>
      <c r="IK276"/>
      <c r="IL276"/>
      <c r="IM276"/>
      <c r="IN276"/>
      <c r="IO276"/>
      <c r="IP276"/>
      <c r="IQ276"/>
      <c r="IR276"/>
      <c r="IS276"/>
      <c r="IT276"/>
      <c r="IU276"/>
      <c r="IV276"/>
      <c r="IW276"/>
    </row>
    <row r="277" spans="1:257" s="2" customFormat="1" ht="15" hidden="1" x14ac:dyDescent="0.25">
      <c r="A277" s="2">
        <v>175</v>
      </c>
      <c r="B277" s="36">
        <f t="shared" ca="1" si="144"/>
        <v>49793</v>
      </c>
      <c r="C277" s="28">
        <f t="shared" si="151"/>
        <v>604.66874999999925</v>
      </c>
      <c r="D277" s="28">
        <f t="shared" si="152"/>
        <v>490.52083333333292</v>
      </c>
      <c r="E277" s="23"/>
      <c r="F277"/>
      <c r="G277"/>
      <c r="H277"/>
      <c r="I277"/>
      <c r="J277"/>
      <c r="K277"/>
      <c r="L277"/>
      <c r="M277"/>
      <c r="N277"/>
      <c r="O277"/>
      <c r="P277"/>
      <c r="Q277"/>
      <c r="R277"/>
      <c r="S277"/>
      <c r="T277"/>
      <c r="U277"/>
      <c r="V277"/>
      <c r="W277"/>
      <c r="X277"/>
      <c r="Y277"/>
      <c r="Z277"/>
      <c r="AA277"/>
      <c r="AB277"/>
      <c r="AC277"/>
      <c r="AD277"/>
      <c r="AE277"/>
      <c r="AF277"/>
      <c r="AG277"/>
      <c r="AH277"/>
      <c r="AI277"/>
      <c r="AJ277"/>
      <c r="AK277"/>
      <c r="AL277"/>
      <c r="AM277"/>
      <c r="AN277"/>
      <c r="AO277"/>
      <c r="AP277"/>
      <c r="AQ277"/>
      <c r="AR277"/>
      <c r="AS277"/>
      <c r="AT277"/>
      <c r="AU277"/>
      <c r="AV277"/>
      <c r="AW277"/>
      <c r="AX277"/>
      <c r="AY277"/>
      <c r="AZ277"/>
      <c r="BA277"/>
      <c r="BB277"/>
      <c r="BC277"/>
      <c r="BD277"/>
      <c r="BE277"/>
      <c r="BF277"/>
      <c r="BG277"/>
      <c r="BH277"/>
      <c r="BI277"/>
      <c r="BJ277"/>
      <c r="BK277"/>
      <c r="BL277"/>
      <c r="BM277"/>
      <c r="BN277"/>
      <c r="BO277"/>
      <c r="BP277"/>
      <c r="BQ277"/>
      <c r="BR277"/>
      <c r="BS277"/>
      <c r="BT277"/>
      <c r="BU277"/>
      <c r="BV277"/>
      <c r="BW277"/>
      <c r="BX277"/>
      <c r="BY277"/>
      <c r="BZ277"/>
      <c r="CA277"/>
      <c r="CB277"/>
      <c r="CC277"/>
      <c r="CD277"/>
      <c r="CE277"/>
      <c r="CF277"/>
      <c r="CG277"/>
      <c r="CH277"/>
      <c r="CI277"/>
      <c r="CJ277"/>
      <c r="CK277"/>
      <c r="CL277"/>
      <c r="CM277"/>
      <c r="CN277"/>
      <c r="CO277"/>
      <c r="CP277"/>
      <c r="CQ277"/>
      <c r="CR277"/>
      <c r="CS277"/>
      <c r="CT277"/>
      <c r="CU277"/>
      <c r="CV277"/>
      <c r="CW277"/>
      <c r="CX277"/>
      <c r="CY277"/>
      <c r="CZ277"/>
      <c r="DA277"/>
      <c r="DB277"/>
      <c r="DC277"/>
      <c r="DD277"/>
      <c r="DE277"/>
      <c r="DF277"/>
      <c r="DG277"/>
      <c r="DH277"/>
      <c r="DI277"/>
      <c r="DJ277"/>
      <c r="DK277"/>
      <c r="DL277"/>
      <c r="DM277"/>
      <c r="DN277"/>
      <c r="DO277"/>
      <c r="DP277"/>
      <c r="DQ277"/>
      <c r="DR277"/>
      <c r="DS277"/>
      <c r="DT277"/>
      <c r="DU277"/>
      <c r="DV277"/>
      <c r="DW277"/>
      <c r="DX277"/>
      <c r="DY277"/>
      <c r="DZ277"/>
      <c r="EA277"/>
      <c r="EB277"/>
      <c r="EC277"/>
      <c r="ED277"/>
      <c r="EE277"/>
      <c r="EF277"/>
      <c r="EG277"/>
      <c r="EH277"/>
      <c r="EI277"/>
      <c r="EJ277"/>
      <c r="EK277"/>
      <c r="EL277"/>
      <c r="EM277"/>
      <c r="EN277"/>
      <c r="EO277"/>
      <c r="EP277"/>
      <c r="EQ277"/>
      <c r="ER277"/>
      <c r="ES277"/>
      <c r="ET277"/>
      <c r="EU277"/>
      <c r="EV277"/>
      <c r="EW277"/>
      <c r="EX277"/>
      <c r="EY277"/>
      <c r="EZ277"/>
      <c r="FA277"/>
      <c r="FB277"/>
      <c r="FC277"/>
      <c r="FD277"/>
      <c r="FE277"/>
      <c r="FF277"/>
      <c r="FG277"/>
      <c r="FH277"/>
      <c r="FI277"/>
      <c r="FJ277"/>
      <c r="FK277"/>
      <c r="FL277"/>
      <c r="FM277"/>
      <c r="FN277"/>
      <c r="FO277"/>
      <c r="FP277"/>
      <c r="FQ277"/>
      <c r="FR277"/>
      <c r="FS277"/>
      <c r="FT277"/>
      <c r="FU277"/>
      <c r="FV277"/>
      <c r="FW277"/>
      <c r="FX277"/>
      <c r="FY277"/>
      <c r="FZ277"/>
      <c r="GA277"/>
      <c r="GB277"/>
      <c r="GC277"/>
      <c r="GD277"/>
      <c r="GE277"/>
      <c r="GF277"/>
      <c r="GG277"/>
      <c r="GH277"/>
      <c r="GI277"/>
      <c r="GJ277"/>
      <c r="GK277"/>
      <c r="GL277"/>
      <c r="GM277"/>
      <c r="GN277"/>
      <c r="GO277"/>
      <c r="GP277"/>
      <c r="GQ277"/>
      <c r="GR277"/>
      <c r="GS277"/>
      <c r="GT277"/>
      <c r="GU277"/>
      <c r="GV277"/>
      <c r="GW277"/>
      <c r="GX277"/>
      <c r="GY277"/>
      <c r="GZ277"/>
      <c r="HA277"/>
      <c r="HB277"/>
      <c r="HC277"/>
      <c r="HD277"/>
      <c r="HE277"/>
      <c r="HF277"/>
      <c r="HG277"/>
      <c r="HH277"/>
      <c r="HI277"/>
      <c r="HJ277"/>
      <c r="HK277"/>
      <c r="HL277"/>
      <c r="HM277"/>
      <c r="HN277"/>
      <c r="HO277"/>
      <c r="HP277"/>
      <c r="HQ277"/>
      <c r="HR277"/>
      <c r="HS277"/>
      <c r="HT277"/>
      <c r="HU277"/>
      <c r="HV277"/>
      <c r="HW277"/>
      <c r="HX277"/>
      <c r="HY277"/>
      <c r="HZ277"/>
      <c r="IA277"/>
      <c r="IB277"/>
      <c r="IC277"/>
      <c r="ID277"/>
      <c r="IE277"/>
      <c r="IF277"/>
      <c r="IG277"/>
      <c r="IH277"/>
      <c r="II277"/>
      <c r="IJ277"/>
      <c r="IK277"/>
      <c r="IL277"/>
      <c r="IM277"/>
      <c r="IN277"/>
      <c r="IO277"/>
      <c r="IP277"/>
      <c r="IQ277"/>
      <c r="IR277"/>
      <c r="IS277"/>
      <c r="IT277"/>
      <c r="IU277"/>
      <c r="IV277"/>
      <c r="IW277"/>
    </row>
    <row r="278" spans="1:257" s="2" customFormat="1" ht="15" hidden="1" x14ac:dyDescent="0.25">
      <c r="A278" s="2">
        <v>176</v>
      </c>
      <c r="B278" s="36">
        <f t="shared" ca="1" si="144"/>
        <v>49823</v>
      </c>
      <c r="C278" s="28">
        <f t="shared" si="151"/>
        <v>600.87326388888812</v>
      </c>
      <c r="D278" s="28">
        <f t="shared" si="152"/>
        <v>488.45486111111074</v>
      </c>
      <c r="E278" s="23"/>
      <c r="F278"/>
      <c r="G278"/>
      <c r="H278"/>
      <c r="I278"/>
      <c r="J278"/>
      <c r="K278"/>
      <c r="L278"/>
      <c r="M278"/>
      <c r="N278"/>
      <c r="O278"/>
      <c r="P278"/>
      <c r="Q278"/>
      <c r="R278"/>
      <c r="S278"/>
      <c r="T278"/>
      <c r="U278"/>
      <c r="V278"/>
      <c r="W278"/>
      <c r="X278"/>
      <c r="Y278"/>
      <c r="Z278"/>
      <c r="AA278"/>
      <c r="AB278"/>
      <c r="AC278"/>
      <c r="AD278"/>
      <c r="AE278"/>
      <c r="AF278"/>
      <c r="AG278"/>
      <c r="AH278"/>
      <c r="AI278"/>
      <c r="AJ278"/>
      <c r="AK278"/>
      <c r="AL278"/>
      <c r="AM278"/>
      <c r="AN278"/>
      <c r="AO278"/>
      <c r="AP278"/>
      <c r="AQ278"/>
      <c r="AR278"/>
      <c r="AS278"/>
      <c r="AT278"/>
      <c r="AU278"/>
      <c r="AV278"/>
      <c r="AW278"/>
      <c r="AX278"/>
      <c r="AY278"/>
      <c r="AZ278"/>
      <c r="BA278"/>
      <c r="BB278"/>
      <c r="BC278"/>
      <c r="BD278"/>
      <c r="BE278"/>
      <c r="BF278"/>
      <c r="BG278"/>
      <c r="BH278"/>
      <c r="BI278"/>
      <c r="BJ278"/>
      <c r="BK278"/>
      <c r="BL278"/>
      <c r="BM278"/>
      <c r="BN278"/>
      <c r="BO278"/>
      <c r="BP278"/>
      <c r="BQ278"/>
      <c r="BR278"/>
      <c r="BS278"/>
      <c r="BT278"/>
      <c r="BU278"/>
      <c r="BV278"/>
      <c r="BW278"/>
      <c r="BX278"/>
      <c r="BY278"/>
      <c r="BZ278"/>
      <c r="CA278"/>
      <c r="CB278"/>
      <c r="CC278"/>
      <c r="CD278"/>
      <c r="CE278"/>
      <c r="CF278"/>
      <c r="CG278"/>
      <c r="CH278"/>
      <c r="CI278"/>
      <c r="CJ278"/>
      <c r="CK278"/>
      <c r="CL278"/>
      <c r="CM278"/>
      <c r="CN278"/>
      <c r="CO278"/>
      <c r="CP278"/>
      <c r="CQ278"/>
      <c r="CR278"/>
      <c r="CS278"/>
      <c r="CT278"/>
      <c r="CU278"/>
      <c r="CV278"/>
      <c r="CW278"/>
      <c r="CX278"/>
      <c r="CY278"/>
      <c r="CZ278"/>
      <c r="DA278"/>
      <c r="DB278"/>
      <c r="DC278"/>
      <c r="DD278"/>
      <c r="DE278"/>
      <c r="DF278"/>
      <c r="DG278"/>
      <c r="DH278"/>
      <c r="DI278"/>
      <c r="DJ278"/>
      <c r="DK278"/>
      <c r="DL278"/>
      <c r="DM278"/>
      <c r="DN278"/>
      <c r="DO278"/>
      <c r="DP278"/>
      <c r="DQ278"/>
      <c r="DR278"/>
      <c r="DS278"/>
      <c r="DT278"/>
      <c r="DU278"/>
      <c r="DV278"/>
      <c r="DW278"/>
      <c r="DX278"/>
      <c r="DY278"/>
      <c r="DZ278"/>
      <c r="EA278"/>
      <c r="EB278"/>
      <c r="EC278"/>
      <c r="ED278"/>
      <c r="EE278"/>
      <c r="EF278"/>
      <c r="EG278"/>
      <c r="EH278"/>
      <c r="EI278"/>
      <c r="EJ278"/>
      <c r="EK278"/>
      <c r="EL278"/>
      <c r="EM278"/>
      <c r="EN278"/>
      <c r="EO278"/>
      <c r="EP278"/>
      <c r="EQ278"/>
      <c r="ER278"/>
      <c r="ES278"/>
      <c r="ET278"/>
      <c r="EU278"/>
      <c r="EV278"/>
      <c r="EW278"/>
      <c r="EX278"/>
      <c r="EY278"/>
      <c r="EZ278"/>
      <c r="FA278"/>
      <c r="FB278"/>
      <c r="FC278"/>
      <c r="FD278"/>
      <c r="FE278"/>
      <c r="FF278"/>
      <c r="FG278"/>
      <c r="FH278"/>
      <c r="FI278"/>
      <c r="FJ278"/>
      <c r="FK278"/>
      <c r="FL278"/>
      <c r="FM278"/>
      <c r="FN278"/>
      <c r="FO278"/>
      <c r="FP278"/>
      <c r="FQ278"/>
      <c r="FR278"/>
      <c r="FS278"/>
      <c r="FT278"/>
      <c r="FU278"/>
      <c r="FV278"/>
      <c r="FW278"/>
      <c r="FX278"/>
      <c r="FY278"/>
      <c r="FZ278"/>
      <c r="GA278"/>
      <c r="GB278"/>
      <c r="GC278"/>
      <c r="GD278"/>
      <c r="GE278"/>
      <c r="GF278"/>
      <c r="GG278"/>
      <c r="GH278"/>
      <c r="GI278"/>
      <c r="GJ278"/>
      <c r="GK278"/>
      <c r="GL278"/>
      <c r="GM278"/>
      <c r="GN278"/>
      <c r="GO278"/>
      <c r="GP278"/>
      <c r="GQ278"/>
      <c r="GR278"/>
      <c r="GS278"/>
      <c r="GT278"/>
      <c r="GU278"/>
      <c r="GV278"/>
      <c r="GW278"/>
      <c r="GX278"/>
      <c r="GY278"/>
      <c r="GZ278"/>
      <c r="HA278"/>
      <c r="HB278"/>
      <c r="HC278"/>
      <c r="HD278"/>
      <c r="HE278"/>
      <c r="HF278"/>
      <c r="HG278"/>
      <c r="HH278"/>
      <c r="HI278"/>
      <c r="HJ278"/>
      <c r="HK278"/>
      <c r="HL278"/>
      <c r="HM278"/>
      <c r="HN278"/>
      <c r="HO278"/>
      <c r="HP278"/>
      <c r="HQ278"/>
      <c r="HR278"/>
      <c r="HS278"/>
      <c r="HT278"/>
      <c r="HU278"/>
      <c r="HV278"/>
      <c r="HW278"/>
      <c r="HX278"/>
      <c r="HY278"/>
      <c r="HZ278"/>
      <c r="IA278"/>
      <c r="IB278"/>
      <c r="IC278"/>
      <c r="ID278"/>
      <c r="IE278"/>
      <c r="IF278"/>
      <c r="IG278"/>
      <c r="IH278"/>
      <c r="II278"/>
      <c r="IJ278"/>
      <c r="IK278"/>
      <c r="IL278"/>
      <c r="IM278"/>
      <c r="IN278"/>
      <c r="IO278"/>
      <c r="IP278"/>
      <c r="IQ278"/>
      <c r="IR278"/>
      <c r="IS278"/>
      <c r="IT278"/>
      <c r="IU278"/>
      <c r="IV278"/>
      <c r="IW278"/>
    </row>
    <row r="279" spans="1:257" s="2" customFormat="1" ht="15" hidden="1" x14ac:dyDescent="0.25">
      <c r="A279" s="2">
        <v>177</v>
      </c>
      <c r="B279" s="36">
        <f t="shared" ca="1" si="144"/>
        <v>49854</v>
      </c>
      <c r="C279" s="28">
        <f t="shared" si="151"/>
        <v>597.07777777777699</v>
      </c>
      <c r="D279" s="28">
        <f t="shared" si="152"/>
        <v>486.38888888888846</v>
      </c>
      <c r="E279" s="23"/>
      <c r="F279"/>
      <c r="G279"/>
      <c r="H279"/>
      <c r="I279"/>
      <c r="J279"/>
      <c r="K279"/>
      <c r="L279"/>
      <c r="M279"/>
      <c r="N279"/>
      <c r="O279"/>
      <c r="P279"/>
      <c r="Q279"/>
      <c r="R279"/>
      <c r="S279"/>
      <c r="T279"/>
      <c r="U279"/>
      <c r="V279"/>
      <c r="W279"/>
      <c r="X279"/>
      <c r="Y279"/>
      <c r="Z279"/>
      <c r="AA279"/>
      <c r="AB279"/>
      <c r="AC279"/>
      <c r="AD279"/>
      <c r="AE279"/>
      <c r="AF279"/>
      <c r="AG279"/>
      <c r="AH279"/>
      <c r="AI279"/>
      <c r="AJ279"/>
      <c r="AK279"/>
      <c r="AL279"/>
      <c r="AM279"/>
      <c r="AN279"/>
      <c r="AO279"/>
      <c r="AP279"/>
      <c r="AQ279"/>
      <c r="AR279"/>
      <c r="AS279"/>
      <c r="AT279"/>
      <c r="AU279"/>
      <c r="AV279"/>
      <c r="AW279"/>
      <c r="AX279"/>
      <c r="AY279"/>
      <c r="AZ279"/>
      <c r="BA279"/>
      <c r="BB279"/>
      <c r="BC279"/>
      <c r="BD279"/>
      <c r="BE279"/>
      <c r="BF279"/>
      <c r="BG279"/>
      <c r="BH279"/>
      <c r="BI279"/>
      <c r="BJ279"/>
      <c r="BK279"/>
      <c r="BL279"/>
      <c r="BM279"/>
      <c r="BN279"/>
      <c r="BO279"/>
      <c r="BP279"/>
      <c r="BQ279"/>
      <c r="BR279"/>
      <c r="BS279"/>
      <c r="BT279"/>
      <c r="BU279"/>
      <c r="BV279"/>
      <c r="BW279"/>
      <c r="BX279"/>
      <c r="BY279"/>
      <c r="BZ279"/>
      <c r="CA279"/>
      <c r="CB279"/>
      <c r="CC279"/>
      <c r="CD279"/>
      <c r="CE279"/>
      <c r="CF279"/>
      <c r="CG279"/>
      <c r="CH279"/>
      <c r="CI279"/>
      <c r="CJ279"/>
      <c r="CK279"/>
      <c r="CL279"/>
      <c r="CM279"/>
      <c r="CN279"/>
      <c r="CO279"/>
      <c r="CP279"/>
      <c r="CQ279"/>
      <c r="CR279"/>
      <c r="CS279"/>
      <c r="CT279"/>
      <c r="CU279"/>
      <c r="CV279"/>
      <c r="CW279"/>
      <c r="CX279"/>
      <c r="CY279"/>
      <c r="CZ279"/>
      <c r="DA279"/>
      <c r="DB279"/>
      <c r="DC279"/>
      <c r="DD279"/>
      <c r="DE279"/>
      <c r="DF279"/>
      <c r="DG279"/>
      <c r="DH279"/>
      <c r="DI279"/>
      <c r="DJ279"/>
      <c r="DK279"/>
      <c r="DL279"/>
      <c r="DM279"/>
      <c r="DN279"/>
      <c r="DO279"/>
      <c r="DP279"/>
      <c r="DQ279"/>
      <c r="DR279"/>
      <c r="DS279"/>
      <c r="DT279"/>
      <c r="DU279"/>
      <c r="DV279"/>
      <c r="DW279"/>
      <c r="DX279"/>
      <c r="DY279"/>
      <c r="DZ279"/>
      <c r="EA279"/>
      <c r="EB279"/>
      <c r="EC279"/>
      <c r="ED279"/>
      <c r="EE279"/>
      <c r="EF279"/>
      <c r="EG279"/>
      <c r="EH279"/>
      <c r="EI279"/>
      <c r="EJ279"/>
      <c r="EK279"/>
      <c r="EL279"/>
      <c r="EM279"/>
      <c r="EN279"/>
      <c r="EO279"/>
      <c r="EP279"/>
      <c r="EQ279"/>
      <c r="ER279"/>
      <c r="ES279"/>
      <c r="ET279"/>
      <c r="EU279"/>
      <c r="EV279"/>
      <c r="EW279"/>
      <c r="EX279"/>
      <c r="EY279"/>
      <c r="EZ279"/>
      <c r="FA279"/>
      <c r="FB279"/>
      <c r="FC279"/>
      <c r="FD279"/>
      <c r="FE279"/>
      <c r="FF279"/>
      <c r="FG279"/>
      <c r="FH279"/>
      <c r="FI279"/>
      <c r="FJ279"/>
      <c r="FK279"/>
      <c r="FL279"/>
      <c r="FM279"/>
      <c r="FN279"/>
      <c r="FO279"/>
      <c r="FP279"/>
      <c r="FQ279"/>
      <c r="FR279"/>
      <c r="FS279"/>
      <c r="FT279"/>
      <c r="FU279"/>
      <c r="FV279"/>
      <c r="FW279"/>
      <c r="FX279"/>
      <c r="FY279"/>
      <c r="FZ279"/>
      <c r="GA279"/>
      <c r="GB279"/>
      <c r="GC279"/>
      <c r="GD279"/>
      <c r="GE279"/>
      <c r="GF279"/>
      <c r="GG279"/>
      <c r="GH279"/>
      <c r="GI279"/>
      <c r="GJ279"/>
      <c r="GK279"/>
      <c r="GL279"/>
      <c r="GM279"/>
      <c r="GN279"/>
      <c r="GO279"/>
      <c r="GP279"/>
      <c r="GQ279"/>
      <c r="GR279"/>
      <c r="GS279"/>
      <c r="GT279"/>
      <c r="GU279"/>
      <c r="GV279"/>
      <c r="GW279"/>
      <c r="GX279"/>
      <c r="GY279"/>
      <c r="GZ279"/>
      <c r="HA279"/>
      <c r="HB279"/>
      <c r="HC279"/>
      <c r="HD279"/>
      <c r="HE279"/>
      <c r="HF279"/>
      <c r="HG279"/>
      <c r="HH279"/>
      <c r="HI279"/>
      <c r="HJ279"/>
      <c r="HK279"/>
      <c r="HL279"/>
      <c r="HM279"/>
      <c r="HN279"/>
      <c r="HO279"/>
      <c r="HP279"/>
      <c r="HQ279"/>
      <c r="HR279"/>
      <c r="HS279"/>
      <c r="HT279"/>
      <c r="HU279"/>
      <c r="HV279"/>
      <c r="HW279"/>
      <c r="HX279"/>
      <c r="HY279"/>
      <c r="HZ279"/>
      <c r="IA279"/>
      <c r="IB279"/>
      <c r="IC279"/>
      <c r="ID279"/>
      <c r="IE279"/>
      <c r="IF279"/>
      <c r="IG279"/>
      <c r="IH279"/>
      <c r="II279"/>
      <c r="IJ279"/>
      <c r="IK279"/>
      <c r="IL279"/>
      <c r="IM279"/>
      <c r="IN279"/>
      <c r="IO279"/>
      <c r="IP279"/>
      <c r="IQ279"/>
      <c r="IR279"/>
      <c r="IS279"/>
      <c r="IT279"/>
      <c r="IU279"/>
      <c r="IV279"/>
      <c r="IW279"/>
    </row>
    <row r="280" spans="1:257" s="2" customFormat="1" ht="15" hidden="1" x14ac:dyDescent="0.25">
      <c r="A280" s="2">
        <v>178</v>
      </c>
      <c r="B280" s="36">
        <f t="shared" ca="1" si="144"/>
        <v>49884</v>
      </c>
      <c r="C280" s="28">
        <f t="shared" si="151"/>
        <v>593.28229166666586</v>
      </c>
      <c r="D280" s="28">
        <f t="shared" si="152"/>
        <v>484.32291666666629</v>
      </c>
      <c r="E280" s="23"/>
      <c r="F280"/>
      <c r="G280"/>
      <c r="H280"/>
      <c r="I280"/>
      <c r="J280"/>
      <c r="K280"/>
      <c r="L280"/>
      <c r="M280"/>
      <c r="N280"/>
      <c r="O280"/>
      <c r="P280"/>
      <c r="Q280"/>
      <c r="R280"/>
      <c r="S280"/>
      <c r="T280"/>
      <c r="U280"/>
      <c r="V280"/>
      <c r="W280"/>
      <c r="X280"/>
      <c r="Y280"/>
      <c r="Z280"/>
      <c r="AA280"/>
      <c r="AB280"/>
      <c r="AC280"/>
      <c r="AD280"/>
      <c r="AE280"/>
      <c r="AF280"/>
      <c r="AG280"/>
      <c r="AH280"/>
      <c r="AI280"/>
      <c r="AJ280"/>
      <c r="AK280"/>
      <c r="AL280"/>
      <c r="AM280"/>
      <c r="AN280"/>
      <c r="AO280"/>
      <c r="AP280"/>
      <c r="AQ280"/>
      <c r="AR280"/>
      <c r="AS280"/>
      <c r="AT280"/>
      <c r="AU280"/>
      <c r="AV280"/>
      <c r="AW280"/>
      <c r="AX280"/>
      <c r="AY280"/>
      <c r="AZ280"/>
      <c r="BA280"/>
      <c r="BB280"/>
      <c r="BC280"/>
      <c r="BD280"/>
      <c r="BE280"/>
      <c r="BF280"/>
      <c r="BG280"/>
      <c r="BH280"/>
      <c r="BI280"/>
      <c r="BJ280"/>
      <c r="BK280"/>
      <c r="BL280"/>
      <c r="BM280"/>
      <c r="BN280"/>
      <c r="BO280"/>
      <c r="BP280"/>
      <c r="BQ280"/>
      <c r="BR280"/>
      <c r="BS280"/>
      <c r="BT280"/>
      <c r="BU280"/>
      <c r="BV280"/>
      <c r="BW280"/>
      <c r="BX280"/>
      <c r="BY280"/>
      <c r="BZ280"/>
      <c r="CA280"/>
      <c r="CB280"/>
      <c r="CC280"/>
      <c r="CD280"/>
      <c r="CE280"/>
      <c r="CF280"/>
      <c r="CG280"/>
      <c r="CH280"/>
      <c r="CI280"/>
      <c r="CJ280"/>
      <c r="CK280"/>
      <c r="CL280"/>
      <c r="CM280"/>
      <c r="CN280"/>
      <c r="CO280"/>
      <c r="CP280"/>
      <c r="CQ280"/>
      <c r="CR280"/>
      <c r="CS280"/>
      <c r="CT280"/>
      <c r="CU280"/>
      <c r="CV280"/>
      <c r="CW280"/>
      <c r="CX280"/>
      <c r="CY280"/>
      <c r="CZ280"/>
      <c r="DA280"/>
      <c r="DB280"/>
      <c r="DC280"/>
      <c r="DD280"/>
      <c r="DE280"/>
      <c r="DF280"/>
      <c r="DG280"/>
      <c r="DH280"/>
      <c r="DI280"/>
      <c r="DJ280"/>
      <c r="DK280"/>
      <c r="DL280"/>
      <c r="DM280"/>
      <c r="DN280"/>
      <c r="DO280"/>
      <c r="DP280"/>
      <c r="DQ280"/>
      <c r="DR280"/>
      <c r="DS280"/>
      <c r="DT280"/>
      <c r="DU280"/>
      <c r="DV280"/>
      <c r="DW280"/>
      <c r="DX280"/>
      <c r="DY280"/>
      <c r="DZ280"/>
      <c r="EA280"/>
      <c r="EB280"/>
      <c r="EC280"/>
      <c r="ED280"/>
      <c r="EE280"/>
      <c r="EF280"/>
      <c r="EG280"/>
      <c r="EH280"/>
      <c r="EI280"/>
      <c r="EJ280"/>
      <c r="EK280"/>
      <c r="EL280"/>
      <c r="EM280"/>
      <c r="EN280"/>
      <c r="EO280"/>
      <c r="EP280"/>
      <c r="EQ280"/>
      <c r="ER280"/>
      <c r="ES280"/>
      <c r="ET280"/>
      <c r="EU280"/>
      <c r="EV280"/>
      <c r="EW280"/>
      <c r="EX280"/>
      <c r="EY280"/>
      <c r="EZ280"/>
      <c r="FA280"/>
      <c r="FB280"/>
      <c r="FC280"/>
      <c r="FD280"/>
      <c r="FE280"/>
      <c r="FF280"/>
      <c r="FG280"/>
      <c r="FH280"/>
      <c r="FI280"/>
      <c r="FJ280"/>
      <c r="FK280"/>
      <c r="FL280"/>
      <c r="FM280"/>
      <c r="FN280"/>
      <c r="FO280"/>
      <c r="FP280"/>
      <c r="FQ280"/>
      <c r="FR280"/>
      <c r="FS280"/>
      <c r="FT280"/>
      <c r="FU280"/>
      <c r="FV280"/>
      <c r="FW280"/>
      <c r="FX280"/>
      <c r="FY280"/>
      <c r="FZ280"/>
      <c r="GA280"/>
      <c r="GB280"/>
      <c r="GC280"/>
      <c r="GD280"/>
      <c r="GE280"/>
      <c r="GF280"/>
      <c r="GG280"/>
      <c r="GH280"/>
      <c r="GI280"/>
      <c r="GJ280"/>
      <c r="GK280"/>
      <c r="GL280"/>
      <c r="GM280"/>
      <c r="GN280"/>
      <c r="GO280"/>
      <c r="GP280"/>
      <c r="GQ280"/>
      <c r="GR280"/>
      <c r="GS280"/>
      <c r="GT280"/>
      <c r="GU280"/>
      <c r="GV280"/>
      <c r="GW280"/>
      <c r="GX280"/>
      <c r="GY280"/>
      <c r="GZ280"/>
      <c r="HA280"/>
      <c r="HB280"/>
      <c r="HC280"/>
      <c r="HD280"/>
      <c r="HE280"/>
      <c r="HF280"/>
      <c r="HG280"/>
      <c r="HH280"/>
      <c r="HI280"/>
      <c r="HJ280"/>
      <c r="HK280"/>
      <c r="HL280"/>
      <c r="HM280"/>
      <c r="HN280"/>
      <c r="HO280"/>
      <c r="HP280"/>
      <c r="HQ280"/>
      <c r="HR280"/>
      <c r="HS280"/>
      <c r="HT280"/>
      <c r="HU280"/>
      <c r="HV280"/>
      <c r="HW280"/>
      <c r="HX280"/>
      <c r="HY280"/>
      <c r="HZ280"/>
      <c r="IA280"/>
      <c r="IB280"/>
      <c r="IC280"/>
      <c r="ID280"/>
      <c r="IE280"/>
      <c r="IF280"/>
      <c r="IG280"/>
      <c r="IH280"/>
      <c r="II280"/>
      <c r="IJ280"/>
      <c r="IK280"/>
      <c r="IL280"/>
      <c r="IM280"/>
      <c r="IN280"/>
      <c r="IO280"/>
      <c r="IP280"/>
      <c r="IQ280"/>
      <c r="IR280"/>
      <c r="IS280"/>
      <c r="IT280"/>
      <c r="IU280"/>
      <c r="IV280"/>
      <c r="IW280"/>
    </row>
    <row r="281" spans="1:257" s="2" customFormat="1" ht="15" hidden="1" x14ac:dyDescent="0.25">
      <c r="A281" s="2">
        <v>179</v>
      </c>
      <c r="B281" s="36">
        <f t="shared" ca="1" si="144"/>
        <v>49915</v>
      </c>
      <c r="C281" s="28">
        <f t="shared" si="151"/>
        <v>589.48680555555484</v>
      </c>
      <c r="D281" s="28">
        <f t="shared" si="152"/>
        <v>482.256944444444</v>
      </c>
      <c r="E281" s="23"/>
      <c r="F281"/>
      <c r="G281"/>
      <c r="H281"/>
      <c r="I281"/>
      <c r="J281"/>
      <c r="K281"/>
      <c r="L281"/>
      <c r="M281"/>
      <c r="N281"/>
      <c r="O281"/>
      <c r="P281"/>
      <c r="Q281"/>
      <c r="R281"/>
      <c r="S281"/>
      <c r="T281"/>
      <c r="U281"/>
      <c r="V281"/>
      <c r="W281"/>
      <c r="X281"/>
      <c r="Y281"/>
      <c r="Z281"/>
      <c r="AA281"/>
      <c r="AB281"/>
      <c r="AC281"/>
      <c r="AD281"/>
      <c r="AE281"/>
      <c r="AF281"/>
      <c r="AG281"/>
      <c r="AH281"/>
      <c r="AI281"/>
      <c r="AJ281"/>
      <c r="AK281"/>
      <c r="AL281"/>
      <c r="AM281"/>
      <c r="AN281"/>
      <c r="AO281"/>
      <c r="AP281"/>
      <c r="AQ281"/>
      <c r="AR281"/>
      <c r="AS281"/>
      <c r="AT281"/>
      <c r="AU281"/>
      <c r="AV281"/>
      <c r="AW281"/>
      <c r="AX281"/>
      <c r="AY281"/>
      <c r="AZ281"/>
      <c r="BA281"/>
      <c r="BB281"/>
      <c r="BC281"/>
      <c r="BD281"/>
      <c r="BE281"/>
      <c r="BF281"/>
      <c r="BG281"/>
      <c r="BH281"/>
      <c r="BI281"/>
      <c r="BJ281"/>
      <c r="BK281"/>
      <c r="BL281"/>
      <c r="BM281"/>
      <c r="BN281"/>
      <c r="BO281"/>
      <c r="BP281"/>
      <c r="BQ281"/>
      <c r="BR281"/>
      <c r="BS281"/>
      <c r="BT281"/>
      <c r="BU281"/>
      <c r="BV281"/>
      <c r="BW281"/>
      <c r="BX281"/>
      <c r="BY281"/>
      <c r="BZ281"/>
      <c r="CA281"/>
      <c r="CB281"/>
      <c r="CC281"/>
      <c r="CD281"/>
      <c r="CE281"/>
      <c r="CF281"/>
      <c r="CG281"/>
      <c r="CH281"/>
      <c r="CI281"/>
      <c r="CJ281"/>
      <c r="CK281"/>
      <c r="CL281"/>
      <c r="CM281"/>
      <c r="CN281"/>
      <c r="CO281"/>
      <c r="CP281"/>
      <c r="CQ281"/>
      <c r="CR281"/>
      <c r="CS281"/>
      <c r="CT281"/>
      <c r="CU281"/>
      <c r="CV281"/>
      <c r="CW281"/>
      <c r="CX281"/>
      <c r="CY281"/>
      <c r="CZ281"/>
      <c r="DA281"/>
      <c r="DB281"/>
      <c r="DC281"/>
      <c r="DD281"/>
      <c r="DE281"/>
      <c r="DF281"/>
      <c r="DG281"/>
      <c r="DH281"/>
      <c r="DI281"/>
      <c r="DJ281"/>
      <c r="DK281"/>
      <c r="DL281"/>
      <c r="DM281"/>
      <c r="DN281"/>
      <c r="DO281"/>
      <c r="DP281"/>
      <c r="DQ281"/>
      <c r="DR281"/>
      <c r="DS281"/>
      <c r="DT281"/>
      <c r="DU281"/>
      <c r="DV281"/>
      <c r="DW281"/>
      <c r="DX281"/>
      <c r="DY281"/>
      <c r="DZ281"/>
      <c r="EA281"/>
      <c r="EB281"/>
      <c r="EC281"/>
      <c r="ED281"/>
      <c r="EE281"/>
      <c r="EF281"/>
      <c r="EG281"/>
      <c r="EH281"/>
      <c r="EI281"/>
      <c r="EJ281"/>
      <c r="EK281"/>
      <c r="EL281"/>
      <c r="EM281"/>
      <c r="EN281"/>
      <c r="EO281"/>
      <c r="EP281"/>
      <c r="EQ281"/>
      <c r="ER281"/>
      <c r="ES281"/>
      <c r="ET281"/>
      <c r="EU281"/>
      <c r="EV281"/>
      <c r="EW281"/>
      <c r="EX281"/>
      <c r="EY281"/>
      <c r="EZ281"/>
      <c r="FA281"/>
      <c r="FB281"/>
      <c r="FC281"/>
      <c r="FD281"/>
      <c r="FE281"/>
      <c r="FF281"/>
      <c r="FG281"/>
      <c r="FH281"/>
      <c r="FI281"/>
      <c r="FJ281"/>
      <c r="FK281"/>
      <c r="FL281"/>
      <c r="FM281"/>
      <c r="FN281"/>
      <c r="FO281"/>
      <c r="FP281"/>
      <c r="FQ281"/>
      <c r="FR281"/>
      <c r="FS281"/>
      <c r="FT281"/>
      <c r="FU281"/>
      <c r="FV281"/>
      <c r="FW281"/>
      <c r="FX281"/>
      <c r="FY281"/>
      <c r="FZ281"/>
      <c r="GA281"/>
      <c r="GB281"/>
      <c r="GC281"/>
      <c r="GD281"/>
      <c r="GE281"/>
      <c r="GF281"/>
      <c r="GG281"/>
      <c r="GH281"/>
      <c r="GI281"/>
      <c r="GJ281"/>
      <c r="GK281"/>
      <c r="GL281"/>
      <c r="GM281"/>
      <c r="GN281"/>
      <c r="GO281"/>
      <c r="GP281"/>
      <c r="GQ281"/>
      <c r="GR281"/>
      <c r="GS281"/>
      <c r="GT281"/>
      <c r="GU281"/>
      <c r="GV281"/>
      <c r="GW281"/>
      <c r="GX281"/>
      <c r="GY281"/>
      <c r="GZ281"/>
      <c r="HA281"/>
      <c r="HB281"/>
      <c r="HC281"/>
      <c r="HD281"/>
      <c r="HE281"/>
      <c r="HF281"/>
      <c r="HG281"/>
      <c r="HH281"/>
      <c r="HI281"/>
      <c r="HJ281"/>
      <c r="HK281"/>
      <c r="HL281"/>
      <c r="HM281"/>
      <c r="HN281"/>
      <c r="HO281"/>
      <c r="HP281"/>
      <c r="HQ281"/>
      <c r="HR281"/>
      <c r="HS281"/>
      <c r="HT281"/>
      <c r="HU281"/>
      <c r="HV281"/>
      <c r="HW281"/>
      <c r="HX281"/>
      <c r="HY281"/>
      <c r="HZ281"/>
      <c r="IA281"/>
      <c r="IB281"/>
      <c r="IC281"/>
      <c r="ID281"/>
      <c r="IE281"/>
      <c r="IF281"/>
      <c r="IG281"/>
      <c r="IH281"/>
      <c r="II281"/>
      <c r="IJ281"/>
      <c r="IK281"/>
      <c r="IL281"/>
      <c r="IM281"/>
      <c r="IN281"/>
      <c r="IO281"/>
      <c r="IP281"/>
      <c r="IQ281"/>
      <c r="IR281"/>
      <c r="IS281"/>
      <c r="IT281"/>
      <c r="IU281"/>
      <c r="IV281"/>
      <c r="IW281"/>
    </row>
    <row r="282" spans="1:257" s="2" customFormat="1" ht="15" hidden="1" x14ac:dyDescent="0.25">
      <c r="A282" s="2">
        <v>180</v>
      </c>
      <c r="B282" s="36">
        <f t="shared" ca="1" si="144"/>
        <v>49946</v>
      </c>
      <c r="C282" s="28">
        <f t="shared" si="151"/>
        <v>585.69131944444371</v>
      </c>
      <c r="D282" s="28">
        <f t="shared" si="152"/>
        <v>480.19097222222183</v>
      </c>
      <c r="E282" s="23"/>
      <c r="F282"/>
      <c r="G282"/>
      <c r="H282"/>
      <c r="I282"/>
      <c r="J282"/>
      <c r="K282"/>
      <c r="L282"/>
      <c r="M282"/>
      <c r="N282"/>
      <c r="O282"/>
      <c r="P282"/>
      <c r="Q282"/>
      <c r="R282"/>
      <c r="S282"/>
      <c r="T282"/>
      <c r="U282"/>
      <c r="V282"/>
      <c r="W282"/>
      <c r="X282"/>
      <c r="Y282"/>
      <c r="Z282"/>
      <c r="AA282"/>
      <c r="AB282"/>
      <c r="AC282"/>
      <c r="AD282"/>
      <c r="AE282"/>
      <c r="AF282"/>
      <c r="AG282"/>
      <c r="AH282"/>
      <c r="AI282"/>
      <c r="AJ282"/>
      <c r="AK282"/>
      <c r="AL282"/>
      <c r="AM282"/>
      <c r="AN282"/>
      <c r="AO282"/>
      <c r="AP282"/>
      <c r="AQ282"/>
      <c r="AR282"/>
      <c r="AS282"/>
      <c r="AT282"/>
      <c r="AU282"/>
      <c r="AV282"/>
      <c r="AW282"/>
      <c r="AX282"/>
      <c r="AY282"/>
      <c r="AZ282"/>
      <c r="BA282"/>
      <c r="BB282"/>
      <c r="BC282"/>
      <c r="BD282"/>
      <c r="BE282"/>
      <c r="BF282"/>
      <c r="BG282"/>
      <c r="BH282"/>
      <c r="BI282"/>
      <c r="BJ282"/>
      <c r="BK282"/>
      <c r="BL282"/>
      <c r="BM282"/>
      <c r="BN282"/>
      <c r="BO282"/>
      <c r="BP282"/>
      <c r="BQ282"/>
      <c r="BR282"/>
      <c r="BS282"/>
      <c r="BT282"/>
      <c r="BU282"/>
      <c r="BV282"/>
      <c r="BW282"/>
      <c r="BX282"/>
      <c r="BY282"/>
      <c r="BZ282"/>
      <c r="CA282"/>
      <c r="CB282"/>
      <c r="CC282"/>
      <c r="CD282"/>
      <c r="CE282"/>
      <c r="CF282"/>
      <c r="CG282"/>
      <c r="CH282"/>
      <c r="CI282"/>
      <c r="CJ282"/>
      <c r="CK282"/>
      <c r="CL282"/>
      <c r="CM282"/>
      <c r="CN282"/>
      <c r="CO282"/>
      <c r="CP282"/>
      <c r="CQ282"/>
      <c r="CR282"/>
      <c r="CS282"/>
      <c r="CT282"/>
      <c r="CU282"/>
      <c r="CV282"/>
      <c r="CW282"/>
      <c r="CX282"/>
      <c r="CY282"/>
      <c r="CZ282"/>
      <c r="DA282"/>
      <c r="DB282"/>
      <c r="DC282"/>
      <c r="DD282"/>
      <c r="DE282"/>
      <c r="DF282"/>
      <c r="DG282"/>
      <c r="DH282"/>
      <c r="DI282"/>
      <c r="DJ282"/>
      <c r="DK282"/>
      <c r="DL282"/>
      <c r="DM282"/>
      <c r="DN282"/>
      <c r="DO282"/>
      <c r="DP282"/>
      <c r="DQ282"/>
      <c r="DR282"/>
      <c r="DS282"/>
      <c r="DT282"/>
      <c r="DU282"/>
      <c r="DV282"/>
      <c r="DW282"/>
      <c r="DX282"/>
      <c r="DY282"/>
      <c r="DZ282"/>
      <c r="EA282"/>
      <c r="EB282"/>
      <c r="EC282"/>
      <c r="ED282"/>
      <c r="EE282"/>
      <c r="EF282"/>
      <c r="EG282"/>
      <c r="EH282"/>
      <c r="EI282"/>
      <c r="EJ282"/>
      <c r="EK282"/>
      <c r="EL282"/>
      <c r="EM282"/>
      <c r="EN282"/>
      <c r="EO282"/>
      <c r="EP282"/>
      <c r="EQ282"/>
      <c r="ER282"/>
      <c r="ES282"/>
      <c r="ET282"/>
      <c r="EU282"/>
      <c r="EV282"/>
      <c r="EW282"/>
      <c r="EX282"/>
      <c r="EY282"/>
      <c r="EZ282"/>
      <c r="FA282"/>
      <c r="FB282"/>
      <c r="FC282"/>
      <c r="FD282"/>
      <c r="FE282"/>
      <c r="FF282"/>
      <c r="FG282"/>
      <c r="FH282"/>
      <c r="FI282"/>
      <c r="FJ282"/>
      <c r="FK282"/>
      <c r="FL282"/>
      <c r="FM282"/>
      <c r="FN282"/>
      <c r="FO282"/>
      <c r="FP282"/>
      <c r="FQ282"/>
      <c r="FR282"/>
      <c r="FS282"/>
      <c r="FT282"/>
      <c r="FU282"/>
      <c r="FV282"/>
      <c r="FW282"/>
      <c r="FX282"/>
      <c r="FY282"/>
      <c r="FZ282"/>
      <c r="GA282"/>
      <c r="GB282"/>
      <c r="GC282"/>
      <c r="GD282"/>
      <c r="GE282"/>
      <c r="GF282"/>
      <c r="GG282"/>
      <c r="GH282"/>
      <c r="GI282"/>
      <c r="GJ282"/>
      <c r="GK282"/>
      <c r="GL282"/>
      <c r="GM282"/>
      <c r="GN282"/>
      <c r="GO282"/>
      <c r="GP282"/>
      <c r="GQ282"/>
      <c r="GR282"/>
      <c r="GS282"/>
      <c r="GT282"/>
      <c r="GU282"/>
      <c r="GV282"/>
      <c r="GW282"/>
      <c r="GX282"/>
      <c r="GY282"/>
      <c r="GZ282"/>
      <c r="HA282"/>
      <c r="HB282"/>
      <c r="HC282"/>
      <c r="HD282"/>
      <c r="HE282"/>
      <c r="HF282"/>
      <c r="HG282"/>
      <c r="HH282"/>
      <c r="HI282"/>
      <c r="HJ282"/>
      <c r="HK282"/>
      <c r="HL282"/>
      <c r="HM282"/>
      <c r="HN282"/>
      <c r="HO282"/>
      <c r="HP282"/>
      <c r="HQ282"/>
      <c r="HR282"/>
      <c r="HS282"/>
      <c r="HT282"/>
      <c r="HU282"/>
      <c r="HV282"/>
      <c r="HW282"/>
      <c r="HX282"/>
      <c r="HY282"/>
      <c r="HZ282"/>
      <c r="IA282"/>
      <c r="IB282"/>
      <c r="IC282"/>
      <c r="ID282"/>
      <c r="IE282"/>
      <c r="IF282"/>
      <c r="IG282"/>
      <c r="IH282"/>
      <c r="II282"/>
      <c r="IJ282"/>
      <c r="IK282"/>
      <c r="IL282"/>
      <c r="IM282"/>
      <c r="IN282"/>
      <c r="IO282"/>
      <c r="IP282"/>
      <c r="IQ282"/>
      <c r="IR282"/>
      <c r="IS282"/>
      <c r="IT282"/>
      <c r="IU282"/>
      <c r="IV282"/>
      <c r="IW282"/>
    </row>
    <row r="283" spans="1:257" s="2" customFormat="1" ht="15" hidden="1" x14ac:dyDescent="0.25">
      <c r="A283" s="2">
        <v>181</v>
      </c>
      <c r="B283" s="36">
        <f t="shared" ca="1" si="144"/>
        <v>49976</v>
      </c>
      <c r="C283" s="28">
        <f t="shared" ref="C283:C294" si="153">L73</f>
        <v>861.89583333333258</v>
      </c>
      <c r="D283" s="28">
        <f t="shared" ref="D283:D294" si="154">M73</f>
        <v>758.12499999999955</v>
      </c>
      <c r="E283" s="23"/>
      <c r="F283"/>
      <c r="G283"/>
      <c r="H283"/>
      <c r="I283"/>
      <c r="J283"/>
      <c r="K283"/>
      <c r="L283"/>
      <c r="M283"/>
      <c r="N283"/>
      <c r="O283"/>
      <c r="P283"/>
      <c r="Q283"/>
      <c r="R283"/>
      <c r="S283"/>
      <c r="T283"/>
      <c r="U283"/>
      <c r="V283"/>
      <c r="W283"/>
      <c r="X283"/>
      <c r="Y283"/>
      <c r="Z283"/>
      <c r="AA283"/>
      <c r="AB283"/>
      <c r="AC283"/>
      <c r="AD283"/>
      <c r="AE283"/>
      <c r="AF283"/>
      <c r="AG283"/>
      <c r="AH283"/>
      <c r="AI283"/>
      <c r="AJ283"/>
      <c r="AK283"/>
      <c r="AL283"/>
      <c r="AM283"/>
      <c r="AN283"/>
      <c r="AO283"/>
      <c r="AP283"/>
      <c r="AQ283"/>
      <c r="AR283"/>
      <c r="AS283"/>
      <c r="AT283"/>
      <c r="AU283"/>
      <c r="AV283"/>
      <c r="AW283"/>
      <c r="AX283"/>
      <c r="AY283"/>
      <c r="AZ283"/>
      <c r="BA283"/>
      <c r="BB283"/>
      <c r="BC283"/>
      <c r="BD283"/>
      <c r="BE283"/>
      <c r="BF283"/>
      <c r="BG283"/>
      <c r="BH283"/>
      <c r="BI283"/>
      <c r="BJ283"/>
      <c r="BK283"/>
      <c r="BL283"/>
      <c r="BM283"/>
      <c r="BN283"/>
      <c r="BO283"/>
      <c r="BP283"/>
      <c r="BQ283"/>
      <c r="BR283"/>
      <c r="BS283"/>
      <c r="BT283"/>
      <c r="BU283"/>
      <c r="BV283"/>
      <c r="BW283"/>
      <c r="BX283"/>
      <c r="BY283"/>
      <c r="BZ283"/>
      <c r="CA283"/>
      <c r="CB283"/>
      <c r="CC283"/>
      <c r="CD283"/>
      <c r="CE283"/>
      <c r="CF283"/>
      <c r="CG283"/>
      <c r="CH283"/>
      <c r="CI283"/>
      <c r="CJ283"/>
      <c r="CK283"/>
      <c r="CL283"/>
      <c r="CM283"/>
      <c r="CN283"/>
      <c r="CO283"/>
      <c r="CP283"/>
      <c r="CQ283"/>
      <c r="CR283"/>
      <c r="CS283"/>
      <c r="CT283"/>
      <c r="CU283"/>
      <c r="CV283"/>
      <c r="CW283"/>
      <c r="CX283"/>
      <c r="CY283"/>
      <c r="CZ283"/>
      <c r="DA283"/>
      <c r="DB283"/>
      <c r="DC283"/>
      <c r="DD283"/>
      <c r="DE283"/>
      <c r="DF283"/>
      <c r="DG283"/>
      <c r="DH283"/>
      <c r="DI283"/>
      <c r="DJ283"/>
      <c r="DK283"/>
      <c r="DL283"/>
      <c r="DM283"/>
      <c r="DN283"/>
      <c r="DO283"/>
      <c r="DP283"/>
      <c r="DQ283"/>
      <c r="DR283"/>
      <c r="DS283"/>
      <c r="DT283"/>
      <c r="DU283"/>
      <c r="DV283"/>
      <c r="DW283"/>
      <c r="DX283"/>
      <c r="DY283"/>
      <c r="DZ283"/>
      <c r="EA283"/>
      <c r="EB283"/>
      <c r="EC283"/>
      <c r="ED283"/>
      <c r="EE283"/>
      <c r="EF283"/>
      <c r="EG283"/>
      <c r="EH283"/>
      <c r="EI283"/>
      <c r="EJ283"/>
      <c r="EK283"/>
      <c r="EL283"/>
      <c r="EM283"/>
      <c r="EN283"/>
      <c r="EO283"/>
      <c r="EP283"/>
      <c r="EQ283"/>
      <c r="ER283"/>
      <c r="ES283"/>
      <c r="ET283"/>
      <c r="EU283"/>
      <c r="EV283"/>
      <c r="EW283"/>
      <c r="EX283"/>
      <c r="EY283"/>
      <c r="EZ283"/>
      <c r="FA283"/>
      <c r="FB283"/>
      <c r="FC283"/>
      <c r="FD283"/>
      <c r="FE283"/>
      <c r="FF283"/>
      <c r="FG283"/>
      <c r="FH283"/>
      <c r="FI283"/>
      <c r="FJ283"/>
      <c r="FK283"/>
      <c r="FL283"/>
      <c r="FM283"/>
      <c r="FN283"/>
      <c r="FO283"/>
      <c r="FP283"/>
      <c r="FQ283"/>
      <c r="FR283"/>
      <c r="FS283"/>
      <c r="FT283"/>
      <c r="FU283"/>
      <c r="FV283"/>
      <c r="FW283"/>
      <c r="FX283"/>
      <c r="FY283"/>
      <c r="FZ283"/>
      <c r="GA283"/>
      <c r="GB283"/>
      <c r="GC283"/>
      <c r="GD283"/>
      <c r="GE283"/>
      <c r="GF283"/>
      <c r="GG283"/>
      <c r="GH283"/>
      <c r="GI283"/>
      <c r="GJ283"/>
      <c r="GK283"/>
      <c r="GL283"/>
      <c r="GM283"/>
      <c r="GN283"/>
      <c r="GO283"/>
      <c r="GP283"/>
      <c r="GQ283"/>
      <c r="GR283"/>
      <c r="GS283"/>
      <c r="GT283"/>
      <c r="GU283"/>
      <c r="GV283"/>
      <c r="GW283"/>
      <c r="GX283"/>
      <c r="GY283"/>
      <c r="GZ283"/>
      <c r="HA283"/>
      <c r="HB283"/>
      <c r="HC283"/>
      <c r="HD283"/>
      <c r="HE283"/>
      <c r="HF283"/>
      <c r="HG283"/>
      <c r="HH283"/>
      <c r="HI283"/>
      <c r="HJ283"/>
      <c r="HK283"/>
      <c r="HL283"/>
      <c r="HM283"/>
      <c r="HN283"/>
      <c r="HO283"/>
      <c r="HP283"/>
      <c r="HQ283"/>
      <c r="HR283"/>
      <c r="HS283"/>
      <c r="HT283"/>
      <c r="HU283"/>
      <c r="HV283"/>
      <c r="HW283"/>
      <c r="HX283"/>
      <c r="HY283"/>
      <c r="HZ283"/>
      <c r="IA283"/>
      <c r="IB283"/>
      <c r="IC283"/>
      <c r="ID283"/>
      <c r="IE283"/>
      <c r="IF283"/>
      <c r="IG283"/>
      <c r="IH283"/>
      <c r="II283"/>
      <c r="IJ283"/>
      <c r="IK283"/>
      <c r="IL283"/>
      <c r="IM283"/>
      <c r="IN283"/>
      <c r="IO283"/>
      <c r="IP283"/>
      <c r="IQ283"/>
      <c r="IR283"/>
      <c r="IS283"/>
      <c r="IT283"/>
      <c r="IU283"/>
      <c r="IV283"/>
      <c r="IW283"/>
    </row>
    <row r="284" spans="1:257" s="2" customFormat="1" ht="15" hidden="1" x14ac:dyDescent="0.25">
      <c r="A284" s="2">
        <v>182</v>
      </c>
      <c r="B284" s="36">
        <f t="shared" ca="1" si="144"/>
        <v>50007</v>
      </c>
      <c r="C284" s="28">
        <f t="shared" si="153"/>
        <v>578.10034722222144</v>
      </c>
      <c r="D284" s="28">
        <f t="shared" si="154"/>
        <v>476.05902777777737</v>
      </c>
      <c r="E284" s="23"/>
      <c r="F284"/>
      <c r="G284"/>
      <c r="H284"/>
      <c r="I284"/>
      <c r="J284"/>
      <c r="K284"/>
      <c r="L284"/>
      <c r="M284"/>
      <c r="N284"/>
      <c r="O284"/>
      <c r="P284"/>
      <c r="Q284"/>
      <c r="R284"/>
      <c r="S284"/>
      <c r="T284"/>
      <c r="U284"/>
      <c r="V284"/>
      <c r="W284"/>
      <c r="X284"/>
      <c r="Y284"/>
      <c r="Z284"/>
      <c r="AA284"/>
      <c r="AB284"/>
      <c r="AC284"/>
      <c r="AD284"/>
      <c r="AE284"/>
      <c r="AF284"/>
      <c r="AG284"/>
      <c r="AH284"/>
      <c r="AI284"/>
      <c r="AJ284"/>
      <c r="AK284"/>
      <c r="AL284"/>
      <c r="AM284"/>
      <c r="AN284"/>
      <c r="AO284"/>
      <c r="AP284"/>
      <c r="AQ284"/>
      <c r="AR284"/>
      <c r="AS284"/>
      <c r="AT284"/>
      <c r="AU284"/>
      <c r="AV284"/>
      <c r="AW284"/>
      <c r="AX284"/>
      <c r="AY284"/>
      <c r="AZ284"/>
      <c r="BA284"/>
      <c r="BB284"/>
      <c r="BC284"/>
      <c r="BD284"/>
      <c r="BE284"/>
      <c r="BF284"/>
      <c r="BG284"/>
      <c r="BH284"/>
      <c r="BI284"/>
      <c r="BJ284"/>
      <c r="BK284"/>
      <c r="BL284"/>
      <c r="BM284"/>
      <c r="BN284"/>
      <c r="BO284"/>
      <c r="BP284"/>
      <c r="BQ284"/>
      <c r="BR284"/>
      <c r="BS284"/>
      <c r="BT284"/>
      <c r="BU284"/>
      <c r="BV284"/>
      <c r="BW284"/>
      <c r="BX284"/>
      <c r="BY284"/>
      <c r="BZ284"/>
      <c r="CA284"/>
      <c r="CB284"/>
      <c r="CC284"/>
      <c r="CD284"/>
      <c r="CE284"/>
      <c r="CF284"/>
      <c r="CG284"/>
      <c r="CH284"/>
      <c r="CI284"/>
      <c r="CJ284"/>
      <c r="CK284"/>
      <c r="CL284"/>
      <c r="CM284"/>
      <c r="CN284"/>
      <c r="CO284"/>
      <c r="CP284"/>
      <c r="CQ284"/>
      <c r="CR284"/>
      <c r="CS284"/>
      <c r="CT284"/>
      <c r="CU284"/>
      <c r="CV284"/>
      <c r="CW284"/>
      <c r="CX284"/>
      <c r="CY284"/>
      <c r="CZ284"/>
      <c r="DA284"/>
      <c r="DB284"/>
      <c r="DC284"/>
      <c r="DD284"/>
      <c r="DE284"/>
      <c r="DF284"/>
      <c r="DG284"/>
      <c r="DH284"/>
      <c r="DI284"/>
      <c r="DJ284"/>
      <c r="DK284"/>
      <c r="DL284"/>
      <c r="DM284"/>
      <c r="DN284"/>
      <c r="DO284"/>
      <c r="DP284"/>
      <c r="DQ284"/>
      <c r="DR284"/>
      <c r="DS284"/>
      <c r="DT284"/>
      <c r="DU284"/>
      <c r="DV284"/>
      <c r="DW284"/>
      <c r="DX284"/>
      <c r="DY284"/>
      <c r="DZ284"/>
      <c r="EA284"/>
      <c r="EB284"/>
      <c r="EC284"/>
      <c r="ED284"/>
      <c r="EE284"/>
      <c r="EF284"/>
      <c r="EG284"/>
      <c r="EH284"/>
      <c r="EI284"/>
      <c r="EJ284"/>
      <c r="EK284"/>
      <c r="EL284"/>
      <c r="EM284"/>
      <c r="EN284"/>
      <c r="EO284"/>
      <c r="EP284"/>
      <c r="EQ284"/>
      <c r="ER284"/>
      <c r="ES284"/>
      <c r="ET284"/>
      <c r="EU284"/>
      <c r="EV284"/>
      <c r="EW284"/>
      <c r="EX284"/>
      <c r="EY284"/>
      <c r="EZ284"/>
      <c r="FA284"/>
      <c r="FB284"/>
      <c r="FC284"/>
      <c r="FD284"/>
      <c r="FE284"/>
      <c r="FF284"/>
      <c r="FG284"/>
      <c r="FH284"/>
      <c r="FI284"/>
      <c r="FJ284"/>
      <c r="FK284"/>
      <c r="FL284"/>
      <c r="FM284"/>
      <c r="FN284"/>
      <c r="FO284"/>
      <c r="FP284"/>
      <c r="FQ284"/>
      <c r="FR284"/>
      <c r="FS284"/>
      <c r="FT284"/>
      <c r="FU284"/>
      <c r="FV284"/>
      <c r="FW284"/>
      <c r="FX284"/>
      <c r="FY284"/>
      <c r="FZ284"/>
      <c r="GA284"/>
      <c r="GB284"/>
      <c r="GC284"/>
      <c r="GD284"/>
      <c r="GE284"/>
      <c r="GF284"/>
      <c r="GG284"/>
      <c r="GH284"/>
      <c r="GI284"/>
      <c r="GJ284"/>
      <c r="GK284"/>
      <c r="GL284"/>
      <c r="GM284"/>
      <c r="GN284"/>
      <c r="GO284"/>
      <c r="GP284"/>
      <c r="GQ284"/>
      <c r="GR284"/>
      <c r="GS284"/>
      <c r="GT284"/>
      <c r="GU284"/>
      <c r="GV284"/>
      <c r="GW284"/>
      <c r="GX284"/>
      <c r="GY284"/>
      <c r="GZ284"/>
      <c r="HA284"/>
      <c r="HB284"/>
      <c r="HC284"/>
      <c r="HD284"/>
      <c r="HE284"/>
      <c r="HF284"/>
      <c r="HG284"/>
      <c r="HH284"/>
      <c r="HI284"/>
      <c r="HJ284"/>
      <c r="HK284"/>
      <c r="HL284"/>
      <c r="HM284"/>
      <c r="HN284"/>
      <c r="HO284"/>
      <c r="HP284"/>
      <c r="HQ284"/>
      <c r="HR284"/>
      <c r="HS284"/>
      <c r="HT284"/>
      <c r="HU284"/>
      <c r="HV284"/>
      <c r="HW284"/>
      <c r="HX284"/>
      <c r="HY284"/>
      <c r="HZ284"/>
      <c r="IA284"/>
      <c r="IB284"/>
      <c r="IC284"/>
      <c r="ID284"/>
      <c r="IE284"/>
      <c r="IF284"/>
      <c r="IG284"/>
      <c r="IH284"/>
      <c r="II284"/>
      <c r="IJ284"/>
      <c r="IK284"/>
      <c r="IL284"/>
      <c r="IM284"/>
      <c r="IN284"/>
      <c r="IO284"/>
      <c r="IP284"/>
      <c r="IQ284"/>
      <c r="IR284"/>
      <c r="IS284"/>
      <c r="IT284"/>
      <c r="IU284"/>
      <c r="IV284"/>
      <c r="IW284"/>
    </row>
    <row r="285" spans="1:257" s="2" customFormat="1" ht="15" hidden="1" x14ac:dyDescent="0.25">
      <c r="A285" s="2">
        <v>183</v>
      </c>
      <c r="B285" s="36">
        <f t="shared" ca="1" si="144"/>
        <v>50037</v>
      </c>
      <c r="C285" s="28">
        <f t="shared" si="153"/>
        <v>574.30486111111031</v>
      </c>
      <c r="D285" s="28">
        <f t="shared" si="154"/>
        <v>473.99305555555509</v>
      </c>
      <c r="E285" s="23"/>
      <c r="F285"/>
      <c r="G285"/>
      <c r="H285"/>
      <c r="I285"/>
      <c r="J285"/>
      <c r="K285"/>
      <c r="L285"/>
      <c r="M285"/>
      <c r="N285"/>
      <c r="O285"/>
      <c r="P285"/>
      <c r="Q285"/>
      <c r="R285"/>
      <c r="S285"/>
      <c r="T285"/>
      <c r="U285"/>
      <c r="V285"/>
      <c r="W285"/>
      <c r="X285"/>
      <c r="Y285"/>
      <c r="Z285"/>
      <c r="AA285"/>
      <c r="AB285"/>
      <c r="AC285"/>
      <c r="AD285"/>
      <c r="AE285"/>
      <c r="AF285"/>
      <c r="AG285"/>
      <c r="AH285"/>
      <c r="AI285"/>
      <c r="AJ285"/>
      <c r="AK285"/>
      <c r="AL285"/>
      <c r="AM285"/>
      <c r="AN285"/>
      <c r="AO285"/>
      <c r="AP285"/>
      <c r="AQ285"/>
      <c r="AR285"/>
      <c r="AS285"/>
      <c r="AT285"/>
      <c r="AU285"/>
      <c r="AV285"/>
      <c r="AW285"/>
      <c r="AX285"/>
      <c r="AY285"/>
      <c r="AZ285"/>
      <c r="BA285"/>
      <c r="BB285"/>
      <c r="BC285"/>
      <c r="BD285"/>
      <c r="BE285"/>
      <c r="BF285"/>
      <c r="BG285"/>
      <c r="BH285"/>
      <c r="BI285"/>
      <c r="BJ285"/>
      <c r="BK285"/>
      <c r="BL285"/>
      <c r="BM285"/>
      <c r="BN285"/>
      <c r="BO285"/>
      <c r="BP285"/>
      <c r="BQ285"/>
      <c r="BR285"/>
      <c r="BS285"/>
      <c r="BT285"/>
      <c r="BU285"/>
      <c r="BV285"/>
      <c r="BW285"/>
      <c r="BX285"/>
      <c r="BY285"/>
      <c r="BZ285"/>
      <c r="CA285"/>
      <c r="CB285"/>
      <c r="CC285"/>
      <c r="CD285"/>
      <c r="CE285"/>
      <c r="CF285"/>
      <c r="CG285"/>
      <c r="CH285"/>
      <c r="CI285"/>
      <c r="CJ285"/>
      <c r="CK285"/>
      <c r="CL285"/>
      <c r="CM285"/>
      <c r="CN285"/>
      <c r="CO285"/>
      <c r="CP285"/>
      <c r="CQ285"/>
      <c r="CR285"/>
      <c r="CS285"/>
      <c r="CT285"/>
      <c r="CU285"/>
      <c r="CV285"/>
      <c r="CW285"/>
      <c r="CX285"/>
      <c r="CY285"/>
      <c r="CZ285"/>
      <c r="DA285"/>
      <c r="DB285"/>
      <c r="DC285"/>
      <c r="DD285"/>
      <c r="DE285"/>
      <c r="DF285"/>
      <c r="DG285"/>
      <c r="DH285"/>
      <c r="DI285"/>
      <c r="DJ285"/>
      <c r="DK285"/>
      <c r="DL285"/>
      <c r="DM285"/>
      <c r="DN285"/>
      <c r="DO285"/>
      <c r="DP285"/>
      <c r="DQ285"/>
      <c r="DR285"/>
      <c r="DS285"/>
      <c r="DT285"/>
      <c r="DU285"/>
      <c r="DV285"/>
      <c r="DW285"/>
      <c r="DX285"/>
      <c r="DY285"/>
      <c r="DZ285"/>
      <c r="EA285"/>
      <c r="EB285"/>
      <c r="EC285"/>
      <c r="ED285"/>
      <c r="EE285"/>
      <c r="EF285"/>
      <c r="EG285"/>
      <c r="EH285"/>
      <c r="EI285"/>
      <c r="EJ285"/>
      <c r="EK285"/>
      <c r="EL285"/>
      <c r="EM285"/>
      <c r="EN285"/>
      <c r="EO285"/>
      <c r="EP285"/>
      <c r="EQ285"/>
      <c r="ER285"/>
      <c r="ES285"/>
      <c r="ET285"/>
      <c r="EU285"/>
      <c r="EV285"/>
      <c r="EW285"/>
      <c r="EX285"/>
      <c r="EY285"/>
      <c r="EZ285"/>
      <c r="FA285"/>
      <c r="FB285"/>
      <c r="FC285"/>
      <c r="FD285"/>
      <c r="FE285"/>
      <c r="FF285"/>
      <c r="FG285"/>
      <c r="FH285"/>
      <c r="FI285"/>
      <c r="FJ285"/>
      <c r="FK285"/>
      <c r="FL285"/>
      <c r="FM285"/>
      <c r="FN285"/>
      <c r="FO285"/>
      <c r="FP285"/>
      <c r="FQ285"/>
      <c r="FR285"/>
      <c r="FS285"/>
      <c r="FT285"/>
      <c r="FU285"/>
      <c r="FV285"/>
      <c r="FW285"/>
      <c r="FX285"/>
      <c r="FY285"/>
      <c r="FZ285"/>
      <c r="GA285"/>
      <c r="GB285"/>
      <c r="GC285"/>
      <c r="GD285"/>
      <c r="GE285"/>
      <c r="GF285"/>
      <c r="GG285"/>
      <c r="GH285"/>
      <c r="GI285"/>
      <c r="GJ285"/>
      <c r="GK285"/>
      <c r="GL285"/>
      <c r="GM285"/>
      <c r="GN285"/>
      <c r="GO285"/>
      <c r="GP285"/>
      <c r="GQ285"/>
      <c r="GR285"/>
      <c r="GS285"/>
      <c r="GT285"/>
      <c r="GU285"/>
      <c r="GV285"/>
      <c r="GW285"/>
      <c r="GX285"/>
      <c r="GY285"/>
      <c r="GZ285"/>
      <c r="HA285"/>
      <c r="HB285"/>
      <c r="HC285"/>
      <c r="HD285"/>
      <c r="HE285"/>
      <c r="HF285"/>
      <c r="HG285"/>
      <c r="HH285"/>
      <c r="HI285"/>
      <c r="HJ285"/>
      <c r="HK285"/>
      <c r="HL285"/>
      <c r="HM285"/>
      <c r="HN285"/>
      <c r="HO285"/>
      <c r="HP285"/>
      <c r="HQ285"/>
      <c r="HR285"/>
      <c r="HS285"/>
      <c r="HT285"/>
      <c r="HU285"/>
      <c r="HV285"/>
      <c r="HW285"/>
      <c r="HX285"/>
      <c r="HY285"/>
      <c r="HZ285"/>
      <c r="IA285"/>
      <c r="IB285"/>
      <c r="IC285"/>
      <c r="ID285"/>
      <c r="IE285"/>
      <c r="IF285"/>
      <c r="IG285"/>
      <c r="IH285"/>
      <c r="II285"/>
      <c r="IJ285"/>
      <c r="IK285"/>
      <c r="IL285"/>
      <c r="IM285"/>
      <c r="IN285"/>
      <c r="IO285"/>
      <c r="IP285"/>
      <c r="IQ285"/>
      <c r="IR285"/>
      <c r="IS285"/>
      <c r="IT285"/>
      <c r="IU285"/>
      <c r="IV285"/>
      <c r="IW285"/>
    </row>
    <row r="286" spans="1:257" s="2" customFormat="1" ht="15" hidden="1" x14ac:dyDescent="0.25">
      <c r="A286" s="2">
        <v>184</v>
      </c>
      <c r="B286" s="36">
        <f t="shared" ca="1" si="144"/>
        <v>50068</v>
      </c>
      <c r="C286" s="28">
        <f t="shared" si="153"/>
        <v>570.50937499999918</v>
      </c>
      <c r="D286" s="28">
        <f t="shared" si="154"/>
        <v>471.92708333333292</v>
      </c>
      <c r="E286" s="23"/>
      <c r="F286"/>
      <c r="G286"/>
      <c r="H286"/>
      <c r="I286"/>
      <c r="J286"/>
      <c r="K286"/>
      <c r="L286"/>
      <c r="M286"/>
      <c r="N286"/>
      <c r="O286"/>
      <c r="P286"/>
      <c r="Q286"/>
      <c r="R286"/>
      <c r="S286"/>
      <c r="T286"/>
      <c r="U286"/>
      <c r="V286"/>
      <c r="W286"/>
      <c r="X286"/>
      <c r="Y286"/>
      <c r="Z286"/>
      <c r="AA286"/>
      <c r="AB286"/>
      <c r="AC286"/>
      <c r="AD286"/>
      <c r="AE286"/>
      <c r="AF286"/>
      <c r="AG286"/>
      <c r="AH286"/>
      <c r="AI286"/>
      <c r="AJ286"/>
      <c r="AK286"/>
      <c r="AL286"/>
      <c r="AM286"/>
      <c r="AN286"/>
      <c r="AO286"/>
      <c r="AP286"/>
      <c r="AQ286"/>
      <c r="AR286"/>
      <c r="AS286"/>
      <c r="AT286"/>
      <c r="AU286"/>
      <c r="AV286"/>
      <c r="AW286"/>
      <c r="AX286"/>
      <c r="AY286"/>
      <c r="AZ286"/>
      <c r="BA286"/>
      <c r="BB286"/>
      <c r="BC286"/>
      <c r="BD286"/>
      <c r="BE286"/>
      <c r="BF286"/>
      <c r="BG286"/>
      <c r="BH286"/>
      <c r="BI286"/>
      <c r="BJ286"/>
      <c r="BK286"/>
      <c r="BL286"/>
      <c r="BM286"/>
      <c r="BN286"/>
      <c r="BO286"/>
      <c r="BP286"/>
      <c r="BQ286"/>
      <c r="BR286"/>
      <c r="BS286"/>
      <c r="BT286"/>
      <c r="BU286"/>
      <c r="BV286"/>
      <c r="BW286"/>
      <c r="BX286"/>
      <c r="BY286"/>
      <c r="BZ286"/>
      <c r="CA286"/>
      <c r="CB286"/>
      <c r="CC286"/>
      <c r="CD286"/>
      <c r="CE286"/>
      <c r="CF286"/>
      <c r="CG286"/>
      <c r="CH286"/>
      <c r="CI286"/>
      <c r="CJ286"/>
      <c r="CK286"/>
      <c r="CL286"/>
      <c r="CM286"/>
      <c r="CN286"/>
      <c r="CO286"/>
      <c r="CP286"/>
      <c r="CQ286"/>
      <c r="CR286"/>
      <c r="CS286"/>
      <c r="CT286"/>
      <c r="CU286"/>
      <c r="CV286"/>
      <c r="CW286"/>
      <c r="CX286"/>
      <c r="CY286"/>
      <c r="CZ286"/>
      <c r="DA286"/>
      <c r="DB286"/>
      <c r="DC286"/>
      <c r="DD286"/>
      <c r="DE286"/>
      <c r="DF286"/>
      <c r="DG286"/>
      <c r="DH286"/>
      <c r="DI286"/>
      <c r="DJ286"/>
      <c r="DK286"/>
      <c r="DL286"/>
      <c r="DM286"/>
      <c r="DN286"/>
      <c r="DO286"/>
      <c r="DP286"/>
      <c r="DQ286"/>
      <c r="DR286"/>
      <c r="DS286"/>
      <c r="DT286"/>
      <c r="DU286"/>
      <c r="DV286"/>
      <c r="DW286"/>
      <c r="DX286"/>
      <c r="DY286"/>
      <c r="DZ286"/>
      <c r="EA286"/>
      <c r="EB286"/>
      <c r="EC286"/>
      <c r="ED286"/>
      <c r="EE286"/>
      <c r="EF286"/>
      <c r="EG286"/>
      <c r="EH286"/>
      <c r="EI286"/>
      <c r="EJ286"/>
      <c r="EK286"/>
      <c r="EL286"/>
      <c r="EM286"/>
      <c r="EN286"/>
      <c r="EO286"/>
      <c r="EP286"/>
      <c r="EQ286"/>
      <c r="ER286"/>
      <c r="ES286"/>
      <c r="ET286"/>
      <c r="EU286"/>
      <c r="EV286"/>
      <c r="EW286"/>
      <c r="EX286"/>
      <c r="EY286"/>
      <c r="EZ286"/>
      <c r="FA286"/>
      <c r="FB286"/>
      <c r="FC286"/>
      <c r="FD286"/>
      <c r="FE286"/>
      <c r="FF286"/>
      <c r="FG286"/>
      <c r="FH286"/>
      <c r="FI286"/>
      <c r="FJ286"/>
      <c r="FK286"/>
      <c r="FL286"/>
      <c r="FM286"/>
      <c r="FN286"/>
      <c r="FO286"/>
      <c r="FP286"/>
      <c r="FQ286"/>
      <c r="FR286"/>
      <c r="FS286"/>
      <c r="FT286"/>
      <c r="FU286"/>
      <c r="FV286"/>
      <c r="FW286"/>
      <c r="FX286"/>
      <c r="FY286"/>
      <c r="FZ286"/>
      <c r="GA286"/>
      <c r="GB286"/>
      <c r="GC286"/>
      <c r="GD286"/>
      <c r="GE286"/>
      <c r="GF286"/>
      <c r="GG286"/>
      <c r="GH286"/>
      <c r="GI286"/>
      <c r="GJ286"/>
      <c r="GK286"/>
      <c r="GL286"/>
      <c r="GM286"/>
      <c r="GN286"/>
      <c r="GO286"/>
      <c r="GP286"/>
      <c r="GQ286"/>
      <c r="GR286"/>
      <c r="GS286"/>
      <c r="GT286"/>
      <c r="GU286"/>
      <c r="GV286"/>
      <c r="GW286"/>
      <c r="GX286"/>
      <c r="GY286"/>
      <c r="GZ286"/>
      <c r="HA286"/>
      <c r="HB286"/>
      <c r="HC286"/>
      <c r="HD286"/>
      <c r="HE286"/>
      <c r="HF286"/>
      <c r="HG286"/>
      <c r="HH286"/>
      <c r="HI286"/>
      <c r="HJ286"/>
      <c r="HK286"/>
      <c r="HL286"/>
      <c r="HM286"/>
      <c r="HN286"/>
      <c r="HO286"/>
      <c r="HP286"/>
      <c r="HQ286"/>
      <c r="HR286"/>
      <c r="HS286"/>
      <c r="HT286"/>
      <c r="HU286"/>
      <c r="HV286"/>
      <c r="HW286"/>
      <c r="HX286"/>
      <c r="HY286"/>
      <c r="HZ286"/>
      <c r="IA286"/>
      <c r="IB286"/>
      <c r="IC286"/>
      <c r="ID286"/>
      <c r="IE286"/>
      <c r="IF286"/>
      <c r="IG286"/>
      <c r="IH286"/>
      <c r="II286"/>
      <c r="IJ286"/>
      <c r="IK286"/>
      <c r="IL286"/>
      <c r="IM286"/>
      <c r="IN286"/>
      <c r="IO286"/>
      <c r="IP286"/>
      <c r="IQ286"/>
      <c r="IR286"/>
      <c r="IS286"/>
      <c r="IT286"/>
      <c r="IU286"/>
      <c r="IV286"/>
      <c r="IW286"/>
    </row>
    <row r="287" spans="1:257" s="2" customFormat="1" ht="15" hidden="1" x14ac:dyDescent="0.25">
      <c r="A287" s="2">
        <v>185</v>
      </c>
      <c r="B287" s="36">
        <f t="shared" ca="1" si="144"/>
        <v>50099</v>
      </c>
      <c r="C287" s="28">
        <f t="shared" si="153"/>
        <v>566.71388888888805</v>
      </c>
      <c r="D287" s="28">
        <f t="shared" si="154"/>
        <v>469.86111111111063</v>
      </c>
      <c r="E287" s="23"/>
      <c r="F287"/>
      <c r="G287"/>
      <c r="H287"/>
      <c r="I287"/>
      <c r="J287"/>
      <c r="K287"/>
      <c r="L287"/>
      <c r="M287"/>
      <c r="N287"/>
      <c r="O287"/>
      <c r="P287"/>
      <c r="Q287"/>
      <c r="R287"/>
      <c r="S287"/>
      <c r="T287"/>
      <c r="U287"/>
      <c r="V287"/>
      <c r="W287"/>
      <c r="X287"/>
      <c r="Y287"/>
      <c r="Z287"/>
      <c r="AA287"/>
      <c r="AB287"/>
      <c r="AC287"/>
      <c r="AD287"/>
      <c r="AE287"/>
      <c r="AF287"/>
      <c r="AG287"/>
      <c r="AH287"/>
      <c r="AI287"/>
      <c r="AJ287"/>
      <c r="AK287"/>
      <c r="AL287"/>
      <c r="AM287"/>
      <c r="AN287"/>
      <c r="AO287"/>
      <c r="AP287"/>
      <c r="AQ287"/>
      <c r="AR287"/>
      <c r="AS287"/>
      <c r="AT287"/>
      <c r="AU287"/>
      <c r="AV287"/>
      <c r="AW287"/>
      <c r="AX287"/>
      <c r="AY287"/>
      <c r="AZ287"/>
      <c r="BA287"/>
      <c r="BB287"/>
      <c r="BC287"/>
      <c r="BD287"/>
      <c r="BE287"/>
      <c r="BF287"/>
      <c r="BG287"/>
      <c r="BH287"/>
      <c r="BI287"/>
      <c r="BJ287"/>
      <c r="BK287"/>
      <c r="BL287"/>
      <c r="BM287"/>
      <c r="BN287"/>
      <c r="BO287"/>
      <c r="BP287"/>
      <c r="BQ287"/>
      <c r="BR287"/>
      <c r="BS287"/>
      <c r="BT287"/>
      <c r="BU287"/>
      <c r="BV287"/>
      <c r="BW287"/>
      <c r="BX287"/>
      <c r="BY287"/>
      <c r="BZ287"/>
      <c r="CA287"/>
      <c r="CB287"/>
      <c r="CC287"/>
      <c r="CD287"/>
      <c r="CE287"/>
      <c r="CF287"/>
      <c r="CG287"/>
      <c r="CH287"/>
      <c r="CI287"/>
      <c r="CJ287"/>
      <c r="CK287"/>
      <c r="CL287"/>
      <c r="CM287"/>
      <c r="CN287"/>
      <c r="CO287"/>
      <c r="CP287"/>
      <c r="CQ287"/>
      <c r="CR287"/>
      <c r="CS287"/>
      <c r="CT287"/>
      <c r="CU287"/>
      <c r="CV287"/>
      <c r="CW287"/>
      <c r="CX287"/>
      <c r="CY287"/>
      <c r="CZ287"/>
      <c r="DA287"/>
      <c r="DB287"/>
      <c r="DC287"/>
      <c r="DD287"/>
      <c r="DE287"/>
      <c r="DF287"/>
      <c r="DG287"/>
      <c r="DH287"/>
      <c r="DI287"/>
      <c r="DJ287"/>
      <c r="DK287"/>
      <c r="DL287"/>
      <c r="DM287"/>
      <c r="DN287"/>
      <c r="DO287"/>
      <c r="DP287"/>
      <c r="DQ287"/>
      <c r="DR287"/>
      <c r="DS287"/>
      <c r="DT287"/>
      <c r="DU287"/>
      <c r="DV287"/>
      <c r="DW287"/>
      <c r="DX287"/>
      <c r="DY287"/>
      <c r="DZ287"/>
      <c r="EA287"/>
      <c r="EB287"/>
      <c r="EC287"/>
      <c r="ED287"/>
      <c r="EE287"/>
      <c r="EF287"/>
      <c r="EG287"/>
      <c r="EH287"/>
      <c r="EI287"/>
      <c r="EJ287"/>
      <c r="EK287"/>
      <c r="EL287"/>
      <c r="EM287"/>
      <c r="EN287"/>
      <c r="EO287"/>
      <c r="EP287"/>
      <c r="EQ287"/>
      <c r="ER287"/>
      <c r="ES287"/>
      <c r="ET287"/>
      <c r="EU287"/>
      <c r="EV287"/>
      <c r="EW287"/>
      <c r="EX287"/>
      <c r="EY287"/>
      <c r="EZ287"/>
      <c r="FA287"/>
      <c r="FB287"/>
      <c r="FC287"/>
      <c r="FD287"/>
      <c r="FE287"/>
      <c r="FF287"/>
      <c r="FG287"/>
      <c r="FH287"/>
      <c r="FI287"/>
      <c r="FJ287"/>
      <c r="FK287"/>
      <c r="FL287"/>
      <c r="FM287"/>
      <c r="FN287"/>
      <c r="FO287"/>
      <c r="FP287"/>
      <c r="FQ287"/>
      <c r="FR287"/>
      <c r="FS287"/>
      <c r="FT287"/>
      <c r="FU287"/>
      <c r="FV287"/>
      <c r="FW287"/>
      <c r="FX287"/>
      <c r="FY287"/>
      <c r="FZ287"/>
      <c r="GA287"/>
      <c r="GB287"/>
      <c r="GC287"/>
      <c r="GD287"/>
      <c r="GE287"/>
      <c r="GF287"/>
      <c r="GG287"/>
      <c r="GH287"/>
      <c r="GI287"/>
      <c r="GJ287"/>
      <c r="GK287"/>
      <c r="GL287"/>
      <c r="GM287"/>
      <c r="GN287"/>
      <c r="GO287"/>
      <c r="GP287"/>
      <c r="GQ287"/>
      <c r="GR287"/>
      <c r="GS287"/>
      <c r="GT287"/>
      <c r="GU287"/>
      <c r="GV287"/>
      <c r="GW287"/>
      <c r="GX287"/>
      <c r="GY287"/>
      <c r="GZ287"/>
      <c r="HA287"/>
      <c r="HB287"/>
      <c r="HC287"/>
      <c r="HD287"/>
      <c r="HE287"/>
      <c r="HF287"/>
      <c r="HG287"/>
      <c r="HH287"/>
      <c r="HI287"/>
      <c r="HJ287"/>
      <c r="HK287"/>
      <c r="HL287"/>
      <c r="HM287"/>
      <c r="HN287"/>
      <c r="HO287"/>
      <c r="HP287"/>
      <c r="HQ287"/>
      <c r="HR287"/>
      <c r="HS287"/>
      <c r="HT287"/>
      <c r="HU287"/>
      <c r="HV287"/>
      <c r="HW287"/>
      <c r="HX287"/>
      <c r="HY287"/>
      <c r="HZ287"/>
      <c r="IA287"/>
      <c r="IB287"/>
      <c r="IC287"/>
      <c r="ID287"/>
      <c r="IE287"/>
      <c r="IF287"/>
      <c r="IG287"/>
      <c r="IH287"/>
      <c r="II287"/>
      <c r="IJ287"/>
      <c r="IK287"/>
      <c r="IL287"/>
      <c r="IM287"/>
      <c r="IN287"/>
      <c r="IO287"/>
      <c r="IP287"/>
      <c r="IQ287"/>
      <c r="IR287"/>
      <c r="IS287"/>
      <c r="IT287"/>
      <c r="IU287"/>
      <c r="IV287"/>
      <c r="IW287"/>
    </row>
    <row r="288" spans="1:257" s="2" customFormat="1" ht="15" hidden="1" x14ac:dyDescent="0.25">
      <c r="A288" s="2">
        <v>186</v>
      </c>
      <c r="B288" s="36">
        <f t="shared" ca="1" si="144"/>
        <v>50127</v>
      </c>
      <c r="C288" s="28">
        <f t="shared" si="153"/>
        <v>562.91840277777692</v>
      </c>
      <c r="D288" s="28">
        <f t="shared" si="154"/>
        <v>467.79513888888846</v>
      </c>
      <c r="E288" s="23"/>
      <c r="F288"/>
      <c r="G288"/>
      <c r="H288"/>
      <c r="I288"/>
      <c r="J288"/>
      <c r="K288"/>
      <c r="L288"/>
      <c r="M288"/>
      <c r="N288"/>
      <c r="O288"/>
      <c r="P288"/>
      <c r="Q288"/>
      <c r="R288"/>
      <c r="S288"/>
      <c r="T288"/>
      <c r="U288"/>
      <c r="V288"/>
      <c r="W288"/>
      <c r="X288"/>
      <c r="Y288"/>
      <c r="Z288"/>
      <c r="AA288"/>
      <c r="AB288"/>
      <c r="AC288"/>
      <c r="AD288"/>
      <c r="AE288"/>
      <c r="AF288"/>
      <c r="AG288"/>
      <c r="AH288"/>
      <c r="AI288"/>
      <c r="AJ288"/>
      <c r="AK288"/>
      <c r="AL288"/>
      <c r="AM288"/>
      <c r="AN288"/>
      <c r="AO288"/>
      <c r="AP288"/>
      <c r="AQ288"/>
      <c r="AR288"/>
      <c r="AS288"/>
      <c r="AT288"/>
      <c r="AU288"/>
      <c r="AV288"/>
      <c r="AW288"/>
      <c r="AX288"/>
      <c r="AY288"/>
      <c r="AZ288"/>
      <c r="BA288"/>
      <c r="BB288"/>
      <c r="BC288"/>
      <c r="BD288"/>
      <c r="BE288"/>
      <c r="BF288"/>
      <c r="BG288"/>
      <c r="BH288"/>
      <c r="BI288"/>
      <c r="BJ288"/>
      <c r="BK288"/>
      <c r="BL288"/>
      <c r="BM288"/>
      <c r="BN288"/>
      <c r="BO288"/>
      <c r="BP288"/>
      <c r="BQ288"/>
      <c r="BR288"/>
      <c r="BS288"/>
      <c r="BT288"/>
      <c r="BU288"/>
      <c r="BV288"/>
      <c r="BW288"/>
      <c r="BX288"/>
      <c r="BY288"/>
      <c r="BZ288"/>
      <c r="CA288"/>
      <c r="CB288"/>
      <c r="CC288"/>
      <c r="CD288"/>
      <c r="CE288"/>
      <c r="CF288"/>
      <c r="CG288"/>
      <c r="CH288"/>
      <c r="CI288"/>
      <c r="CJ288"/>
      <c r="CK288"/>
      <c r="CL288"/>
      <c r="CM288"/>
      <c r="CN288"/>
      <c r="CO288"/>
      <c r="CP288"/>
      <c r="CQ288"/>
      <c r="CR288"/>
      <c r="CS288"/>
      <c r="CT288"/>
      <c r="CU288"/>
      <c r="CV288"/>
      <c r="CW288"/>
      <c r="CX288"/>
      <c r="CY288"/>
      <c r="CZ288"/>
      <c r="DA288"/>
      <c r="DB288"/>
      <c r="DC288"/>
      <c r="DD288"/>
      <c r="DE288"/>
      <c r="DF288"/>
      <c r="DG288"/>
      <c r="DH288"/>
      <c r="DI288"/>
      <c r="DJ288"/>
      <c r="DK288"/>
      <c r="DL288"/>
      <c r="DM288"/>
      <c r="DN288"/>
      <c r="DO288"/>
      <c r="DP288"/>
      <c r="DQ288"/>
      <c r="DR288"/>
      <c r="DS288"/>
      <c r="DT288"/>
      <c r="DU288"/>
      <c r="DV288"/>
      <c r="DW288"/>
      <c r="DX288"/>
      <c r="DY288"/>
      <c r="DZ288"/>
      <c r="EA288"/>
      <c r="EB288"/>
      <c r="EC288"/>
      <c r="ED288"/>
      <c r="EE288"/>
      <c r="EF288"/>
      <c r="EG288"/>
      <c r="EH288"/>
      <c r="EI288"/>
      <c r="EJ288"/>
      <c r="EK288"/>
      <c r="EL288"/>
      <c r="EM288"/>
      <c r="EN288"/>
      <c r="EO288"/>
      <c r="EP288"/>
      <c r="EQ288"/>
      <c r="ER288"/>
      <c r="ES288"/>
      <c r="ET288"/>
      <c r="EU288"/>
      <c r="EV288"/>
      <c r="EW288"/>
      <c r="EX288"/>
      <c r="EY288"/>
      <c r="EZ288"/>
      <c r="FA288"/>
      <c r="FB288"/>
      <c r="FC288"/>
      <c r="FD288"/>
      <c r="FE288"/>
      <c r="FF288"/>
      <c r="FG288"/>
      <c r="FH288"/>
      <c r="FI288"/>
      <c r="FJ288"/>
      <c r="FK288"/>
      <c r="FL288"/>
      <c r="FM288"/>
      <c r="FN288"/>
      <c r="FO288"/>
      <c r="FP288"/>
      <c r="FQ288"/>
      <c r="FR288"/>
      <c r="FS288"/>
      <c r="FT288"/>
      <c r="FU288"/>
      <c r="FV288"/>
      <c r="FW288"/>
      <c r="FX288"/>
      <c r="FY288"/>
      <c r="FZ288"/>
      <c r="GA288"/>
      <c r="GB288"/>
      <c r="GC288"/>
      <c r="GD288"/>
      <c r="GE288"/>
      <c r="GF288"/>
      <c r="GG288"/>
      <c r="GH288"/>
      <c r="GI288"/>
      <c r="GJ288"/>
      <c r="GK288"/>
      <c r="GL288"/>
      <c r="GM288"/>
      <c r="GN288"/>
      <c r="GO288"/>
      <c r="GP288"/>
      <c r="GQ288"/>
      <c r="GR288"/>
      <c r="GS288"/>
      <c r="GT288"/>
      <c r="GU288"/>
      <c r="GV288"/>
      <c r="GW288"/>
      <c r="GX288"/>
      <c r="GY288"/>
      <c r="GZ288"/>
      <c r="HA288"/>
      <c r="HB288"/>
      <c r="HC288"/>
      <c r="HD288"/>
      <c r="HE288"/>
      <c r="HF288"/>
      <c r="HG288"/>
      <c r="HH288"/>
      <c r="HI288"/>
      <c r="HJ288"/>
      <c r="HK288"/>
      <c r="HL288"/>
      <c r="HM288"/>
      <c r="HN288"/>
      <c r="HO288"/>
      <c r="HP288"/>
      <c r="HQ288"/>
      <c r="HR288"/>
      <c r="HS288"/>
      <c r="HT288"/>
      <c r="HU288"/>
      <c r="HV288"/>
      <c r="HW288"/>
      <c r="HX288"/>
      <c r="HY288"/>
      <c r="HZ288"/>
      <c r="IA288"/>
      <c r="IB288"/>
      <c r="IC288"/>
      <c r="ID288"/>
      <c r="IE288"/>
      <c r="IF288"/>
      <c r="IG288"/>
      <c r="IH288"/>
      <c r="II288"/>
      <c r="IJ288"/>
      <c r="IK288"/>
      <c r="IL288"/>
      <c r="IM288"/>
      <c r="IN288"/>
      <c r="IO288"/>
      <c r="IP288"/>
      <c r="IQ288"/>
      <c r="IR288"/>
      <c r="IS288"/>
      <c r="IT288"/>
      <c r="IU288"/>
      <c r="IV288"/>
      <c r="IW288"/>
    </row>
    <row r="289" spans="1:257" s="2" customFormat="1" ht="15" hidden="1" x14ac:dyDescent="0.25">
      <c r="A289" s="2">
        <v>187</v>
      </c>
      <c r="B289" s="36">
        <f t="shared" ca="1" si="144"/>
        <v>50158</v>
      </c>
      <c r="C289" s="28">
        <f t="shared" si="153"/>
        <v>559.12291666666579</v>
      </c>
      <c r="D289" s="28">
        <f t="shared" si="154"/>
        <v>465.72916666666617</v>
      </c>
      <c r="E289" s="23"/>
      <c r="F289"/>
      <c r="G289"/>
      <c r="H289"/>
      <c r="I289"/>
      <c r="J289"/>
      <c r="K289"/>
      <c r="L289"/>
      <c r="M289"/>
      <c r="N289"/>
      <c r="O289"/>
      <c r="P289"/>
      <c r="Q289"/>
      <c r="R289"/>
      <c r="S289"/>
      <c r="T289"/>
      <c r="U289"/>
      <c r="V289"/>
      <c r="W289"/>
      <c r="X289"/>
      <c r="Y289"/>
      <c r="Z289"/>
      <c r="AA289"/>
      <c r="AB289"/>
      <c r="AC289"/>
      <c r="AD289"/>
      <c r="AE289"/>
      <c r="AF289"/>
      <c r="AG289"/>
      <c r="AH289"/>
      <c r="AI289"/>
      <c r="AJ289"/>
      <c r="AK289"/>
      <c r="AL289"/>
      <c r="AM289"/>
      <c r="AN289"/>
      <c r="AO289"/>
      <c r="AP289"/>
      <c r="AQ289"/>
      <c r="AR289"/>
      <c r="AS289"/>
      <c r="AT289"/>
      <c r="AU289"/>
      <c r="AV289"/>
      <c r="AW289"/>
      <c r="AX289"/>
      <c r="AY289"/>
      <c r="AZ289"/>
      <c r="BA289"/>
      <c r="BB289"/>
      <c r="BC289"/>
      <c r="BD289"/>
      <c r="BE289"/>
      <c r="BF289"/>
      <c r="BG289"/>
      <c r="BH289"/>
      <c r="BI289"/>
      <c r="BJ289"/>
      <c r="BK289"/>
      <c r="BL289"/>
      <c r="BM289"/>
      <c r="BN289"/>
      <c r="BO289"/>
      <c r="BP289"/>
      <c r="BQ289"/>
      <c r="BR289"/>
      <c r="BS289"/>
      <c r="BT289"/>
      <c r="BU289"/>
      <c r="BV289"/>
      <c r="BW289"/>
      <c r="BX289"/>
      <c r="BY289"/>
      <c r="BZ289"/>
      <c r="CA289"/>
      <c r="CB289"/>
      <c r="CC289"/>
      <c r="CD289"/>
      <c r="CE289"/>
      <c r="CF289"/>
      <c r="CG289"/>
      <c r="CH289"/>
      <c r="CI289"/>
      <c r="CJ289"/>
      <c r="CK289"/>
      <c r="CL289"/>
      <c r="CM289"/>
      <c r="CN289"/>
      <c r="CO289"/>
      <c r="CP289"/>
      <c r="CQ289"/>
      <c r="CR289"/>
      <c r="CS289"/>
      <c r="CT289"/>
      <c r="CU289"/>
      <c r="CV289"/>
      <c r="CW289"/>
      <c r="CX289"/>
      <c r="CY289"/>
      <c r="CZ289"/>
      <c r="DA289"/>
      <c r="DB289"/>
      <c r="DC289"/>
      <c r="DD289"/>
      <c r="DE289"/>
      <c r="DF289"/>
      <c r="DG289"/>
      <c r="DH289"/>
      <c r="DI289"/>
      <c r="DJ289"/>
      <c r="DK289"/>
      <c r="DL289"/>
      <c r="DM289"/>
      <c r="DN289"/>
      <c r="DO289"/>
      <c r="DP289"/>
      <c r="DQ289"/>
      <c r="DR289"/>
      <c r="DS289"/>
      <c r="DT289"/>
      <c r="DU289"/>
      <c r="DV289"/>
      <c r="DW289"/>
      <c r="DX289"/>
      <c r="DY289"/>
      <c r="DZ289"/>
      <c r="EA289"/>
      <c r="EB289"/>
      <c r="EC289"/>
      <c r="ED289"/>
      <c r="EE289"/>
      <c r="EF289"/>
      <c r="EG289"/>
      <c r="EH289"/>
      <c r="EI289"/>
      <c r="EJ289"/>
      <c r="EK289"/>
      <c r="EL289"/>
      <c r="EM289"/>
      <c r="EN289"/>
      <c r="EO289"/>
      <c r="EP289"/>
      <c r="EQ289"/>
      <c r="ER289"/>
      <c r="ES289"/>
      <c r="ET289"/>
      <c r="EU289"/>
      <c r="EV289"/>
      <c r="EW289"/>
      <c r="EX289"/>
      <c r="EY289"/>
      <c r="EZ289"/>
      <c r="FA289"/>
      <c r="FB289"/>
      <c r="FC289"/>
      <c r="FD289"/>
      <c r="FE289"/>
      <c r="FF289"/>
      <c r="FG289"/>
      <c r="FH289"/>
      <c r="FI289"/>
      <c r="FJ289"/>
      <c r="FK289"/>
      <c r="FL289"/>
      <c r="FM289"/>
      <c r="FN289"/>
      <c r="FO289"/>
      <c r="FP289"/>
      <c r="FQ289"/>
      <c r="FR289"/>
      <c r="FS289"/>
      <c r="FT289"/>
      <c r="FU289"/>
      <c r="FV289"/>
      <c r="FW289"/>
      <c r="FX289"/>
      <c r="FY289"/>
      <c r="FZ289"/>
      <c r="GA289"/>
      <c r="GB289"/>
      <c r="GC289"/>
      <c r="GD289"/>
      <c r="GE289"/>
      <c r="GF289"/>
      <c r="GG289"/>
      <c r="GH289"/>
      <c r="GI289"/>
      <c r="GJ289"/>
      <c r="GK289"/>
      <c r="GL289"/>
      <c r="GM289"/>
      <c r="GN289"/>
      <c r="GO289"/>
      <c r="GP289"/>
      <c r="GQ289"/>
      <c r="GR289"/>
      <c r="GS289"/>
      <c r="GT289"/>
      <c r="GU289"/>
      <c r="GV289"/>
      <c r="GW289"/>
      <c r="GX289"/>
      <c r="GY289"/>
      <c r="GZ289"/>
      <c r="HA289"/>
      <c r="HB289"/>
      <c r="HC289"/>
      <c r="HD289"/>
      <c r="HE289"/>
      <c r="HF289"/>
      <c r="HG289"/>
      <c r="HH289"/>
      <c r="HI289"/>
      <c r="HJ289"/>
      <c r="HK289"/>
      <c r="HL289"/>
      <c r="HM289"/>
      <c r="HN289"/>
      <c r="HO289"/>
      <c r="HP289"/>
      <c r="HQ289"/>
      <c r="HR289"/>
      <c r="HS289"/>
      <c r="HT289"/>
      <c r="HU289"/>
      <c r="HV289"/>
      <c r="HW289"/>
      <c r="HX289"/>
      <c r="HY289"/>
      <c r="HZ289"/>
      <c r="IA289"/>
      <c r="IB289"/>
      <c r="IC289"/>
      <c r="ID289"/>
      <c r="IE289"/>
      <c r="IF289"/>
      <c r="IG289"/>
      <c r="IH289"/>
      <c r="II289"/>
      <c r="IJ289"/>
      <c r="IK289"/>
      <c r="IL289"/>
      <c r="IM289"/>
      <c r="IN289"/>
      <c r="IO289"/>
      <c r="IP289"/>
      <c r="IQ289"/>
      <c r="IR289"/>
      <c r="IS289"/>
      <c r="IT289"/>
      <c r="IU289"/>
      <c r="IV289"/>
      <c r="IW289"/>
    </row>
    <row r="290" spans="1:257" s="2" customFormat="1" ht="15" hidden="1" x14ac:dyDescent="0.25">
      <c r="A290" s="2">
        <v>188</v>
      </c>
      <c r="B290" s="36">
        <f t="shared" ca="1" si="144"/>
        <v>50188</v>
      </c>
      <c r="C290" s="28">
        <f t="shared" si="153"/>
        <v>555.32743055555466</v>
      </c>
      <c r="D290" s="28">
        <f t="shared" si="154"/>
        <v>463.663194444444</v>
      </c>
      <c r="E290" s="23"/>
      <c r="F290"/>
      <c r="G290"/>
      <c r="H290"/>
      <c r="I290"/>
      <c r="J290"/>
      <c r="K290"/>
      <c r="L290"/>
      <c r="M290"/>
      <c r="N290"/>
      <c r="O290"/>
      <c r="P290"/>
      <c r="Q290"/>
      <c r="R290"/>
      <c r="S290"/>
      <c r="T290"/>
      <c r="U290"/>
      <c r="V290"/>
      <c r="W290"/>
      <c r="X290"/>
      <c r="Y290"/>
      <c r="Z290"/>
      <c r="AA290"/>
      <c r="AB290"/>
      <c r="AC290"/>
      <c r="AD290"/>
      <c r="AE290"/>
      <c r="AF290"/>
      <c r="AG290"/>
      <c r="AH290"/>
      <c r="AI290"/>
      <c r="AJ290"/>
      <c r="AK290"/>
      <c r="AL290"/>
      <c r="AM290"/>
      <c r="AN290"/>
      <c r="AO290"/>
      <c r="AP290"/>
      <c r="AQ290"/>
      <c r="AR290"/>
      <c r="AS290"/>
      <c r="AT290"/>
      <c r="AU290"/>
      <c r="AV290"/>
      <c r="AW290"/>
      <c r="AX290"/>
      <c r="AY290"/>
      <c r="AZ290"/>
      <c r="BA290"/>
      <c r="BB290"/>
      <c r="BC290"/>
      <c r="BD290"/>
      <c r="BE290"/>
      <c r="BF290"/>
      <c r="BG290"/>
      <c r="BH290"/>
      <c r="BI290"/>
      <c r="BJ290"/>
      <c r="BK290"/>
      <c r="BL290"/>
      <c r="BM290"/>
      <c r="BN290"/>
      <c r="BO290"/>
      <c r="BP290"/>
      <c r="BQ290"/>
      <c r="BR290"/>
      <c r="BS290"/>
      <c r="BT290"/>
      <c r="BU290"/>
      <c r="BV290"/>
      <c r="BW290"/>
      <c r="BX290"/>
      <c r="BY290"/>
      <c r="BZ290"/>
      <c r="CA290"/>
      <c r="CB290"/>
      <c r="CC290"/>
      <c r="CD290"/>
      <c r="CE290"/>
      <c r="CF290"/>
      <c r="CG290"/>
      <c r="CH290"/>
      <c r="CI290"/>
      <c r="CJ290"/>
      <c r="CK290"/>
      <c r="CL290"/>
      <c r="CM290"/>
      <c r="CN290"/>
      <c r="CO290"/>
      <c r="CP290"/>
      <c r="CQ290"/>
      <c r="CR290"/>
      <c r="CS290"/>
      <c r="CT290"/>
      <c r="CU290"/>
      <c r="CV290"/>
      <c r="CW290"/>
      <c r="CX290"/>
      <c r="CY290"/>
      <c r="CZ290"/>
      <c r="DA290"/>
      <c r="DB290"/>
      <c r="DC290"/>
      <c r="DD290"/>
      <c r="DE290"/>
      <c r="DF290"/>
      <c r="DG290"/>
      <c r="DH290"/>
      <c r="DI290"/>
      <c r="DJ290"/>
      <c r="DK290"/>
      <c r="DL290"/>
      <c r="DM290"/>
      <c r="DN290"/>
      <c r="DO290"/>
      <c r="DP290"/>
      <c r="DQ290"/>
      <c r="DR290"/>
      <c r="DS290"/>
      <c r="DT290"/>
      <c r="DU290"/>
      <c r="DV290"/>
      <c r="DW290"/>
      <c r="DX290"/>
      <c r="DY290"/>
      <c r="DZ290"/>
      <c r="EA290"/>
      <c r="EB290"/>
      <c r="EC290"/>
      <c r="ED290"/>
      <c r="EE290"/>
      <c r="EF290"/>
      <c r="EG290"/>
      <c r="EH290"/>
      <c r="EI290"/>
      <c r="EJ290"/>
      <c r="EK290"/>
      <c r="EL290"/>
      <c r="EM290"/>
      <c r="EN290"/>
      <c r="EO290"/>
      <c r="EP290"/>
      <c r="EQ290"/>
      <c r="ER290"/>
      <c r="ES290"/>
      <c r="ET290"/>
      <c r="EU290"/>
      <c r="EV290"/>
      <c r="EW290"/>
      <c r="EX290"/>
      <c r="EY290"/>
      <c r="EZ290"/>
      <c r="FA290"/>
      <c r="FB290"/>
      <c r="FC290"/>
      <c r="FD290"/>
      <c r="FE290"/>
      <c r="FF290"/>
      <c r="FG290"/>
      <c r="FH290"/>
      <c r="FI290"/>
      <c r="FJ290"/>
      <c r="FK290"/>
      <c r="FL290"/>
      <c r="FM290"/>
      <c r="FN290"/>
      <c r="FO290"/>
      <c r="FP290"/>
      <c r="FQ290"/>
      <c r="FR290"/>
      <c r="FS290"/>
      <c r="FT290"/>
      <c r="FU290"/>
      <c r="FV290"/>
      <c r="FW290"/>
      <c r="FX290"/>
      <c r="FY290"/>
      <c r="FZ290"/>
      <c r="GA290"/>
      <c r="GB290"/>
      <c r="GC290"/>
      <c r="GD290"/>
      <c r="GE290"/>
      <c r="GF290"/>
      <c r="GG290"/>
      <c r="GH290"/>
      <c r="GI290"/>
      <c r="GJ290"/>
      <c r="GK290"/>
      <c r="GL290"/>
      <c r="GM290"/>
      <c r="GN290"/>
      <c r="GO290"/>
      <c r="GP290"/>
      <c r="GQ290"/>
      <c r="GR290"/>
      <c r="GS290"/>
      <c r="GT290"/>
      <c r="GU290"/>
      <c r="GV290"/>
      <c r="GW290"/>
      <c r="GX290"/>
      <c r="GY290"/>
      <c r="GZ290"/>
      <c r="HA290"/>
      <c r="HB290"/>
      <c r="HC290"/>
      <c r="HD290"/>
      <c r="HE290"/>
      <c r="HF290"/>
      <c r="HG290"/>
      <c r="HH290"/>
      <c r="HI290"/>
      <c r="HJ290"/>
      <c r="HK290"/>
      <c r="HL290"/>
      <c r="HM290"/>
      <c r="HN290"/>
      <c r="HO290"/>
      <c r="HP290"/>
      <c r="HQ290"/>
      <c r="HR290"/>
      <c r="HS290"/>
      <c r="HT290"/>
      <c r="HU290"/>
      <c r="HV290"/>
      <c r="HW290"/>
      <c r="HX290"/>
      <c r="HY290"/>
      <c r="HZ290"/>
      <c r="IA290"/>
      <c r="IB290"/>
      <c r="IC290"/>
      <c r="ID290"/>
      <c r="IE290"/>
      <c r="IF290"/>
      <c r="IG290"/>
      <c r="IH290"/>
      <c r="II290"/>
      <c r="IJ290"/>
      <c r="IK290"/>
      <c r="IL290"/>
      <c r="IM290"/>
      <c r="IN290"/>
      <c r="IO290"/>
      <c r="IP290"/>
      <c r="IQ290"/>
      <c r="IR290"/>
      <c r="IS290"/>
      <c r="IT290"/>
      <c r="IU290"/>
      <c r="IV290"/>
      <c r="IW290"/>
    </row>
    <row r="291" spans="1:257" s="2" customFormat="1" ht="15" hidden="1" x14ac:dyDescent="0.25">
      <c r="A291" s="2">
        <v>189</v>
      </c>
      <c r="B291" s="36">
        <f t="shared" ca="1" si="144"/>
        <v>50219</v>
      </c>
      <c r="C291" s="28">
        <f t="shared" si="153"/>
        <v>551.53194444444352</v>
      </c>
      <c r="D291" s="28">
        <f t="shared" si="154"/>
        <v>461.59722222222172</v>
      </c>
      <c r="E291" s="23"/>
      <c r="F291"/>
      <c r="G291"/>
      <c r="H291"/>
      <c r="I291"/>
      <c r="J291"/>
      <c r="K291"/>
      <c r="L291"/>
      <c r="M291"/>
      <c r="N291"/>
      <c r="O291"/>
      <c r="P291"/>
      <c r="Q291"/>
      <c r="R291"/>
      <c r="S291"/>
      <c r="T291"/>
      <c r="U291"/>
      <c r="V291"/>
      <c r="W291"/>
      <c r="X291"/>
      <c r="Y291"/>
      <c r="Z291"/>
      <c r="AA291"/>
      <c r="AB291"/>
      <c r="AC291"/>
      <c r="AD291"/>
      <c r="AE291"/>
      <c r="AF291"/>
      <c r="AG291"/>
      <c r="AH291"/>
      <c r="AI291"/>
      <c r="AJ291"/>
      <c r="AK291"/>
      <c r="AL291"/>
      <c r="AM291"/>
      <c r="AN291"/>
      <c r="AO291"/>
      <c r="AP291"/>
      <c r="AQ291"/>
      <c r="AR291"/>
      <c r="AS291"/>
      <c r="AT291"/>
      <c r="AU291"/>
      <c r="AV291"/>
      <c r="AW291"/>
      <c r="AX291"/>
      <c r="AY291"/>
      <c r="AZ291"/>
      <c r="BA291"/>
      <c r="BB291"/>
      <c r="BC291"/>
      <c r="BD291"/>
      <c r="BE291"/>
      <c r="BF291"/>
      <c r="BG291"/>
      <c r="BH291"/>
      <c r="BI291"/>
      <c r="BJ291"/>
      <c r="BK291"/>
      <c r="BL291"/>
      <c r="BM291"/>
      <c r="BN291"/>
      <c r="BO291"/>
      <c r="BP291"/>
      <c r="BQ291"/>
      <c r="BR291"/>
      <c r="BS291"/>
      <c r="BT291"/>
      <c r="BU291"/>
      <c r="BV291"/>
      <c r="BW291"/>
      <c r="BX291"/>
      <c r="BY291"/>
      <c r="BZ291"/>
      <c r="CA291"/>
      <c r="CB291"/>
      <c r="CC291"/>
      <c r="CD291"/>
      <c r="CE291"/>
      <c r="CF291"/>
      <c r="CG291"/>
      <c r="CH291"/>
      <c r="CI291"/>
      <c r="CJ291"/>
      <c r="CK291"/>
      <c r="CL291"/>
      <c r="CM291"/>
      <c r="CN291"/>
      <c r="CO291"/>
      <c r="CP291"/>
      <c r="CQ291"/>
      <c r="CR291"/>
      <c r="CS291"/>
      <c r="CT291"/>
      <c r="CU291"/>
      <c r="CV291"/>
      <c r="CW291"/>
      <c r="CX291"/>
      <c r="CY291"/>
      <c r="CZ291"/>
      <c r="DA291"/>
      <c r="DB291"/>
      <c r="DC291"/>
      <c r="DD291"/>
      <c r="DE291"/>
      <c r="DF291"/>
      <c r="DG291"/>
      <c r="DH291"/>
      <c r="DI291"/>
      <c r="DJ291"/>
      <c r="DK291"/>
      <c r="DL291"/>
      <c r="DM291"/>
      <c r="DN291"/>
      <c r="DO291"/>
      <c r="DP291"/>
      <c r="DQ291"/>
      <c r="DR291"/>
      <c r="DS291"/>
      <c r="DT291"/>
      <c r="DU291"/>
      <c r="DV291"/>
      <c r="DW291"/>
      <c r="DX291"/>
      <c r="DY291"/>
      <c r="DZ291"/>
      <c r="EA291"/>
      <c r="EB291"/>
      <c r="EC291"/>
      <c r="ED291"/>
      <c r="EE291"/>
      <c r="EF291"/>
      <c r="EG291"/>
      <c r="EH291"/>
      <c r="EI291"/>
      <c r="EJ291"/>
      <c r="EK291"/>
      <c r="EL291"/>
      <c r="EM291"/>
      <c r="EN291"/>
      <c r="EO291"/>
      <c r="EP291"/>
      <c r="EQ291"/>
      <c r="ER291"/>
      <c r="ES291"/>
      <c r="ET291"/>
      <c r="EU291"/>
      <c r="EV291"/>
      <c r="EW291"/>
      <c r="EX291"/>
      <c r="EY291"/>
      <c r="EZ291"/>
      <c r="FA291"/>
      <c r="FB291"/>
      <c r="FC291"/>
      <c r="FD291"/>
      <c r="FE291"/>
      <c r="FF291"/>
      <c r="FG291"/>
      <c r="FH291"/>
      <c r="FI291"/>
      <c r="FJ291"/>
      <c r="FK291"/>
      <c r="FL291"/>
      <c r="FM291"/>
      <c r="FN291"/>
      <c r="FO291"/>
      <c r="FP291"/>
      <c r="FQ291"/>
      <c r="FR291"/>
      <c r="FS291"/>
      <c r="FT291"/>
      <c r="FU291"/>
      <c r="FV291"/>
      <c r="FW291"/>
      <c r="FX291"/>
      <c r="FY291"/>
      <c r="FZ291"/>
      <c r="GA291"/>
      <c r="GB291"/>
      <c r="GC291"/>
      <c r="GD291"/>
      <c r="GE291"/>
      <c r="GF291"/>
      <c r="GG291"/>
      <c r="GH291"/>
      <c r="GI291"/>
      <c r="GJ291"/>
      <c r="GK291"/>
      <c r="GL291"/>
      <c r="GM291"/>
      <c r="GN291"/>
      <c r="GO291"/>
      <c r="GP291"/>
      <c r="GQ291"/>
      <c r="GR291"/>
      <c r="GS291"/>
      <c r="GT291"/>
      <c r="GU291"/>
      <c r="GV291"/>
      <c r="GW291"/>
      <c r="GX291"/>
      <c r="GY291"/>
      <c r="GZ291"/>
      <c r="HA291"/>
      <c r="HB291"/>
      <c r="HC291"/>
      <c r="HD291"/>
      <c r="HE291"/>
      <c r="HF291"/>
      <c r="HG291"/>
      <c r="HH291"/>
      <c r="HI291"/>
      <c r="HJ291"/>
      <c r="HK291"/>
      <c r="HL291"/>
      <c r="HM291"/>
      <c r="HN291"/>
      <c r="HO291"/>
      <c r="HP291"/>
      <c r="HQ291"/>
      <c r="HR291"/>
      <c r="HS291"/>
      <c r="HT291"/>
      <c r="HU291"/>
      <c r="HV291"/>
      <c r="HW291"/>
      <c r="HX291"/>
      <c r="HY291"/>
      <c r="HZ291"/>
      <c r="IA291"/>
      <c r="IB291"/>
      <c r="IC291"/>
      <c r="ID291"/>
      <c r="IE291"/>
      <c r="IF291"/>
      <c r="IG291"/>
      <c r="IH291"/>
      <c r="II291"/>
      <c r="IJ291"/>
      <c r="IK291"/>
      <c r="IL291"/>
      <c r="IM291"/>
      <c r="IN291"/>
      <c r="IO291"/>
      <c r="IP291"/>
      <c r="IQ291"/>
      <c r="IR291"/>
      <c r="IS291"/>
      <c r="IT291"/>
      <c r="IU291"/>
      <c r="IV291"/>
      <c r="IW291"/>
    </row>
    <row r="292" spans="1:257" s="2" customFormat="1" ht="15" hidden="1" x14ac:dyDescent="0.25">
      <c r="A292" s="2">
        <v>190</v>
      </c>
      <c r="B292" s="36">
        <f t="shared" ca="1" si="144"/>
        <v>50249</v>
      </c>
      <c r="C292" s="28">
        <f t="shared" si="153"/>
        <v>547.73645833333239</v>
      </c>
      <c r="D292" s="28">
        <f t="shared" si="154"/>
        <v>459.53124999999955</v>
      </c>
      <c r="E292" s="23"/>
      <c r="F292"/>
      <c r="G292"/>
      <c r="H292"/>
      <c r="I292"/>
      <c r="J292"/>
      <c r="K292"/>
      <c r="L292"/>
      <c r="M292"/>
      <c r="N292"/>
      <c r="O292"/>
      <c r="P292"/>
      <c r="Q292"/>
      <c r="R292"/>
      <c r="S292"/>
      <c r="T292"/>
      <c r="U292"/>
      <c r="V292"/>
      <c r="W292"/>
      <c r="X292"/>
      <c r="Y292"/>
      <c r="Z292"/>
      <c r="AA292"/>
      <c r="AB292"/>
      <c r="AC292"/>
      <c r="AD292"/>
      <c r="AE292"/>
      <c r="AF292"/>
      <c r="AG292"/>
      <c r="AH292"/>
      <c r="AI292"/>
      <c r="AJ292"/>
      <c r="AK292"/>
      <c r="AL292"/>
      <c r="AM292"/>
      <c r="AN292"/>
      <c r="AO292"/>
      <c r="AP292"/>
      <c r="AQ292"/>
      <c r="AR292"/>
      <c r="AS292"/>
      <c r="AT292"/>
      <c r="AU292"/>
      <c r="AV292"/>
      <c r="AW292"/>
      <c r="AX292"/>
      <c r="AY292"/>
      <c r="AZ292"/>
      <c r="BA292"/>
      <c r="BB292"/>
      <c r="BC292"/>
      <c r="BD292"/>
      <c r="BE292"/>
      <c r="BF292"/>
      <c r="BG292"/>
      <c r="BH292"/>
      <c r="BI292"/>
      <c r="BJ292"/>
      <c r="BK292"/>
      <c r="BL292"/>
      <c r="BM292"/>
      <c r="BN292"/>
      <c r="BO292"/>
      <c r="BP292"/>
      <c r="BQ292"/>
      <c r="BR292"/>
      <c r="BS292"/>
      <c r="BT292"/>
      <c r="BU292"/>
      <c r="BV292"/>
      <c r="BW292"/>
      <c r="BX292"/>
      <c r="BY292"/>
      <c r="BZ292"/>
      <c r="CA292"/>
      <c r="CB292"/>
      <c r="CC292"/>
      <c r="CD292"/>
      <c r="CE292"/>
      <c r="CF292"/>
      <c r="CG292"/>
      <c r="CH292"/>
      <c r="CI292"/>
      <c r="CJ292"/>
      <c r="CK292"/>
      <c r="CL292"/>
      <c r="CM292"/>
      <c r="CN292"/>
      <c r="CO292"/>
      <c r="CP292"/>
      <c r="CQ292"/>
      <c r="CR292"/>
      <c r="CS292"/>
      <c r="CT292"/>
      <c r="CU292"/>
      <c r="CV292"/>
      <c r="CW292"/>
      <c r="CX292"/>
      <c r="CY292"/>
      <c r="CZ292"/>
      <c r="DA292"/>
      <c r="DB292"/>
      <c r="DC292"/>
      <c r="DD292"/>
      <c r="DE292"/>
      <c r="DF292"/>
      <c r="DG292"/>
      <c r="DH292"/>
      <c r="DI292"/>
      <c r="DJ292"/>
      <c r="DK292"/>
      <c r="DL292"/>
      <c r="DM292"/>
      <c r="DN292"/>
      <c r="DO292"/>
      <c r="DP292"/>
      <c r="DQ292"/>
      <c r="DR292"/>
      <c r="DS292"/>
      <c r="DT292"/>
      <c r="DU292"/>
      <c r="DV292"/>
      <c r="DW292"/>
      <c r="DX292"/>
      <c r="DY292"/>
      <c r="DZ292"/>
      <c r="EA292"/>
      <c r="EB292"/>
      <c r="EC292"/>
      <c r="ED292"/>
      <c r="EE292"/>
      <c r="EF292"/>
      <c r="EG292"/>
      <c r="EH292"/>
      <c r="EI292"/>
      <c r="EJ292"/>
      <c r="EK292"/>
      <c r="EL292"/>
      <c r="EM292"/>
      <c r="EN292"/>
      <c r="EO292"/>
      <c r="EP292"/>
      <c r="EQ292"/>
      <c r="ER292"/>
      <c r="ES292"/>
      <c r="ET292"/>
      <c r="EU292"/>
      <c r="EV292"/>
      <c r="EW292"/>
      <c r="EX292"/>
      <c r="EY292"/>
      <c r="EZ292"/>
      <c r="FA292"/>
      <c r="FB292"/>
      <c r="FC292"/>
      <c r="FD292"/>
      <c r="FE292"/>
      <c r="FF292"/>
      <c r="FG292"/>
      <c r="FH292"/>
      <c r="FI292"/>
      <c r="FJ292"/>
      <c r="FK292"/>
      <c r="FL292"/>
      <c r="FM292"/>
      <c r="FN292"/>
      <c r="FO292"/>
      <c r="FP292"/>
      <c r="FQ292"/>
      <c r="FR292"/>
      <c r="FS292"/>
      <c r="FT292"/>
      <c r="FU292"/>
      <c r="FV292"/>
      <c r="FW292"/>
      <c r="FX292"/>
      <c r="FY292"/>
      <c r="FZ292"/>
      <c r="GA292"/>
      <c r="GB292"/>
      <c r="GC292"/>
      <c r="GD292"/>
      <c r="GE292"/>
      <c r="GF292"/>
      <c r="GG292"/>
      <c r="GH292"/>
      <c r="GI292"/>
      <c r="GJ292"/>
      <c r="GK292"/>
      <c r="GL292"/>
      <c r="GM292"/>
      <c r="GN292"/>
      <c r="GO292"/>
      <c r="GP292"/>
      <c r="GQ292"/>
      <c r="GR292"/>
      <c r="GS292"/>
      <c r="GT292"/>
      <c r="GU292"/>
      <c r="GV292"/>
      <c r="GW292"/>
      <c r="GX292"/>
      <c r="GY292"/>
      <c r="GZ292"/>
      <c r="HA292"/>
      <c r="HB292"/>
      <c r="HC292"/>
      <c r="HD292"/>
      <c r="HE292"/>
      <c r="HF292"/>
      <c r="HG292"/>
      <c r="HH292"/>
      <c r="HI292"/>
      <c r="HJ292"/>
      <c r="HK292"/>
      <c r="HL292"/>
      <c r="HM292"/>
      <c r="HN292"/>
      <c r="HO292"/>
      <c r="HP292"/>
      <c r="HQ292"/>
      <c r="HR292"/>
      <c r="HS292"/>
      <c r="HT292"/>
      <c r="HU292"/>
      <c r="HV292"/>
      <c r="HW292"/>
      <c r="HX292"/>
      <c r="HY292"/>
      <c r="HZ292"/>
      <c r="IA292"/>
      <c r="IB292"/>
      <c r="IC292"/>
      <c r="ID292"/>
      <c r="IE292"/>
      <c r="IF292"/>
      <c r="IG292"/>
      <c r="IH292"/>
      <c r="II292"/>
      <c r="IJ292"/>
      <c r="IK292"/>
      <c r="IL292"/>
      <c r="IM292"/>
      <c r="IN292"/>
      <c r="IO292"/>
      <c r="IP292"/>
      <c r="IQ292"/>
      <c r="IR292"/>
      <c r="IS292"/>
      <c r="IT292"/>
      <c r="IU292"/>
      <c r="IV292"/>
      <c r="IW292"/>
    </row>
    <row r="293" spans="1:257" s="2" customFormat="1" ht="15" hidden="1" x14ac:dyDescent="0.25">
      <c r="A293" s="2">
        <v>191</v>
      </c>
      <c r="B293" s="36">
        <f t="shared" ca="1" si="144"/>
        <v>50280</v>
      </c>
      <c r="C293" s="28">
        <f t="shared" si="153"/>
        <v>543.94097222222126</v>
      </c>
      <c r="D293" s="28">
        <f t="shared" si="154"/>
        <v>457.46527777777726</v>
      </c>
      <c r="E293" s="23"/>
      <c r="F293"/>
      <c r="G293"/>
      <c r="H293"/>
      <c r="I293"/>
      <c r="J293"/>
      <c r="K293"/>
      <c r="L293"/>
      <c r="M293"/>
      <c r="N293"/>
      <c r="O293"/>
      <c r="P293"/>
      <c r="Q293"/>
      <c r="R293"/>
      <c r="S293"/>
      <c r="T293"/>
      <c r="U293"/>
      <c r="V293"/>
      <c r="W293"/>
      <c r="X293"/>
      <c r="Y293"/>
      <c r="Z293"/>
      <c r="AA293"/>
      <c r="AB293"/>
      <c r="AC293"/>
      <c r="AD293"/>
      <c r="AE293"/>
      <c r="AF293"/>
      <c r="AG293"/>
      <c r="AH293"/>
      <c r="AI293"/>
      <c r="AJ293"/>
      <c r="AK293"/>
      <c r="AL293"/>
      <c r="AM293"/>
      <c r="AN293"/>
      <c r="AO293"/>
      <c r="AP293"/>
      <c r="AQ293"/>
      <c r="AR293"/>
      <c r="AS293"/>
      <c r="AT293"/>
      <c r="AU293"/>
      <c r="AV293"/>
      <c r="AW293"/>
      <c r="AX293"/>
      <c r="AY293"/>
      <c r="AZ293"/>
      <c r="BA293"/>
      <c r="BB293"/>
      <c r="BC293"/>
      <c r="BD293"/>
      <c r="BE293"/>
      <c r="BF293"/>
      <c r="BG293"/>
      <c r="BH293"/>
      <c r="BI293"/>
      <c r="BJ293"/>
      <c r="BK293"/>
      <c r="BL293"/>
      <c r="BM293"/>
      <c r="BN293"/>
      <c r="BO293"/>
      <c r="BP293"/>
      <c r="BQ293"/>
      <c r="BR293"/>
      <c r="BS293"/>
      <c r="BT293"/>
      <c r="BU293"/>
      <c r="BV293"/>
      <c r="BW293"/>
      <c r="BX293"/>
      <c r="BY293"/>
      <c r="BZ293"/>
      <c r="CA293"/>
      <c r="CB293"/>
      <c r="CC293"/>
      <c r="CD293"/>
      <c r="CE293"/>
      <c r="CF293"/>
      <c r="CG293"/>
      <c r="CH293"/>
      <c r="CI293"/>
      <c r="CJ293"/>
      <c r="CK293"/>
      <c r="CL293"/>
      <c r="CM293"/>
      <c r="CN293"/>
      <c r="CO293"/>
      <c r="CP293"/>
      <c r="CQ293"/>
      <c r="CR293"/>
      <c r="CS293"/>
      <c r="CT293"/>
      <c r="CU293"/>
      <c r="CV293"/>
      <c r="CW293"/>
      <c r="CX293"/>
      <c r="CY293"/>
      <c r="CZ293"/>
      <c r="DA293"/>
      <c r="DB293"/>
      <c r="DC293"/>
      <c r="DD293"/>
      <c r="DE293"/>
      <c r="DF293"/>
      <c r="DG293"/>
      <c r="DH293"/>
      <c r="DI293"/>
      <c r="DJ293"/>
      <c r="DK293"/>
      <c r="DL293"/>
      <c r="DM293"/>
      <c r="DN293"/>
      <c r="DO293"/>
      <c r="DP293"/>
      <c r="DQ293"/>
      <c r="DR293"/>
      <c r="DS293"/>
      <c r="DT293"/>
      <c r="DU293"/>
      <c r="DV293"/>
      <c r="DW293"/>
      <c r="DX293"/>
      <c r="DY293"/>
      <c r="DZ293"/>
      <c r="EA293"/>
      <c r="EB293"/>
      <c r="EC293"/>
      <c r="ED293"/>
      <c r="EE293"/>
      <c r="EF293"/>
      <c r="EG293"/>
      <c r="EH293"/>
      <c r="EI293"/>
      <c r="EJ293"/>
      <c r="EK293"/>
      <c r="EL293"/>
      <c r="EM293"/>
      <c r="EN293"/>
      <c r="EO293"/>
      <c r="EP293"/>
      <c r="EQ293"/>
      <c r="ER293"/>
      <c r="ES293"/>
      <c r="ET293"/>
      <c r="EU293"/>
      <c r="EV293"/>
      <c r="EW293"/>
      <c r="EX293"/>
      <c r="EY293"/>
      <c r="EZ293"/>
      <c r="FA293"/>
      <c r="FB293"/>
      <c r="FC293"/>
      <c r="FD293"/>
      <c r="FE293"/>
      <c r="FF293"/>
      <c r="FG293"/>
      <c r="FH293"/>
      <c r="FI293"/>
      <c r="FJ293"/>
      <c r="FK293"/>
      <c r="FL293"/>
      <c r="FM293"/>
      <c r="FN293"/>
      <c r="FO293"/>
      <c r="FP293"/>
      <c r="FQ293"/>
      <c r="FR293"/>
      <c r="FS293"/>
      <c r="FT293"/>
      <c r="FU293"/>
      <c r="FV293"/>
      <c r="FW293"/>
      <c r="FX293"/>
      <c r="FY293"/>
      <c r="FZ293"/>
      <c r="GA293"/>
      <c r="GB293"/>
      <c r="GC293"/>
      <c r="GD293"/>
      <c r="GE293"/>
      <c r="GF293"/>
      <c r="GG293"/>
      <c r="GH293"/>
      <c r="GI293"/>
      <c r="GJ293"/>
      <c r="GK293"/>
      <c r="GL293"/>
      <c r="GM293"/>
      <c r="GN293"/>
      <c r="GO293"/>
      <c r="GP293"/>
      <c r="GQ293"/>
      <c r="GR293"/>
      <c r="GS293"/>
      <c r="GT293"/>
      <c r="GU293"/>
      <c r="GV293"/>
      <c r="GW293"/>
      <c r="GX293"/>
      <c r="GY293"/>
      <c r="GZ293"/>
      <c r="HA293"/>
      <c r="HB293"/>
      <c r="HC293"/>
      <c r="HD293"/>
      <c r="HE293"/>
      <c r="HF293"/>
      <c r="HG293"/>
      <c r="HH293"/>
      <c r="HI293"/>
      <c r="HJ293"/>
      <c r="HK293"/>
      <c r="HL293"/>
      <c r="HM293"/>
      <c r="HN293"/>
      <c r="HO293"/>
      <c r="HP293"/>
      <c r="HQ293"/>
      <c r="HR293"/>
      <c r="HS293"/>
      <c r="HT293"/>
      <c r="HU293"/>
      <c r="HV293"/>
      <c r="HW293"/>
      <c r="HX293"/>
      <c r="HY293"/>
      <c r="HZ293"/>
      <c r="IA293"/>
      <c r="IB293"/>
      <c r="IC293"/>
      <c r="ID293"/>
      <c r="IE293"/>
      <c r="IF293"/>
      <c r="IG293"/>
      <c r="IH293"/>
      <c r="II293"/>
      <c r="IJ293"/>
      <c r="IK293"/>
      <c r="IL293"/>
      <c r="IM293"/>
      <c r="IN293"/>
      <c r="IO293"/>
      <c r="IP293"/>
      <c r="IQ293"/>
      <c r="IR293"/>
      <c r="IS293"/>
      <c r="IT293"/>
      <c r="IU293"/>
      <c r="IV293"/>
      <c r="IW293"/>
    </row>
    <row r="294" spans="1:257" s="2" customFormat="1" ht="15" hidden="1" x14ac:dyDescent="0.25">
      <c r="A294" s="2">
        <v>192</v>
      </c>
      <c r="B294" s="36">
        <f t="shared" ca="1" si="144"/>
        <v>50311</v>
      </c>
      <c r="C294" s="28">
        <f t="shared" si="153"/>
        <v>540.14548611111013</v>
      </c>
      <c r="D294" s="28">
        <f t="shared" si="154"/>
        <v>455.39930555555509</v>
      </c>
      <c r="E294" s="23"/>
      <c r="F294"/>
      <c r="G294"/>
      <c r="H294"/>
      <c r="I294"/>
      <c r="J294"/>
      <c r="K294"/>
      <c r="L294"/>
      <c r="M294"/>
      <c r="N294"/>
      <c r="O294"/>
      <c r="P294"/>
      <c r="Q294"/>
      <c r="R294"/>
      <c r="S294"/>
      <c r="T294"/>
      <c r="U294"/>
      <c r="V294"/>
      <c r="W294"/>
      <c r="X294"/>
      <c r="Y294"/>
      <c r="Z294"/>
      <c r="AA294"/>
      <c r="AB294"/>
      <c r="AC294"/>
      <c r="AD294"/>
      <c r="AE294"/>
      <c r="AF294"/>
      <c r="AG294"/>
      <c r="AH294"/>
      <c r="AI294"/>
      <c r="AJ294"/>
      <c r="AK294"/>
      <c r="AL294"/>
      <c r="AM294"/>
      <c r="AN294"/>
      <c r="AO294"/>
      <c r="AP294"/>
      <c r="AQ294"/>
      <c r="AR294"/>
      <c r="AS294"/>
      <c r="AT294"/>
      <c r="AU294"/>
      <c r="AV294"/>
      <c r="AW294"/>
      <c r="AX294"/>
      <c r="AY294"/>
      <c r="AZ294"/>
      <c r="BA294"/>
      <c r="BB294"/>
      <c r="BC294"/>
      <c r="BD294"/>
      <c r="BE294"/>
      <c r="BF294"/>
      <c r="BG294"/>
      <c r="BH294"/>
      <c r="BI294"/>
      <c r="BJ294"/>
      <c r="BK294"/>
      <c r="BL294"/>
      <c r="BM294"/>
      <c r="BN294"/>
      <c r="BO294"/>
      <c r="BP294"/>
      <c r="BQ294"/>
      <c r="BR294"/>
      <c r="BS294"/>
      <c r="BT294"/>
      <c r="BU294"/>
      <c r="BV294"/>
      <c r="BW294"/>
      <c r="BX294"/>
      <c r="BY294"/>
      <c r="BZ294"/>
      <c r="CA294"/>
      <c r="CB294"/>
      <c r="CC294"/>
      <c r="CD294"/>
      <c r="CE294"/>
      <c r="CF294"/>
      <c r="CG294"/>
      <c r="CH294"/>
      <c r="CI294"/>
      <c r="CJ294"/>
      <c r="CK294"/>
      <c r="CL294"/>
      <c r="CM294"/>
      <c r="CN294"/>
      <c r="CO294"/>
      <c r="CP294"/>
      <c r="CQ294"/>
      <c r="CR294"/>
      <c r="CS294"/>
      <c r="CT294"/>
      <c r="CU294"/>
      <c r="CV294"/>
      <c r="CW294"/>
      <c r="CX294"/>
      <c r="CY294"/>
      <c r="CZ294"/>
      <c r="DA294"/>
      <c r="DB294"/>
      <c r="DC294"/>
      <c r="DD294"/>
      <c r="DE294"/>
      <c r="DF294"/>
      <c r="DG294"/>
      <c r="DH294"/>
      <c r="DI294"/>
      <c r="DJ294"/>
      <c r="DK294"/>
      <c r="DL294"/>
      <c r="DM294"/>
      <c r="DN294"/>
      <c r="DO294"/>
      <c r="DP294"/>
      <c r="DQ294"/>
      <c r="DR294"/>
      <c r="DS294"/>
      <c r="DT294"/>
      <c r="DU294"/>
      <c r="DV294"/>
      <c r="DW294"/>
      <c r="DX294"/>
      <c r="DY294"/>
      <c r="DZ294"/>
      <c r="EA294"/>
      <c r="EB294"/>
      <c r="EC294"/>
      <c r="ED294"/>
      <c r="EE294"/>
      <c r="EF294"/>
      <c r="EG294"/>
      <c r="EH294"/>
      <c r="EI294"/>
      <c r="EJ294"/>
      <c r="EK294"/>
      <c r="EL294"/>
      <c r="EM294"/>
      <c r="EN294"/>
      <c r="EO294"/>
      <c r="EP294"/>
      <c r="EQ294"/>
      <c r="ER294"/>
      <c r="ES294"/>
      <c r="ET294"/>
      <c r="EU294"/>
      <c r="EV294"/>
      <c r="EW294"/>
      <c r="EX294"/>
      <c r="EY294"/>
      <c r="EZ294"/>
      <c r="FA294"/>
      <c r="FB294"/>
      <c r="FC294"/>
      <c r="FD294"/>
      <c r="FE294"/>
      <c r="FF294"/>
      <c r="FG294"/>
      <c r="FH294"/>
      <c r="FI294"/>
      <c r="FJ294"/>
      <c r="FK294"/>
      <c r="FL294"/>
      <c r="FM294"/>
      <c r="FN294"/>
      <c r="FO294"/>
      <c r="FP294"/>
      <c r="FQ294"/>
      <c r="FR294"/>
      <c r="FS294"/>
      <c r="FT294"/>
      <c r="FU294"/>
      <c r="FV294"/>
      <c r="FW294"/>
      <c r="FX294"/>
      <c r="FY294"/>
      <c r="FZ294"/>
      <c r="GA294"/>
      <c r="GB294"/>
      <c r="GC294"/>
      <c r="GD294"/>
      <c r="GE294"/>
      <c r="GF294"/>
      <c r="GG294"/>
      <c r="GH294"/>
      <c r="GI294"/>
      <c r="GJ294"/>
      <c r="GK294"/>
      <c r="GL294"/>
      <c r="GM294"/>
      <c r="GN294"/>
      <c r="GO294"/>
      <c r="GP294"/>
      <c r="GQ294"/>
      <c r="GR294"/>
      <c r="GS294"/>
      <c r="GT294"/>
      <c r="GU294"/>
      <c r="GV294"/>
      <c r="GW294"/>
      <c r="GX294"/>
      <c r="GY294"/>
      <c r="GZ294"/>
      <c r="HA294"/>
      <c r="HB294"/>
      <c r="HC294"/>
      <c r="HD294"/>
      <c r="HE294"/>
      <c r="HF294"/>
      <c r="HG294"/>
      <c r="HH294"/>
      <c r="HI294"/>
      <c r="HJ294"/>
      <c r="HK294"/>
      <c r="HL294"/>
      <c r="HM294"/>
      <c r="HN294"/>
      <c r="HO294"/>
      <c r="HP294"/>
      <c r="HQ294"/>
      <c r="HR294"/>
      <c r="HS294"/>
      <c r="HT294"/>
      <c r="HU294"/>
      <c r="HV294"/>
      <c r="HW294"/>
      <c r="HX294"/>
      <c r="HY294"/>
      <c r="HZ294"/>
      <c r="IA294"/>
      <c r="IB294"/>
      <c r="IC294"/>
      <c r="ID294"/>
      <c r="IE294"/>
      <c r="IF294"/>
      <c r="IG294"/>
      <c r="IH294"/>
      <c r="II294"/>
      <c r="IJ294"/>
      <c r="IK294"/>
      <c r="IL294"/>
      <c r="IM294"/>
      <c r="IN294"/>
      <c r="IO294"/>
      <c r="IP294"/>
      <c r="IQ294"/>
      <c r="IR294"/>
      <c r="IS294"/>
      <c r="IT294"/>
      <c r="IU294"/>
      <c r="IV294"/>
      <c r="IW294"/>
    </row>
    <row r="295" spans="1:257" s="2" customFormat="1" ht="15" hidden="1" x14ac:dyDescent="0.25">
      <c r="A295" s="2">
        <v>193</v>
      </c>
      <c r="B295" s="36">
        <f t="shared" ca="1" si="144"/>
        <v>50341</v>
      </c>
      <c r="C295" s="28">
        <f t="shared" ref="C295:C306" si="155">R73</f>
        <v>816.349999999999</v>
      </c>
      <c r="D295" s="28">
        <f t="shared" ref="D295:D306" si="156">S73</f>
        <v>733.3333333333328</v>
      </c>
      <c r="E295" s="23"/>
      <c r="F295"/>
      <c r="G295"/>
      <c r="H295"/>
      <c r="I295"/>
      <c r="J295"/>
      <c r="K295"/>
      <c r="L295"/>
      <c r="M295"/>
      <c r="N295"/>
      <c r="O295"/>
      <c r="P295"/>
      <c r="Q295"/>
      <c r="R295"/>
      <c r="S295"/>
      <c r="T295"/>
      <c r="U295"/>
      <c r="V295"/>
      <c r="W295"/>
      <c r="X295"/>
      <c r="Y295"/>
      <c r="Z295"/>
      <c r="AA295"/>
      <c r="AB295"/>
      <c r="AC295"/>
      <c r="AD295"/>
      <c r="AE295"/>
      <c r="AF295"/>
      <c r="AG295"/>
      <c r="AH295"/>
      <c r="AI295"/>
      <c r="AJ295"/>
      <c r="AK295"/>
      <c r="AL295"/>
      <c r="AM295"/>
      <c r="AN295"/>
      <c r="AO295"/>
      <c r="AP295"/>
      <c r="AQ295"/>
      <c r="AR295"/>
      <c r="AS295"/>
      <c r="AT295"/>
      <c r="AU295"/>
      <c r="AV295"/>
      <c r="AW295"/>
      <c r="AX295"/>
      <c r="AY295"/>
      <c r="AZ295"/>
      <c r="BA295"/>
      <c r="BB295"/>
      <c r="BC295"/>
      <c r="BD295"/>
      <c r="BE295"/>
      <c r="BF295"/>
      <c r="BG295"/>
      <c r="BH295"/>
      <c r="BI295"/>
      <c r="BJ295"/>
      <c r="BK295"/>
      <c r="BL295"/>
      <c r="BM295"/>
      <c r="BN295"/>
      <c r="BO295"/>
      <c r="BP295"/>
      <c r="BQ295"/>
      <c r="BR295"/>
      <c r="BS295"/>
      <c r="BT295"/>
      <c r="BU295"/>
      <c r="BV295"/>
      <c r="BW295"/>
      <c r="BX295"/>
      <c r="BY295"/>
      <c r="BZ295"/>
      <c r="CA295"/>
      <c r="CB295"/>
      <c r="CC295"/>
      <c r="CD295"/>
      <c r="CE295"/>
      <c r="CF295"/>
      <c r="CG295"/>
      <c r="CH295"/>
      <c r="CI295"/>
      <c r="CJ295"/>
      <c r="CK295"/>
      <c r="CL295"/>
      <c r="CM295"/>
      <c r="CN295"/>
      <c r="CO295"/>
      <c r="CP295"/>
      <c r="CQ295"/>
      <c r="CR295"/>
      <c r="CS295"/>
      <c r="CT295"/>
      <c r="CU295"/>
      <c r="CV295"/>
      <c r="CW295"/>
      <c r="CX295"/>
      <c r="CY295"/>
      <c r="CZ295"/>
      <c r="DA295"/>
      <c r="DB295"/>
      <c r="DC295"/>
      <c r="DD295"/>
      <c r="DE295"/>
      <c r="DF295"/>
      <c r="DG295"/>
      <c r="DH295"/>
      <c r="DI295"/>
      <c r="DJ295"/>
      <c r="DK295"/>
      <c r="DL295"/>
      <c r="DM295"/>
      <c r="DN295"/>
      <c r="DO295"/>
      <c r="DP295"/>
      <c r="DQ295"/>
      <c r="DR295"/>
      <c r="DS295"/>
      <c r="DT295"/>
      <c r="DU295"/>
      <c r="DV295"/>
      <c r="DW295"/>
      <c r="DX295"/>
      <c r="DY295"/>
      <c r="DZ295"/>
      <c r="EA295"/>
      <c r="EB295"/>
      <c r="EC295"/>
      <c r="ED295"/>
      <c r="EE295"/>
      <c r="EF295"/>
      <c r="EG295"/>
      <c r="EH295"/>
      <c r="EI295"/>
      <c r="EJ295"/>
      <c r="EK295"/>
      <c r="EL295"/>
      <c r="EM295"/>
      <c r="EN295"/>
      <c r="EO295"/>
      <c r="EP295"/>
      <c r="EQ295"/>
      <c r="ER295"/>
      <c r="ES295"/>
      <c r="ET295"/>
      <c r="EU295"/>
      <c r="EV295"/>
      <c r="EW295"/>
      <c r="EX295"/>
      <c r="EY295"/>
      <c r="EZ295"/>
      <c r="FA295"/>
      <c r="FB295"/>
      <c r="FC295"/>
      <c r="FD295"/>
      <c r="FE295"/>
      <c r="FF295"/>
      <c r="FG295"/>
      <c r="FH295"/>
      <c r="FI295"/>
      <c r="FJ295"/>
      <c r="FK295"/>
      <c r="FL295"/>
      <c r="FM295"/>
      <c r="FN295"/>
      <c r="FO295"/>
      <c r="FP295"/>
      <c r="FQ295"/>
      <c r="FR295"/>
      <c r="FS295"/>
      <c r="FT295"/>
      <c r="FU295"/>
      <c r="FV295"/>
      <c r="FW295"/>
      <c r="FX295"/>
      <c r="FY295"/>
      <c r="FZ295"/>
      <c r="GA295"/>
      <c r="GB295"/>
      <c r="GC295"/>
      <c r="GD295"/>
      <c r="GE295"/>
      <c r="GF295"/>
      <c r="GG295"/>
      <c r="GH295"/>
      <c r="GI295"/>
      <c r="GJ295"/>
      <c r="GK295"/>
      <c r="GL295"/>
      <c r="GM295"/>
      <c r="GN295"/>
      <c r="GO295"/>
      <c r="GP295"/>
      <c r="GQ295"/>
      <c r="GR295"/>
      <c r="GS295"/>
      <c r="GT295"/>
      <c r="GU295"/>
      <c r="GV295"/>
      <c r="GW295"/>
      <c r="GX295"/>
      <c r="GY295"/>
      <c r="GZ295"/>
      <c r="HA295"/>
      <c r="HB295"/>
      <c r="HC295"/>
      <c r="HD295"/>
      <c r="HE295"/>
      <c r="HF295"/>
      <c r="HG295"/>
      <c r="HH295"/>
      <c r="HI295"/>
      <c r="HJ295"/>
      <c r="HK295"/>
      <c r="HL295"/>
      <c r="HM295"/>
      <c r="HN295"/>
      <c r="HO295"/>
      <c r="HP295"/>
      <c r="HQ295"/>
      <c r="HR295"/>
      <c r="HS295"/>
      <c r="HT295"/>
      <c r="HU295"/>
      <c r="HV295"/>
      <c r="HW295"/>
      <c r="HX295"/>
      <c r="HY295"/>
      <c r="HZ295"/>
      <c r="IA295"/>
      <c r="IB295"/>
      <c r="IC295"/>
      <c r="ID295"/>
      <c r="IE295"/>
      <c r="IF295"/>
      <c r="IG295"/>
      <c r="IH295"/>
      <c r="II295"/>
      <c r="IJ295"/>
      <c r="IK295"/>
      <c r="IL295"/>
      <c r="IM295"/>
      <c r="IN295"/>
      <c r="IO295"/>
      <c r="IP295"/>
      <c r="IQ295"/>
      <c r="IR295"/>
      <c r="IS295"/>
      <c r="IT295"/>
      <c r="IU295"/>
      <c r="IV295"/>
      <c r="IW295"/>
    </row>
    <row r="296" spans="1:257" s="2" customFormat="1" ht="15" hidden="1" x14ac:dyDescent="0.25">
      <c r="A296" s="2">
        <v>194</v>
      </c>
      <c r="B296" s="36">
        <f t="shared" ca="1" si="144"/>
        <v>50372</v>
      </c>
      <c r="C296" s="28">
        <f t="shared" si="155"/>
        <v>532.55451388888787</v>
      </c>
      <c r="D296" s="28">
        <f t="shared" si="156"/>
        <v>451.26736111111063</v>
      </c>
      <c r="E296" s="23"/>
      <c r="F296"/>
      <c r="G296"/>
      <c r="H296"/>
      <c r="I296"/>
      <c r="J296"/>
      <c r="K296"/>
      <c r="L296"/>
      <c r="M296"/>
      <c r="N296"/>
      <c r="O296"/>
      <c r="P296"/>
      <c r="Q296"/>
      <c r="R296"/>
      <c r="S296"/>
      <c r="T296"/>
      <c r="U296"/>
      <c r="V296"/>
      <c r="W296"/>
      <c r="X296"/>
      <c r="Y296"/>
      <c r="Z296"/>
      <c r="AA296"/>
      <c r="AB296"/>
      <c r="AC296"/>
      <c r="AD296"/>
      <c r="AE296"/>
      <c r="AF296"/>
      <c r="AG296"/>
      <c r="AH296"/>
      <c r="AI296"/>
      <c r="AJ296"/>
      <c r="AK296"/>
      <c r="AL296"/>
      <c r="AM296"/>
      <c r="AN296"/>
      <c r="AO296"/>
      <c r="AP296"/>
      <c r="AQ296"/>
      <c r="AR296"/>
      <c r="AS296"/>
      <c r="AT296"/>
      <c r="AU296"/>
      <c r="AV296"/>
      <c r="AW296"/>
      <c r="AX296"/>
      <c r="AY296"/>
      <c r="AZ296"/>
      <c r="BA296"/>
      <c r="BB296"/>
      <c r="BC296"/>
      <c r="BD296"/>
      <c r="BE296"/>
      <c r="BF296"/>
      <c r="BG296"/>
      <c r="BH296"/>
      <c r="BI296"/>
      <c r="BJ296"/>
      <c r="BK296"/>
      <c r="BL296"/>
      <c r="BM296"/>
      <c r="BN296"/>
      <c r="BO296"/>
      <c r="BP296"/>
      <c r="BQ296"/>
      <c r="BR296"/>
      <c r="BS296"/>
      <c r="BT296"/>
      <c r="BU296"/>
      <c r="BV296"/>
      <c r="BW296"/>
      <c r="BX296"/>
      <c r="BY296"/>
      <c r="BZ296"/>
      <c r="CA296"/>
      <c r="CB296"/>
      <c r="CC296"/>
      <c r="CD296"/>
      <c r="CE296"/>
      <c r="CF296"/>
      <c r="CG296"/>
      <c r="CH296"/>
      <c r="CI296"/>
      <c r="CJ296"/>
      <c r="CK296"/>
      <c r="CL296"/>
      <c r="CM296"/>
      <c r="CN296"/>
      <c r="CO296"/>
      <c r="CP296"/>
      <c r="CQ296"/>
      <c r="CR296"/>
      <c r="CS296"/>
      <c r="CT296"/>
      <c r="CU296"/>
      <c r="CV296"/>
      <c r="CW296"/>
      <c r="CX296"/>
      <c r="CY296"/>
      <c r="CZ296"/>
      <c r="DA296"/>
      <c r="DB296"/>
      <c r="DC296"/>
      <c r="DD296"/>
      <c r="DE296"/>
      <c r="DF296"/>
      <c r="DG296"/>
      <c r="DH296"/>
      <c r="DI296"/>
      <c r="DJ296"/>
      <c r="DK296"/>
      <c r="DL296"/>
      <c r="DM296"/>
      <c r="DN296"/>
      <c r="DO296"/>
      <c r="DP296"/>
      <c r="DQ296"/>
      <c r="DR296"/>
      <c r="DS296"/>
      <c r="DT296"/>
      <c r="DU296"/>
      <c r="DV296"/>
      <c r="DW296"/>
      <c r="DX296"/>
      <c r="DY296"/>
      <c r="DZ296"/>
      <c r="EA296"/>
      <c r="EB296"/>
      <c r="EC296"/>
      <c r="ED296"/>
      <c r="EE296"/>
      <c r="EF296"/>
      <c r="EG296"/>
      <c r="EH296"/>
      <c r="EI296"/>
      <c r="EJ296"/>
      <c r="EK296"/>
      <c r="EL296"/>
      <c r="EM296"/>
      <c r="EN296"/>
      <c r="EO296"/>
      <c r="EP296"/>
      <c r="EQ296"/>
      <c r="ER296"/>
      <c r="ES296"/>
      <c r="ET296"/>
      <c r="EU296"/>
      <c r="EV296"/>
      <c r="EW296"/>
      <c r="EX296"/>
      <c r="EY296"/>
      <c r="EZ296"/>
      <c r="FA296"/>
      <c r="FB296"/>
      <c r="FC296"/>
      <c r="FD296"/>
      <c r="FE296"/>
      <c r="FF296"/>
      <c r="FG296"/>
      <c r="FH296"/>
      <c r="FI296"/>
      <c r="FJ296"/>
      <c r="FK296"/>
      <c r="FL296"/>
      <c r="FM296"/>
      <c r="FN296"/>
      <c r="FO296"/>
      <c r="FP296"/>
      <c r="FQ296"/>
      <c r="FR296"/>
      <c r="FS296"/>
      <c r="FT296"/>
      <c r="FU296"/>
      <c r="FV296"/>
      <c r="FW296"/>
      <c r="FX296"/>
      <c r="FY296"/>
      <c r="FZ296"/>
      <c r="GA296"/>
      <c r="GB296"/>
      <c r="GC296"/>
      <c r="GD296"/>
      <c r="GE296"/>
      <c r="GF296"/>
      <c r="GG296"/>
      <c r="GH296"/>
      <c r="GI296"/>
      <c r="GJ296"/>
      <c r="GK296"/>
      <c r="GL296"/>
      <c r="GM296"/>
      <c r="GN296"/>
      <c r="GO296"/>
      <c r="GP296"/>
      <c r="GQ296"/>
      <c r="GR296"/>
      <c r="GS296"/>
      <c r="GT296"/>
      <c r="GU296"/>
      <c r="GV296"/>
      <c r="GW296"/>
      <c r="GX296"/>
      <c r="GY296"/>
      <c r="GZ296"/>
      <c r="HA296"/>
      <c r="HB296"/>
      <c r="HC296"/>
      <c r="HD296"/>
      <c r="HE296"/>
      <c r="HF296"/>
      <c r="HG296"/>
      <c r="HH296"/>
      <c r="HI296"/>
      <c r="HJ296"/>
      <c r="HK296"/>
      <c r="HL296"/>
      <c r="HM296"/>
      <c r="HN296"/>
      <c r="HO296"/>
      <c r="HP296"/>
      <c r="HQ296"/>
      <c r="HR296"/>
      <c r="HS296"/>
      <c r="HT296"/>
      <c r="HU296"/>
      <c r="HV296"/>
      <c r="HW296"/>
      <c r="HX296"/>
      <c r="HY296"/>
      <c r="HZ296"/>
      <c r="IA296"/>
      <c r="IB296"/>
      <c r="IC296"/>
      <c r="ID296"/>
      <c r="IE296"/>
      <c r="IF296"/>
      <c r="IG296"/>
      <c r="IH296"/>
      <c r="II296"/>
      <c r="IJ296"/>
      <c r="IK296"/>
      <c r="IL296"/>
      <c r="IM296"/>
      <c r="IN296"/>
      <c r="IO296"/>
      <c r="IP296"/>
      <c r="IQ296"/>
      <c r="IR296"/>
      <c r="IS296"/>
      <c r="IT296"/>
      <c r="IU296"/>
      <c r="IV296"/>
      <c r="IW296"/>
    </row>
    <row r="297" spans="1:257" s="2" customFormat="1" ht="15" hidden="1" x14ac:dyDescent="0.25">
      <c r="A297" s="2">
        <v>195</v>
      </c>
      <c r="B297" s="36">
        <f t="shared" ref="B297:B342" ca="1" si="157">EDATE(B296,1)</f>
        <v>50402</v>
      </c>
      <c r="C297" s="28">
        <f t="shared" si="155"/>
        <v>528.75902777777674</v>
      </c>
      <c r="D297" s="28">
        <f t="shared" si="156"/>
        <v>449.20138888888835</v>
      </c>
      <c r="E297" s="23"/>
      <c r="F297"/>
      <c r="G297"/>
      <c r="H297"/>
      <c r="I297"/>
      <c r="J297"/>
      <c r="K297"/>
      <c r="L297"/>
      <c r="M297"/>
      <c r="N297"/>
      <c r="O297"/>
      <c r="P297"/>
      <c r="Q297"/>
      <c r="R297"/>
      <c r="S297"/>
      <c r="T297"/>
      <c r="U297"/>
      <c r="V297"/>
      <c r="W297"/>
      <c r="X297"/>
      <c r="Y297"/>
      <c r="Z297"/>
      <c r="AA297"/>
      <c r="AB297"/>
      <c r="AC297"/>
      <c r="AD297"/>
      <c r="AE297"/>
      <c r="AF297"/>
      <c r="AG297"/>
      <c r="AH297"/>
      <c r="AI297"/>
      <c r="AJ297"/>
      <c r="AK297"/>
      <c r="AL297"/>
      <c r="AM297"/>
      <c r="AN297"/>
      <c r="AO297"/>
      <c r="AP297"/>
      <c r="AQ297"/>
      <c r="AR297"/>
      <c r="AS297"/>
      <c r="AT297"/>
      <c r="AU297"/>
      <c r="AV297"/>
      <c r="AW297"/>
      <c r="AX297"/>
      <c r="AY297"/>
      <c r="AZ297"/>
      <c r="BA297"/>
      <c r="BB297"/>
      <c r="BC297"/>
      <c r="BD297"/>
      <c r="BE297"/>
      <c r="BF297"/>
      <c r="BG297"/>
      <c r="BH297"/>
      <c r="BI297"/>
      <c r="BJ297"/>
      <c r="BK297"/>
      <c r="BL297"/>
      <c r="BM297"/>
      <c r="BN297"/>
      <c r="BO297"/>
      <c r="BP297"/>
      <c r="BQ297"/>
      <c r="BR297"/>
      <c r="BS297"/>
      <c r="BT297"/>
      <c r="BU297"/>
      <c r="BV297"/>
      <c r="BW297"/>
      <c r="BX297"/>
      <c r="BY297"/>
      <c r="BZ297"/>
      <c r="CA297"/>
      <c r="CB297"/>
      <c r="CC297"/>
      <c r="CD297"/>
      <c r="CE297"/>
      <c r="CF297"/>
      <c r="CG297"/>
      <c r="CH297"/>
      <c r="CI297"/>
      <c r="CJ297"/>
      <c r="CK297"/>
      <c r="CL297"/>
      <c r="CM297"/>
      <c r="CN297"/>
      <c r="CO297"/>
      <c r="CP297"/>
      <c r="CQ297"/>
      <c r="CR297"/>
      <c r="CS297"/>
      <c r="CT297"/>
      <c r="CU297"/>
      <c r="CV297"/>
      <c r="CW297"/>
      <c r="CX297"/>
      <c r="CY297"/>
      <c r="CZ297"/>
      <c r="DA297"/>
      <c r="DB297"/>
      <c r="DC297"/>
      <c r="DD297"/>
      <c r="DE297"/>
      <c r="DF297"/>
      <c r="DG297"/>
      <c r="DH297"/>
      <c r="DI297"/>
      <c r="DJ297"/>
      <c r="DK297"/>
      <c r="DL297"/>
      <c r="DM297"/>
      <c r="DN297"/>
      <c r="DO297"/>
      <c r="DP297"/>
      <c r="DQ297"/>
      <c r="DR297"/>
      <c r="DS297"/>
      <c r="DT297"/>
      <c r="DU297"/>
      <c r="DV297"/>
      <c r="DW297"/>
      <c r="DX297"/>
      <c r="DY297"/>
      <c r="DZ297"/>
      <c r="EA297"/>
      <c r="EB297"/>
      <c r="EC297"/>
      <c r="ED297"/>
      <c r="EE297"/>
      <c r="EF297"/>
      <c r="EG297"/>
      <c r="EH297"/>
      <c r="EI297"/>
      <c r="EJ297"/>
      <c r="EK297"/>
      <c r="EL297"/>
      <c r="EM297"/>
      <c r="EN297"/>
      <c r="EO297"/>
      <c r="EP297"/>
      <c r="EQ297"/>
      <c r="ER297"/>
      <c r="ES297"/>
      <c r="ET297"/>
      <c r="EU297"/>
      <c r="EV297"/>
      <c r="EW297"/>
      <c r="EX297"/>
      <c r="EY297"/>
      <c r="EZ297"/>
      <c r="FA297"/>
      <c r="FB297"/>
      <c r="FC297"/>
      <c r="FD297"/>
      <c r="FE297"/>
      <c r="FF297"/>
      <c r="FG297"/>
      <c r="FH297"/>
      <c r="FI297"/>
      <c r="FJ297"/>
      <c r="FK297"/>
      <c r="FL297"/>
      <c r="FM297"/>
      <c r="FN297"/>
      <c r="FO297"/>
      <c r="FP297"/>
      <c r="FQ297"/>
      <c r="FR297"/>
      <c r="FS297"/>
      <c r="FT297"/>
      <c r="FU297"/>
      <c r="FV297"/>
      <c r="FW297"/>
      <c r="FX297"/>
      <c r="FY297"/>
      <c r="FZ297"/>
      <c r="GA297"/>
      <c r="GB297"/>
      <c r="GC297"/>
      <c r="GD297"/>
      <c r="GE297"/>
      <c r="GF297"/>
      <c r="GG297"/>
      <c r="GH297"/>
      <c r="GI297"/>
      <c r="GJ297"/>
      <c r="GK297"/>
      <c r="GL297"/>
      <c r="GM297"/>
      <c r="GN297"/>
      <c r="GO297"/>
      <c r="GP297"/>
      <c r="GQ297"/>
      <c r="GR297"/>
      <c r="GS297"/>
      <c r="GT297"/>
      <c r="GU297"/>
      <c r="GV297"/>
      <c r="GW297"/>
      <c r="GX297"/>
      <c r="GY297"/>
      <c r="GZ297"/>
      <c r="HA297"/>
      <c r="HB297"/>
      <c r="HC297"/>
      <c r="HD297"/>
      <c r="HE297"/>
      <c r="HF297"/>
      <c r="HG297"/>
      <c r="HH297"/>
      <c r="HI297"/>
      <c r="HJ297"/>
      <c r="HK297"/>
      <c r="HL297"/>
      <c r="HM297"/>
      <c r="HN297"/>
      <c r="HO297"/>
      <c r="HP297"/>
      <c r="HQ297"/>
      <c r="HR297"/>
      <c r="HS297"/>
      <c r="HT297"/>
      <c r="HU297"/>
      <c r="HV297"/>
      <c r="HW297"/>
      <c r="HX297"/>
      <c r="HY297"/>
      <c r="HZ297"/>
      <c r="IA297"/>
      <c r="IB297"/>
      <c r="IC297"/>
      <c r="ID297"/>
      <c r="IE297"/>
      <c r="IF297"/>
      <c r="IG297"/>
      <c r="IH297"/>
      <c r="II297"/>
      <c r="IJ297"/>
      <c r="IK297"/>
      <c r="IL297"/>
      <c r="IM297"/>
      <c r="IN297"/>
      <c r="IO297"/>
      <c r="IP297"/>
      <c r="IQ297"/>
      <c r="IR297"/>
      <c r="IS297"/>
      <c r="IT297"/>
      <c r="IU297"/>
      <c r="IV297"/>
      <c r="IW297"/>
    </row>
    <row r="298" spans="1:257" s="2" customFormat="1" ht="15" hidden="1" x14ac:dyDescent="0.25">
      <c r="A298" s="2">
        <v>196</v>
      </c>
      <c r="B298" s="36">
        <f t="shared" ca="1" si="157"/>
        <v>50433</v>
      </c>
      <c r="C298" s="28">
        <f t="shared" si="155"/>
        <v>524.96354166666572</v>
      </c>
      <c r="D298" s="28">
        <f t="shared" si="156"/>
        <v>447.13541666666617</v>
      </c>
      <c r="E298" s="23"/>
      <c r="F298"/>
      <c r="G298"/>
      <c r="H298"/>
      <c r="I298"/>
      <c r="J298"/>
      <c r="K298"/>
      <c r="L298"/>
      <c r="M298"/>
      <c r="N298"/>
      <c r="O298"/>
      <c r="P298"/>
      <c r="Q298"/>
      <c r="R298"/>
      <c r="S298"/>
      <c r="T298"/>
      <c r="U298"/>
      <c r="V298"/>
      <c r="W298"/>
      <c r="X298"/>
      <c r="Y298"/>
      <c r="Z298"/>
      <c r="AA298"/>
      <c r="AB298"/>
      <c r="AC298"/>
      <c r="AD298"/>
      <c r="AE298"/>
      <c r="AF298"/>
      <c r="AG298"/>
      <c r="AH298"/>
      <c r="AI298"/>
      <c r="AJ298"/>
      <c r="AK298"/>
      <c r="AL298"/>
      <c r="AM298"/>
      <c r="AN298"/>
      <c r="AO298"/>
      <c r="AP298"/>
      <c r="AQ298"/>
      <c r="AR298"/>
      <c r="AS298"/>
      <c r="AT298"/>
      <c r="AU298"/>
      <c r="AV298"/>
      <c r="AW298"/>
      <c r="AX298"/>
      <c r="AY298"/>
      <c r="AZ298"/>
      <c r="BA298"/>
      <c r="BB298"/>
      <c r="BC298"/>
      <c r="BD298"/>
      <c r="BE298"/>
      <c r="BF298"/>
      <c r="BG298"/>
      <c r="BH298"/>
      <c r="BI298"/>
      <c r="BJ298"/>
      <c r="BK298"/>
      <c r="BL298"/>
      <c r="BM298"/>
      <c r="BN298"/>
      <c r="BO298"/>
      <c r="BP298"/>
      <c r="BQ298"/>
      <c r="BR298"/>
      <c r="BS298"/>
      <c r="BT298"/>
      <c r="BU298"/>
      <c r="BV298"/>
      <c r="BW298"/>
      <c r="BX298"/>
      <c r="BY298"/>
      <c r="BZ298"/>
      <c r="CA298"/>
      <c r="CB298"/>
      <c r="CC298"/>
      <c r="CD298"/>
      <c r="CE298"/>
      <c r="CF298"/>
      <c r="CG298"/>
      <c r="CH298"/>
      <c r="CI298"/>
      <c r="CJ298"/>
      <c r="CK298"/>
      <c r="CL298"/>
      <c r="CM298"/>
      <c r="CN298"/>
      <c r="CO298"/>
      <c r="CP298"/>
      <c r="CQ298"/>
      <c r="CR298"/>
      <c r="CS298"/>
      <c r="CT298"/>
      <c r="CU298"/>
      <c r="CV298"/>
      <c r="CW298"/>
      <c r="CX298"/>
      <c r="CY298"/>
      <c r="CZ298"/>
      <c r="DA298"/>
      <c r="DB298"/>
      <c r="DC298"/>
      <c r="DD298"/>
      <c r="DE298"/>
      <c r="DF298"/>
      <c r="DG298"/>
      <c r="DH298"/>
      <c r="DI298"/>
      <c r="DJ298"/>
      <c r="DK298"/>
      <c r="DL298"/>
      <c r="DM298"/>
      <c r="DN298"/>
      <c r="DO298"/>
      <c r="DP298"/>
      <c r="DQ298"/>
      <c r="DR298"/>
      <c r="DS298"/>
      <c r="DT298"/>
      <c r="DU298"/>
      <c r="DV298"/>
      <c r="DW298"/>
      <c r="DX298"/>
      <c r="DY298"/>
      <c r="DZ298"/>
      <c r="EA298"/>
      <c r="EB298"/>
      <c r="EC298"/>
      <c r="ED298"/>
      <c r="EE298"/>
      <c r="EF298"/>
      <c r="EG298"/>
      <c r="EH298"/>
      <c r="EI298"/>
      <c r="EJ298"/>
      <c r="EK298"/>
      <c r="EL298"/>
      <c r="EM298"/>
      <c r="EN298"/>
      <c r="EO298"/>
      <c r="EP298"/>
      <c r="EQ298"/>
      <c r="ER298"/>
      <c r="ES298"/>
      <c r="ET298"/>
      <c r="EU298"/>
      <c r="EV298"/>
      <c r="EW298"/>
      <c r="EX298"/>
      <c r="EY298"/>
      <c r="EZ298"/>
      <c r="FA298"/>
      <c r="FB298"/>
      <c r="FC298"/>
      <c r="FD298"/>
      <c r="FE298"/>
      <c r="FF298"/>
      <c r="FG298"/>
      <c r="FH298"/>
      <c r="FI298"/>
      <c r="FJ298"/>
      <c r="FK298"/>
      <c r="FL298"/>
      <c r="FM298"/>
      <c r="FN298"/>
      <c r="FO298"/>
      <c r="FP298"/>
      <c r="FQ298"/>
      <c r="FR298"/>
      <c r="FS298"/>
      <c r="FT298"/>
      <c r="FU298"/>
      <c r="FV298"/>
      <c r="FW298"/>
      <c r="FX298"/>
      <c r="FY298"/>
      <c r="FZ298"/>
      <c r="GA298"/>
      <c r="GB298"/>
      <c r="GC298"/>
      <c r="GD298"/>
      <c r="GE298"/>
      <c r="GF298"/>
      <c r="GG298"/>
      <c r="GH298"/>
      <c r="GI298"/>
      <c r="GJ298"/>
      <c r="GK298"/>
      <c r="GL298"/>
      <c r="GM298"/>
      <c r="GN298"/>
      <c r="GO298"/>
      <c r="GP298"/>
      <c r="GQ298"/>
      <c r="GR298"/>
      <c r="GS298"/>
      <c r="GT298"/>
      <c r="GU298"/>
      <c r="GV298"/>
      <c r="GW298"/>
      <c r="GX298"/>
      <c r="GY298"/>
      <c r="GZ298"/>
      <c r="HA298"/>
      <c r="HB298"/>
      <c r="HC298"/>
      <c r="HD298"/>
      <c r="HE298"/>
      <c r="HF298"/>
      <c r="HG298"/>
      <c r="HH298"/>
      <c r="HI298"/>
      <c r="HJ298"/>
      <c r="HK298"/>
      <c r="HL298"/>
      <c r="HM298"/>
      <c r="HN298"/>
      <c r="HO298"/>
      <c r="HP298"/>
      <c r="HQ298"/>
      <c r="HR298"/>
      <c r="HS298"/>
      <c r="HT298"/>
      <c r="HU298"/>
      <c r="HV298"/>
      <c r="HW298"/>
      <c r="HX298"/>
      <c r="HY298"/>
      <c r="HZ298"/>
      <c r="IA298"/>
      <c r="IB298"/>
      <c r="IC298"/>
      <c r="ID298"/>
      <c r="IE298"/>
      <c r="IF298"/>
      <c r="IG298"/>
      <c r="IH298"/>
      <c r="II298"/>
      <c r="IJ298"/>
      <c r="IK298"/>
      <c r="IL298"/>
      <c r="IM298"/>
      <c r="IN298"/>
      <c r="IO298"/>
      <c r="IP298"/>
      <c r="IQ298"/>
      <c r="IR298"/>
      <c r="IS298"/>
      <c r="IT298"/>
      <c r="IU298"/>
      <c r="IV298"/>
      <c r="IW298"/>
    </row>
    <row r="299" spans="1:257" s="2" customFormat="1" ht="15" hidden="1" x14ac:dyDescent="0.25">
      <c r="A299" s="2">
        <v>197</v>
      </c>
      <c r="B299" s="36">
        <f t="shared" ca="1" si="157"/>
        <v>50464</v>
      </c>
      <c r="C299" s="28">
        <f t="shared" si="155"/>
        <v>521.16805555555459</v>
      </c>
      <c r="D299" s="28">
        <f t="shared" si="156"/>
        <v>445.06944444444395</v>
      </c>
      <c r="E299" s="23"/>
      <c r="F299"/>
      <c r="G299"/>
      <c r="H299"/>
      <c r="I299"/>
      <c r="J299"/>
      <c r="K299"/>
      <c r="L299"/>
      <c r="M299"/>
      <c r="N299"/>
      <c r="O299"/>
      <c r="P299"/>
      <c r="Q299"/>
      <c r="R299"/>
      <c r="S299"/>
      <c r="T299"/>
      <c r="U299"/>
      <c r="V299"/>
      <c r="W299"/>
      <c r="X299"/>
      <c r="Y299"/>
      <c r="Z299"/>
      <c r="AA299"/>
      <c r="AB299"/>
      <c r="AC299"/>
      <c r="AD299"/>
      <c r="AE299"/>
      <c r="AF299"/>
      <c r="AG299"/>
      <c r="AH299"/>
      <c r="AI299"/>
      <c r="AJ299"/>
      <c r="AK299"/>
      <c r="AL299"/>
      <c r="AM299"/>
      <c r="AN299"/>
      <c r="AO299"/>
      <c r="AP299"/>
      <c r="AQ299"/>
      <c r="AR299"/>
      <c r="AS299"/>
      <c r="AT299"/>
      <c r="AU299"/>
      <c r="AV299"/>
      <c r="AW299"/>
      <c r="AX299"/>
      <c r="AY299"/>
      <c r="AZ299"/>
      <c r="BA299"/>
      <c r="BB299"/>
      <c r="BC299"/>
      <c r="BD299"/>
      <c r="BE299"/>
      <c r="BF299"/>
      <c r="BG299"/>
      <c r="BH299"/>
      <c r="BI299"/>
      <c r="BJ299"/>
      <c r="BK299"/>
      <c r="BL299"/>
      <c r="BM299"/>
      <c r="BN299"/>
      <c r="BO299"/>
      <c r="BP299"/>
      <c r="BQ299"/>
      <c r="BR299"/>
      <c r="BS299"/>
      <c r="BT299"/>
      <c r="BU299"/>
      <c r="BV299"/>
      <c r="BW299"/>
      <c r="BX299"/>
      <c r="BY299"/>
      <c r="BZ299"/>
      <c r="CA299"/>
      <c r="CB299"/>
      <c r="CC299"/>
      <c r="CD299"/>
      <c r="CE299"/>
      <c r="CF299"/>
      <c r="CG299"/>
      <c r="CH299"/>
      <c r="CI299"/>
      <c r="CJ299"/>
      <c r="CK299"/>
      <c r="CL299"/>
      <c r="CM299"/>
      <c r="CN299"/>
      <c r="CO299"/>
      <c r="CP299"/>
      <c r="CQ299"/>
      <c r="CR299"/>
      <c r="CS299"/>
      <c r="CT299"/>
      <c r="CU299"/>
      <c r="CV299"/>
      <c r="CW299"/>
      <c r="CX299"/>
      <c r="CY299"/>
      <c r="CZ299"/>
      <c r="DA299"/>
      <c r="DB299"/>
      <c r="DC299"/>
      <c r="DD299"/>
      <c r="DE299"/>
      <c r="DF299"/>
      <c r="DG299"/>
      <c r="DH299"/>
      <c r="DI299"/>
      <c r="DJ299"/>
      <c r="DK299"/>
      <c r="DL299"/>
      <c r="DM299"/>
      <c r="DN299"/>
      <c r="DO299"/>
      <c r="DP299"/>
      <c r="DQ299"/>
      <c r="DR299"/>
      <c r="DS299"/>
      <c r="DT299"/>
      <c r="DU299"/>
      <c r="DV299"/>
      <c r="DW299"/>
      <c r="DX299"/>
      <c r="DY299"/>
      <c r="DZ299"/>
      <c r="EA299"/>
      <c r="EB299"/>
      <c r="EC299"/>
      <c r="ED299"/>
      <c r="EE299"/>
      <c r="EF299"/>
      <c r="EG299"/>
      <c r="EH299"/>
      <c r="EI299"/>
      <c r="EJ299"/>
      <c r="EK299"/>
      <c r="EL299"/>
      <c r="EM299"/>
      <c r="EN299"/>
      <c r="EO299"/>
      <c r="EP299"/>
      <c r="EQ299"/>
      <c r="ER299"/>
      <c r="ES299"/>
      <c r="ET299"/>
      <c r="EU299"/>
      <c r="EV299"/>
      <c r="EW299"/>
      <c r="EX299"/>
      <c r="EY299"/>
      <c r="EZ299"/>
      <c r="FA299"/>
      <c r="FB299"/>
      <c r="FC299"/>
      <c r="FD299"/>
      <c r="FE299"/>
      <c r="FF299"/>
      <c r="FG299"/>
      <c r="FH299"/>
      <c r="FI299"/>
      <c r="FJ299"/>
      <c r="FK299"/>
      <c r="FL299"/>
      <c r="FM299"/>
      <c r="FN299"/>
      <c r="FO299"/>
      <c r="FP299"/>
      <c r="FQ299"/>
      <c r="FR299"/>
      <c r="FS299"/>
      <c r="FT299"/>
      <c r="FU299"/>
      <c r="FV299"/>
      <c r="FW299"/>
      <c r="FX299"/>
      <c r="FY299"/>
      <c r="FZ299"/>
      <c r="GA299"/>
      <c r="GB299"/>
      <c r="GC299"/>
      <c r="GD299"/>
      <c r="GE299"/>
      <c r="GF299"/>
      <c r="GG299"/>
      <c r="GH299"/>
      <c r="GI299"/>
      <c r="GJ299"/>
      <c r="GK299"/>
      <c r="GL299"/>
      <c r="GM299"/>
      <c r="GN299"/>
      <c r="GO299"/>
      <c r="GP299"/>
      <c r="GQ299"/>
      <c r="GR299"/>
      <c r="GS299"/>
      <c r="GT299"/>
      <c r="GU299"/>
      <c r="GV299"/>
      <c r="GW299"/>
      <c r="GX299"/>
      <c r="GY299"/>
      <c r="GZ299"/>
      <c r="HA299"/>
      <c r="HB299"/>
      <c r="HC299"/>
      <c r="HD299"/>
      <c r="HE299"/>
      <c r="HF299"/>
      <c r="HG299"/>
      <c r="HH299"/>
      <c r="HI299"/>
      <c r="HJ299"/>
      <c r="HK299"/>
      <c r="HL299"/>
      <c r="HM299"/>
      <c r="HN299"/>
      <c r="HO299"/>
      <c r="HP299"/>
      <c r="HQ299"/>
      <c r="HR299"/>
      <c r="HS299"/>
      <c r="HT299"/>
      <c r="HU299"/>
      <c r="HV299"/>
      <c r="HW299"/>
      <c r="HX299"/>
      <c r="HY299"/>
      <c r="HZ299"/>
      <c r="IA299"/>
      <c r="IB299"/>
      <c r="IC299"/>
      <c r="ID299"/>
      <c r="IE299"/>
      <c r="IF299"/>
      <c r="IG299"/>
      <c r="IH299"/>
      <c r="II299"/>
      <c r="IJ299"/>
      <c r="IK299"/>
      <c r="IL299"/>
      <c r="IM299"/>
      <c r="IN299"/>
      <c r="IO299"/>
      <c r="IP299"/>
      <c r="IQ299"/>
      <c r="IR299"/>
      <c r="IS299"/>
      <c r="IT299"/>
      <c r="IU299"/>
      <c r="IV299"/>
      <c r="IW299"/>
    </row>
    <row r="300" spans="1:257" s="2" customFormat="1" ht="15" hidden="1" x14ac:dyDescent="0.25">
      <c r="A300" s="2">
        <v>198</v>
      </c>
      <c r="B300" s="36">
        <f t="shared" ca="1" si="157"/>
        <v>50492</v>
      </c>
      <c r="C300" s="28">
        <f t="shared" si="155"/>
        <v>517.37256944444346</v>
      </c>
      <c r="D300" s="28">
        <f t="shared" si="156"/>
        <v>443.00347222222172</v>
      </c>
      <c r="E300" s="23"/>
      <c r="F300"/>
      <c r="G300"/>
      <c r="H300"/>
      <c r="I300"/>
      <c r="J300"/>
      <c r="K300"/>
      <c r="L300"/>
      <c r="M300"/>
      <c r="N300"/>
      <c r="O300"/>
      <c r="P300"/>
      <c r="Q300"/>
      <c r="R300"/>
      <c r="S300"/>
      <c r="T300"/>
      <c r="U300"/>
      <c r="V300"/>
      <c r="W300"/>
      <c r="X300"/>
      <c r="Y300"/>
      <c r="Z300"/>
      <c r="AA300"/>
      <c r="AB300"/>
      <c r="AC300"/>
      <c r="AD300"/>
      <c r="AE300"/>
      <c r="AF300"/>
      <c r="AG300"/>
      <c r="AH300"/>
      <c r="AI300"/>
      <c r="AJ300"/>
      <c r="AK300"/>
      <c r="AL300"/>
      <c r="AM300"/>
      <c r="AN300"/>
      <c r="AO300"/>
      <c r="AP300"/>
      <c r="AQ300"/>
      <c r="AR300"/>
      <c r="AS300"/>
      <c r="AT300"/>
      <c r="AU300"/>
      <c r="AV300"/>
      <c r="AW300"/>
      <c r="AX300"/>
      <c r="AY300"/>
      <c r="AZ300"/>
      <c r="BA300"/>
      <c r="BB300"/>
      <c r="BC300"/>
      <c r="BD300"/>
      <c r="BE300"/>
      <c r="BF300"/>
      <c r="BG300"/>
      <c r="BH300"/>
      <c r="BI300"/>
      <c r="BJ300"/>
      <c r="BK300"/>
      <c r="BL300"/>
      <c r="BM300"/>
      <c r="BN300"/>
      <c r="BO300"/>
      <c r="BP300"/>
      <c r="BQ300"/>
      <c r="BR300"/>
      <c r="BS300"/>
      <c r="BT300"/>
      <c r="BU300"/>
      <c r="BV300"/>
      <c r="BW300"/>
      <c r="BX300"/>
      <c r="BY300"/>
      <c r="BZ300"/>
      <c r="CA300"/>
      <c r="CB300"/>
      <c r="CC300"/>
      <c r="CD300"/>
      <c r="CE300"/>
      <c r="CF300"/>
      <c r="CG300"/>
      <c r="CH300"/>
      <c r="CI300"/>
      <c r="CJ300"/>
      <c r="CK300"/>
      <c r="CL300"/>
      <c r="CM300"/>
      <c r="CN300"/>
      <c r="CO300"/>
      <c r="CP300"/>
      <c r="CQ300"/>
      <c r="CR300"/>
      <c r="CS300"/>
      <c r="CT300"/>
      <c r="CU300"/>
      <c r="CV300"/>
      <c r="CW300"/>
      <c r="CX300"/>
      <c r="CY300"/>
      <c r="CZ300"/>
      <c r="DA300"/>
      <c r="DB300"/>
      <c r="DC300"/>
      <c r="DD300"/>
      <c r="DE300"/>
      <c r="DF300"/>
      <c r="DG300"/>
      <c r="DH300"/>
      <c r="DI300"/>
      <c r="DJ300"/>
      <c r="DK300"/>
      <c r="DL300"/>
      <c r="DM300"/>
      <c r="DN300"/>
      <c r="DO300"/>
      <c r="DP300"/>
      <c r="DQ300"/>
      <c r="DR300"/>
      <c r="DS300"/>
      <c r="DT300"/>
      <c r="DU300"/>
      <c r="DV300"/>
      <c r="DW300"/>
      <c r="DX300"/>
      <c r="DY300"/>
      <c r="DZ300"/>
      <c r="EA300"/>
      <c r="EB300"/>
      <c r="EC300"/>
      <c r="ED300"/>
      <c r="EE300"/>
      <c r="EF300"/>
      <c r="EG300"/>
      <c r="EH300"/>
      <c r="EI300"/>
      <c r="EJ300"/>
      <c r="EK300"/>
      <c r="EL300"/>
      <c r="EM300"/>
      <c r="EN300"/>
      <c r="EO300"/>
      <c r="EP300"/>
      <c r="EQ300"/>
      <c r="ER300"/>
      <c r="ES300"/>
      <c r="ET300"/>
      <c r="EU300"/>
      <c r="EV300"/>
      <c r="EW300"/>
      <c r="EX300"/>
      <c r="EY300"/>
      <c r="EZ300"/>
      <c r="FA300"/>
      <c r="FB300"/>
      <c r="FC300"/>
      <c r="FD300"/>
      <c r="FE300"/>
      <c r="FF300"/>
      <c r="FG300"/>
      <c r="FH300"/>
      <c r="FI300"/>
      <c r="FJ300"/>
      <c r="FK300"/>
      <c r="FL300"/>
      <c r="FM300"/>
      <c r="FN300"/>
      <c r="FO300"/>
      <c r="FP300"/>
      <c r="FQ300"/>
      <c r="FR300"/>
      <c r="FS300"/>
      <c r="FT300"/>
      <c r="FU300"/>
      <c r="FV300"/>
      <c r="FW300"/>
      <c r="FX300"/>
      <c r="FY300"/>
      <c r="FZ300"/>
      <c r="GA300"/>
      <c r="GB300"/>
      <c r="GC300"/>
      <c r="GD300"/>
      <c r="GE300"/>
      <c r="GF300"/>
      <c r="GG300"/>
      <c r="GH300"/>
      <c r="GI300"/>
      <c r="GJ300"/>
      <c r="GK300"/>
      <c r="GL300"/>
      <c r="GM300"/>
      <c r="GN300"/>
      <c r="GO300"/>
      <c r="GP300"/>
      <c r="GQ300"/>
      <c r="GR300"/>
      <c r="GS300"/>
      <c r="GT300"/>
      <c r="GU300"/>
      <c r="GV300"/>
      <c r="GW300"/>
      <c r="GX300"/>
      <c r="GY300"/>
      <c r="GZ300"/>
      <c r="HA300"/>
      <c r="HB300"/>
      <c r="HC300"/>
      <c r="HD300"/>
      <c r="HE300"/>
      <c r="HF300"/>
      <c r="HG300"/>
      <c r="HH300"/>
      <c r="HI300"/>
      <c r="HJ300"/>
      <c r="HK300"/>
      <c r="HL300"/>
      <c r="HM300"/>
      <c r="HN300"/>
      <c r="HO300"/>
      <c r="HP300"/>
      <c r="HQ300"/>
      <c r="HR300"/>
      <c r="HS300"/>
      <c r="HT300"/>
      <c r="HU300"/>
      <c r="HV300"/>
      <c r="HW300"/>
      <c r="HX300"/>
      <c r="HY300"/>
      <c r="HZ300"/>
      <c r="IA300"/>
      <c r="IB300"/>
      <c r="IC300"/>
      <c r="ID300"/>
      <c r="IE300"/>
      <c r="IF300"/>
      <c r="IG300"/>
      <c r="IH300"/>
      <c r="II300"/>
      <c r="IJ300"/>
      <c r="IK300"/>
      <c r="IL300"/>
      <c r="IM300"/>
      <c r="IN300"/>
      <c r="IO300"/>
      <c r="IP300"/>
      <c r="IQ300"/>
      <c r="IR300"/>
      <c r="IS300"/>
      <c r="IT300"/>
      <c r="IU300"/>
      <c r="IV300"/>
      <c r="IW300"/>
    </row>
    <row r="301" spans="1:257" s="2" customFormat="1" ht="15" hidden="1" x14ac:dyDescent="0.25">
      <c r="A301" s="2">
        <v>199</v>
      </c>
      <c r="B301" s="36">
        <f t="shared" ca="1" si="157"/>
        <v>50523</v>
      </c>
      <c r="C301" s="28">
        <f t="shared" si="155"/>
        <v>513.57708333333244</v>
      </c>
      <c r="D301" s="28">
        <f t="shared" si="156"/>
        <v>440.93749999999949</v>
      </c>
      <c r="E301" s="23"/>
      <c r="F301"/>
      <c r="G301"/>
      <c r="H301"/>
      <c r="I301"/>
      <c r="J301"/>
      <c r="K301"/>
      <c r="L301"/>
      <c r="M301"/>
      <c r="N301"/>
      <c r="O301"/>
      <c r="P301"/>
      <c r="Q301"/>
      <c r="R301"/>
      <c r="S301"/>
      <c r="T301"/>
      <c r="U301"/>
      <c r="V301"/>
      <c r="W301"/>
      <c r="X301"/>
      <c r="Y301"/>
      <c r="Z301"/>
      <c r="AA301"/>
      <c r="AB301"/>
      <c r="AC301"/>
      <c r="AD301"/>
      <c r="AE301"/>
      <c r="AF301"/>
      <c r="AG301"/>
      <c r="AH301"/>
      <c r="AI301"/>
      <c r="AJ301"/>
      <c r="AK301"/>
      <c r="AL301"/>
      <c r="AM301"/>
      <c r="AN301"/>
      <c r="AO301"/>
      <c r="AP301"/>
      <c r="AQ301"/>
      <c r="AR301"/>
      <c r="AS301"/>
      <c r="AT301"/>
      <c r="AU301"/>
      <c r="AV301"/>
      <c r="AW301"/>
      <c r="AX301"/>
      <c r="AY301"/>
      <c r="AZ301"/>
      <c r="BA301"/>
      <c r="BB301"/>
      <c r="BC301"/>
      <c r="BD301"/>
      <c r="BE301"/>
      <c r="BF301"/>
      <c r="BG301"/>
      <c r="BH301"/>
      <c r="BI301"/>
      <c r="BJ301"/>
      <c r="BK301"/>
      <c r="BL301"/>
      <c r="BM301"/>
      <c r="BN301"/>
      <c r="BO301"/>
      <c r="BP301"/>
      <c r="BQ301"/>
      <c r="BR301"/>
      <c r="BS301"/>
      <c r="BT301"/>
      <c r="BU301"/>
      <c r="BV301"/>
      <c r="BW301"/>
      <c r="BX301"/>
      <c r="BY301"/>
      <c r="BZ301"/>
      <c r="CA301"/>
      <c r="CB301"/>
      <c r="CC301"/>
      <c r="CD301"/>
      <c r="CE301"/>
      <c r="CF301"/>
      <c r="CG301"/>
      <c r="CH301"/>
      <c r="CI301"/>
      <c r="CJ301"/>
      <c r="CK301"/>
      <c r="CL301"/>
      <c r="CM301"/>
      <c r="CN301"/>
      <c r="CO301"/>
      <c r="CP301"/>
      <c r="CQ301"/>
      <c r="CR301"/>
      <c r="CS301"/>
      <c r="CT301"/>
      <c r="CU301"/>
      <c r="CV301"/>
      <c r="CW301"/>
      <c r="CX301"/>
      <c r="CY301"/>
      <c r="CZ301"/>
      <c r="DA301"/>
      <c r="DB301"/>
      <c r="DC301"/>
      <c r="DD301"/>
      <c r="DE301"/>
      <c r="DF301"/>
      <c r="DG301"/>
      <c r="DH301"/>
      <c r="DI301"/>
      <c r="DJ301"/>
      <c r="DK301"/>
      <c r="DL301"/>
      <c r="DM301"/>
      <c r="DN301"/>
      <c r="DO301"/>
      <c r="DP301"/>
      <c r="DQ301"/>
      <c r="DR301"/>
      <c r="DS301"/>
      <c r="DT301"/>
      <c r="DU301"/>
      <c r="DV301"/>
      <c r="DW301"/>
      <c r="DX301"/>
      <c r="DY301"/>
      <c r="DZ301"/>
      <c r="EA301"/>
      <c r="EB301"/>
      <c r="EC301"/>
      <c r="ED301"/>
      <c r="EE301"/>
      <c r="EF301"/>
      <c r="EG301"/>
      <c r="EH301"/>
      <c r="EI301"/>
      <c r="EJ301"/>
      <c r="EK301"/>
      <c r="EL301"/>
      <c r="EM301"/>
      <c r="EN301"/>
      <c r="EO301"/>
      <c r="EP301"/>
      <c r="EQ301"/>
      <c r="ER301"/>
      <c r="ES301"/>
      <c r="ET301"/>
      <c r="EU301"/>
      <c r="EV301"/>
      <c r="EW301"/>
      <c r="EX301"/>
      <c r="EY301"/>
      <c r="EZ301"/>
      <c r="FA301"/>
      <c r="FB301"/>
      <c r="FC301"/>
      <c r="FD301"/>
      <c r="FE301"/>
      <c r="FF301"/>
      <c r="FG301"/>
      <c r="FH301"/>
      <c r="FI301"/>
      <c r="FJ301"/>
      <c r="FK301"/>
      <c r="FL301"/>
      <c r="FM301"/>
      <c r="FN301"/>
      <c r="FO301"/>
      <c r="FP301"/>
      <c r="FQ301"/>
      <c r="FR301"/>
      <c r="FS301"/>
      <c r="FT301"/>
      <c r="FU301"/>
      <c r="FV301"/>
      <c r="FW301"/>
      <c r="FX301"/>
      <c r="FY301"/>
      <c r="FZ301"/>
      <c r="GA301"/>
      <c r="GB301"/>
      <c r="GC301"/>
      <c r="GD301"/>
      <c r="GE301"/>
      <c r="GF301"/>
      <c r="GG301"/>
      <c r="GH301"/>
      <c r="GI301"/>
      <c r="GJ301"/>
      <c r="GK301"/>
      <c r="GL301"/>
      <c r="GM301"/>
      <c r="GN301"/>
      <c r="GO301"/>
      <c r="GP301"/>
      <c r="GQ301"/>
      <c r="GR301"/>
      <c r="GS301"/>
      <c r="GT301"/>
      <c r="GU301"/>
      <c r="GV301"/>
      <c r="GW301"/>
      <c r="GX301"/>
      <c r="GY301"/>
      <c r="GZ301"/>
      <c r="HA301"/>
      <c r="HB301"/>
      <c r="HC301"/>
      <c r="HD301"/>
      <c r="HE301"/>
      <c r="HF301"/>
      <c r="HG301"/>
      <c r="HH301"/>
      <c r="HI301"/>
      <c r="HJ301"/>
      <c r="HK301"/>
      <c r="HL301"/>
      <c r="HM301"/>
      <c r="HN301"/>
      <c r="HO301"/>
      <c r="HP301"/>
      <c r="HQ301"/>
      <c r="HR301"/>
      <c r="HS301"/>
      <c r="HT301"/>
      <c r="HU301"/>
      <c r="HV301"/>
      <c r="HW301"/>
      <c r="HX301"/>
      <c r="HY301"/>
      <c r="HZ301"/>
      <c r="IA301"/>
      <c r="IB301"/>
      <c r="IC301"/>
      <c r="ID301"/>
      <c r="IE301"/>
      <c r="IF301"/>
      <c r="IG301"/>
      <c r="IH301"/>
      <c r="II301"/>
      <c r="IJ301"/>
      <c r="IK301"/>
      <c r="IL301"/>
      <c r="IM301"/>
      <c r="IN301"/>
      <c r="IO301"/>
      <c r="IP301"/>
      <c r="IQ301"/>
      <c r="IR301"/>
      <c r="IS301"/>
      <c r="IT301"/>
      <c r="IU301"/>
      <c r="IV301"/>
      <c r="IW301"/>
    </row>
    <row r="302" spans="1:257" s="2" customFormat="1" ht="15" hidden="1" x14ac:dyDescent="0.25">
      <c r="A302" s="2">
        <v>200</v>
      </c>
      <c r="B302" s="36">
        <f t="shared" ca="1" si="157"/>
        <v>50553</v>
      </c>
      <c r="C302" s="28">
        <f t="shared" si="155"/>
        <v>509.78159722222131</v>
      </c>
      <c r="D302" s="28">
        <f t="shared" si="156"/>
        <v>438.87152777777726</v>
      </c>
      <c r="E302" s="23"/>
      <c r="F302"/>
      <c r="G302"/>
      <c r="H302"/>
      <c r="I302"/>
      <c r="J302"/>
      <c r="K302"/>
      <c r="L302"/>
      <c r="M302"/>
      <c r="N302"/>
      <c r="O302"/>
      <c r="P302"/>
      <c r="Q302"/>
      <c r="R302"/>
      <c r="S302"/>
      <c r="T302"/>
      <c r="U302"/>
      <c r="V302"/>
      <c r="W302"/>
      <c r="X302"/>
      <c r="Y302"/>
      <c r="Z302"/>
      <c r="AA302"/>
      <c r="AB302"/>
      <c r="AC302"/>
      <c r="AD302"/>
      <c r="AE302"/>
      <c r="AF302"/>
      <c r="AG302"/>
      <c r="AH302"/>
      <c r="AI302"/>
      <c r="AJ302"/>
      <c r="AK302"/>
      <c r="AL302"/>
      <c r="AM302"/>
      <c r="AN302"/>
      <c r="AO302"/>
      <c r="AP302"/>
      <c r="AQ302"/>
      <c r="AR302"/>
      <c r="AS302"/>
      <c r="AT302"/>
      <c r="AU302"/>
      <c r="AV302"/>
      <c r="AW302"/>
      <c r="AX302"/>
      <c r="AY302"/>
      <c r="AZ302"/>
      <c r="BA302"/>
      <c r="BB302"/>
      <c r="BC302"/>
      <c r="BD302"/>
      <c r="BE302"/>
      <c r="BF302"/>
      <c r="BG302"/>
      <c r="BH302"/>
      <c r="BI302"/>
      <c r="BJ302"/>
      <c r="BK302"/>
      <c r="BL302"/>
      <c r="BM302"/>
      <c r="BN302"/>
      <c r="BO302"/>
      <c r="BP302"/>
      <c r="BQ302"/>
      <c r="BR302"/>
      <c r="BS302"/>
      <c r="BT302"/>
      <c r="BU302"/>
      <c r="BV302"/>
      <c r="BW302"/>
      <c r="BX302"/>
      <c r="BY302"/>
      <c r="BZ302"/>
      <c r="CA302"/>
      <c r="CB302"/>
      <c r="CC302"/>
      <c r="CD302"/>
      <c r="CE302"/>
      <c r="CF302"/>
      <c r="CG302"/>
      <c r="CH302"/>
      <c r="CI302"/>
      <c r="CJ302"/>
      <c r="CK302"/>
      <c r="CL302"/>
      <c r="CM302"/>
      <c r="CN302"/>
      <c r="CO302"/>
      <c r="CP302"/>
      <c r="CQ302"/>
      <c r="CR302"/>
      <c r="CS302"/>
      <c r="CT302"/>
      <c r="CU302"/>
      <c r="CV302"/>
      <c r="CW302"/>
      <c r="CX302"/>
      <c r="CY302"/>
      <c r="CZ302"/>
      <c r="DA302"/>
      <c r="DB302"/>
      <c r="DC302"/>
      <c r="DD302"/>
      <c r="DE302"/>
      <c r="DF302"/>
      <c r="DG302"/>
      <c r="DH302"/>
      <c r="DI302"/>
      <c r="DJ302"/>
      <c r="DK302"/>
      <c r="DL302"/>
      <c r="DM302"/>
      <c r="DN302"/>
      <c r="DO302"/>
      <c r="DP302"/>
      <c r="DQ302"/>
      <c r="DR302"/>
      <c r="DS302"/>
      <c r="DT302"/>
      <c r="DU302"/>
      <c r="DV302"/>
      <c r="DW302"/>
      <c r="DX302"/>
      <c r="DY302"/>
      <c r="DZ302"/>
      <c r="EA302"/>
      <c r="EB302"/>
      <c r="EC302"/>
      <c r="ED302"/>
      <c r="EE302"/>
      <c r="EF302"/>
      <c r="EG302"/>
      <c r="EH302"/>
      <c r="EI302"/>
      <c r="EJ302"/>
      <c r="EK302"/>
      <c r="EL302"/>
      <c r="EM302"/>
      <c r="EN302"/>
      <c r="EO302"/>
      <c r="EP302"/>
      <c r="EQ302"/>
      <c r="ER302"/>
      <c r="ES302"/>
      <c r="ET302"/>
      <c r="EU302"/>
      <c r="EV302"/>
      <c r="EW302"/>
      <c r="EX302"/>
      <c r="EY302"/>
      <c r="EZ302"/>
      <c r="FA302"/>
      <c r="FB302"/>
      <c r="FC302"/>
      <c r="FD302"/>
      <c r="FE302"/>
      <c r="FF302"/>
      <c r="FG302"/>
      <c r="FH302"/>
      <c r="FI302"/>
      <c r="FJ302"/>
      <c r="FK302"/>
      <c r="FL302"/>
      <c r="FM302"/>
      <c r="FN302"/>
      <c r="FO302"/>
      <c r="FP302"/>
      <c r="FQ302"/>
      <c r="FR302"/>
      <c r="FS302"/>
      <c r="FT302"/>
      <c r="FU302"/>
      <c r="FV302"/>
      <c r="FW302"/>
      <c r="FX302"/>
      <c r="FY302"/>
      <c r="FZ302"/>
      <c r="GA302"/>
      <c r="GB302"/>
      <c r="GC302"/>
      <c r="GD302"/>
      <c r="GE302"/>
      <c r="GF302"/>
      <c r="GG302"/>
      <c r="GH302"/>
      <c r="GI302"/>
      <c r="GJ302"/>
      <c r="GK302"/>
      <c r="GL302"/>
      <c r="GM302"/>
      <c r="GN302"/>
      <c r="GO302"/>
      <c r="GP302"/>
      <c r="GQ302"/>
      <c r="GR302"/>
      <c r="GS302"/>
      <c r="GT302"/>
      <c r="GU302"/>
      <c r="GV302"/>
      <c r="GW302"/>
      <c r="GX302"/>
      <c r="GY302"/>
      <c r="GZ302"/>
      <c r="HA302"/>
      <c r="HB302"/>
      <c r="HC302"/>
      <c r="HD302"/>
      <c r="HE302"/>
      <c r="HF302"/>
      <c r="HG302"/>
      <c r="HH302"/>
      <c r="HI302"/>
      <c r="HJ302"/>
      <c r="HK302"/>
      <c r="HL302"/>
      <c r="HM302"/>
      <c r="HN302"/>
      <c r="HO302"/>
      <c r="HP302"/>
      <c r="HQ302"/>
      <c r="HR302"/>
      <c r="HS302"/>
      <c r="HT302"/>
      <c r="HU302"/>
      <c r="HV302"/>
      <c r="HW302"/>
      <c r="HX302"/>
      <c r="HY302"/>
      <c r="HZ302"/>
      <c r="IA302"/>
      <c r="IB302"/>
      <c r="IC302"/>
      <c r="ID302"/>
      <c r="IE302"/>
      <c r="IF302"/>
      <c r="IG302"/>
      <c r="IH302"/>
      <c r="II302"/>
      <c r="IJ302"/>
      <c r="IK302"/>
      <c r="IL302"/>
      <c r="IM302"/>
      <c r="IN302"/>
      <c r="IO302"/>
      <c r="IP302"/>
      <c r="IQ302"/>
      <c r="IR302"/>
      <c r="IS302"/>
      <c r="IT302"/>
      <c r="IU302"/>
      <c r="IV302"/>
      <c r="IW302"/>
    </row>
    <row r="303" spans="1:257" s="2" customFormat="1" ht="15" hidden="1" x14ac:dyDescent="0.25">
      <c r="A303" s="2">
        <v>201</v>
      </c>
      <c r="B303" s="36">
        <f t="shared" ca="1" si="157"/>
        <v>50584</v>
      </c>
      <c r="C303" s="28">
        <f t="shared" si="155"/>
        <v>505.98611111111018</v>
      </c>
      <c r="D303" s="28">
        <f t="shared" si="156"/>
        <v>436.80555555555509</v>
      </c>
      <c r="E303" s="23"/>
      <c r="F303"/>
      <c r="G303"/>
      <c r="H303"/>
      <c r="I303"/>
      <c r="J303"/>
      <c r="K303"/>
      <c r="L303"/>
      <c r="M303"/>
      <c r="N303"/>
      <c r="O303"/>
      <c r="P303"/>
      <c r="Q303"/>
      <c r="R303"/>
      <c r="S303"/>
      <c r="T303"/>
      <c r="U303"/>
      <c r="V303"/>
      <c r="W303"/>
      <c r="X303"/>
      <c r="Y303"/>
      <c r="Z303"/>
      <c r="AA303"/>
      <c r="AB303"/>
      <c r="AC303"/>
      <c r="AD303"/>
      <c r="AE303"/>
      <c r="AF303"/>
      <c r="AG303"/>
      <c r="AH303"/>
      <c r="AI303"/>
      <c r="AJ303"/>
      <c r="AK303"/>
      <c r="AL303"/>
      <c r="AM303"/>
      <c r="AN303"/>
      <c r="AO303"/>
      <c r="AP303"/>
      <c r="AQ303"/>
      <c r="AR303"/>
      <c r="AS303"/>
      <c r="AT303"/>
      <c r="AU303"/>
      <c r="AV303"/>
      <c r="AW303"/>
      <c r="AX303"/>
      <c r="AY303"/>
      <c r="AZ303"/>
      <c r="BA303"/>
      <c r="BB303"/>
      <c r="BC303"/>
      <c r="BD303"/>
      <c r="BE303"/>
      <c r="BF303"/>
      <c r="BG303"/>
      <c r="BH303"/>
      <c r="BI303"/>
      <c r="BJ303"/>
      <c r="BK303"/>
      <c r="BL303"/>
      <c r="BM303"/>
      <c r="BN303"/>
      <c r="BO303"/>
      <c r="BP303"/>
      <c r="BQ303"/>
      <c r="BR303"/>
      <c r="BS303"/>
      <c r="BT303"/>
      <c r="BU303"/>
      <c r="BV303"/>
      <c r="BW303"/>
      <c r="BX303"/>
      <c r="BY303"/>
      <c r="BZ303"/>
      <c r="CA303"/>
      <c r="CB303"/>
      <c r="CC303"/>
      <c r="CD303"/>
      <c r="CE303"/>
      <c r="CF303"/>
      <c r="CG303"/>
      <c r="CH303"/>
      <c r="CI303"/>
      <c r="CJ303"/>
      <c r="CK303"/>
      <c r="CL303"/>
      <c r="CM303"/>
      <c r="CN303"/>
      <c r="CO303"/>
      <c r="CP303"/>
      <c r="CQ303"/>
      <c r="CR303"/>
      <c r="CS303"/>
      <c r="CT303"/>
      <c r="CU303"/>
      <c r="CV303"/>
      <c r="CW303"/>
      <c r="CX303"/>
      <c r="CY303"/>
      <c r="CZ303"/>
      <c r="DA303"/>
      <c r="DB303"/>
      <c r="DC303"/>
      <c r="DD303"/>
      <c r="DE303"/>
      <c r="DF303"/>
      <c r="DG303"/>
      <c r="DH303"/>
      <c r="DI303"/>
      <c r="DJ303"/>
      <c r="DK303"/>
      <c r="DL303"/>
      <c r="DM303"/>
      <c r="DN303"/>
      <c r="DO303"/>
      <c r="DP303"/>
      <c r="DQ303"/>
      <c r="DR303"/>
      <c r="DS303"/>
      <c r="DT303"/>
      <c r="DU303"/>
      <c r="DV303"/>
      <c r="DW303"/>
      <c r="DX303"/>
      <c r="DY303"/>
      <c r="DZ303"/>
      <c r="EA303"/>
      <c r="EB303"/>
      <c r="EC303"/>
      <c r="ED303"/>
      <c r="EE303"/>
      <c r="EF303"/>
      <c r="EG303"/>
      <c r="EH303"/>
      <c r="EI303"/>
      <c r="EJ303"/>
      <c r="EK303"/>
      <c r="EL303"/>
      <c r="EM303"/>
      <c r="EN303"/>
      <c r="EO303"/>
      <c r="EP303"/>
      <c r="EQ303"/>
      <c r="ER303"/>
      <c r="ES303"/>
      <c r="ET303"/>
      <c r="EU303"/>
      <c r="EV303"/>
      <c r="EW303"/>
      <c r="EX303"/>
      <c r="EY303"/>
      <c r="EZ303"/>
      <c r="FA303"/>
      <c r="FB303"/>
      <c r="FC303"/>
      <c r="FD303"/>
      <c r="FE303"/>
      <c r="FF303"/>
      <c r="FG303"/>
      <c r="FH303"/>
      <c r="FI303"/>
      <c r="FJ303"/>
      <c r="FK303"/>
      <c r="FL303"/>
      <c r="FM303"/>
      <c r="FN303"/>
      <c r="FO303"/>
      <c r="FP303"/>
      <c r="FQ303"/>
      <c r="FR303"/>
      <c r="FS303"/>
      <c r="FT303"/>
      <c r="FU303"/>
      <c r="FV303"/>
      <c r="FW303"/>
      <c r="FX303"/>
      <c r="FY303"/>
      <c r="FZ303"/>
      <c r="GA303"/>
      <c r="GB303"/>
      <c r="GC303"/>
      <c r="GD303"/>
      <c r="GE303"/>
      <c r="GF303"/>
      <c r="GG303"/>
      <c r="GH303"/>
      <c r="GI303"/>
      <c r="GJ303"/>
      <c r="GK303"/>
      <c r="GL303"/>
      <c r="GM303"/>
      <c r="GN303"/>
      <c r="GO303"/>
      <c r="GP303"/>
      <c r="GQ303"/>
      <c r="GR303"/>
      <c r="GS303"/>
      <c r="GT303"/>
      <c r="GU303"/>
      <c r="GV303"/>
      <c r="GW303"/>
      <c r="GX303"/>
      <c r="GY303"/>
      <c r="GZ303"/>
      <c r="HA303"/>
      <c r="HB303"/>
      <c r="HC303"/>
      <c r="HD303"/>
      <c r="HE303"/>
      <c r="HF303"/>
      <c r="HG303"/>
      <c r="HH303"/>
      <c r="HI303"/>
      <c r="HJ303"/>
      <c r="HK303"/>
      <c r="HL303"/>
      <c r="HM303"/>
      <c r="HN303"/>
      <c r="HO303"/>
      <c r="HP303"/>
      <c r="HQ303"/>
      <c r="HR303"/>
      <c r="HS303"/>
      <c r="HT303"/>
      <c r="HU303"/>
      <c r="HV303"/>
      <c r="HW303"/>
      <c r="HX303"/>
      <c r="HY303"/>
      <c r="HZ303"/>
      <c r="IA303"/>
      <c r="IB303"/>
      <c r="IC303"/>
      <c r="ID303"/>
      <c r="IE303"/>
      <c r="IF303"/>
      <c r="IG303"/>
      <c r="IH303"/>
      <c r="II303"/>
      <c r="IJ303"/>
      <c r="IK303"/>
      <c r="IL303"/>
      <c r="IM303"/>
      <c r="IN303"/>
      <c r="IO303"/>
      <c r="IP303"/>
      <c r="IQ303"/>
      <c r="IR303"/>
      <c r="IS303"/>
      <c r="IT303"/>
      <c r="IU303"/>
      <c r="IV303"/>
      <c r="IW303"/>
    </row>
    <row r="304" spans="1:257" s="2" customFormat="1" ht="15" hidden="1" x14ac:dyDescent="0.25">
      <c r="A304" s="2">
        <v>202</v>
      </c>
      <c r="B304" s="36">
        <f t="shared" ca="1" si="157"/>
        <v>50614</v>
      </c>
      <c r="C304" s="28">
        <f t="shared" si="155"/>
        <v>502.19062499999905</v>
      </c>
      <c r="D304" s="28">
        <f t="shared" si="156"/>
        <v>434.73958333333286</v>
      </c>
      <c r="E304" s="23"/>
      <c r="F304"/>
      <c r="G304"/>
      <c r="H304"/>
      <c r="I304"/>
      <c r="J304"/>
      <c r="K304"/>
      <c r="L304"/>
      <c r="M304"/>
      <c r="N304"/>
      <c r="O304"/>
      <c r="P304"/>
      <c r="Q304"/>
      <c r="R304"/>
      <c r="S304"/>
      <c r="T304"/>
      <c r="U304"/>
      <c r="V304"/>
      <c r="W304"/>
      <c r="X304"/>
      <c r="Y304"/>
      <c r="Z304"/>
      <c r="AA304"/>
      <c r="AB304"/>
      <c r="AC304"/>
      <c r="AD304"/>
      <c r="AE304"/>
      <c r="AF304"/>
      <c r="AG304"/>
      <c r="AH304"/>
      <c r="AI304"/>
      <c r="AJ304"/>
      <c r="AK304"/>
      <c r="AL304"/>
      <c r="AM304"/>
      <c r="AN304"/>
      <c r="AO304"/>
      <c r="AP304"/>
      <c r="AQ304"/>
      <c r="AR304"/>
      <c r="AS304"/>
      <c r="AT304"/>
      <c r="AU304"/>
      <c r="AV304"/>
      <c r="AW304"/>
      <c r="AX304"/>
      <c r="AY304"/>
      <c r="AZ304"/>
      <c r="BA304"/>
      <c r="BB304"/>
      <c r="BC304"/>
      <c r="BD304"/>
      <c r="BE304"/>
      <c r="BF304"/>
      <c r="BG304"/>
      <c r="BH304"/>
      <c r="BI304"/>
      <c r="BJ304"/>
      <c r="BK304"/>
      <c r="BL304"/>
      <c r="BM304"/>
      <c r="BN304"/>
      <c r="BO304"/>
      <c r="BP304"/>
      <c r="BQ304"/>
      <c r="BR304"/>
      <c r="BS304"/>
      <c r="BT304"/>
      <c r="BU304"/>
      <c r="BV304"/>
      <c r="BW304"/>
      <c r="BX304"/>
      <c r="BY304"/>
      <c r="BZ304"/>
      <c r="CA304"/>
      <c r="CB304"/>
      <c r="CC304"/>
      <c r="CD304"/>
      <c r="CE304"/>
      <c r="CF304"/>
      <c r="CG304"/>
      <c r="CH304"/>
      <c r="CI304"/>
      <c r="CJ304"/>
      <c r="CK304"/>
      <c r="CL304"/>
      <c r="CM304"/>
      <c r="CN304"/>
      <c r="CO304"/>
      <c r="CP304"/>
      <c r="CQ304"/>
      <c r="CR304"/>
      <c r="CS304"/>
      <c r="CT304"/>
      <c r="CU304"/>
      <c r="CV304"/>
      <c r="CW304"/>
      <c r="CX304"/>
      <c r="CY304"/>
      <c r="CZ304"/>
      <c r="DA304"/>
      <c r="DB304"/>
      <c r="DC304"/>
      <c r="DD304"/>
      <c r="DE304"/>
      <c r="DF304"/>
      <c r="DG304"/>
      <c r="DH304"/>
      <c r="DI304"/>
      <c r="DJ304"/>
      <c r="DK304"/>
      <c r="DL304"/>
      <c r="DM304"/>
      <c r="DN304"/>
      <c r="DO304"/>
      <c r="DP304"/>
      <c r="DQ304"/>
      <c r="DR304"/>
      <c r="DS304"/>
      <c r="DT304"/>
      <c r="DU304"/>
      <c r="DV304"/>
      <c r="DW304"/>
      <c r="DX304"/>
      <c r="DY304"/>
      <c r="DZ304"/>
      <c r="EA304"/>
      <c r="EB304"/>
      <c r="EC304"/>
      <c r="ED304"/>
      <c r="EE304"/>
      <c r="EF304"/>
      <c r="EG304"/>
      <c r="EH304"/>
      <c r="EI304"/>
      <c r="EJ304"/>
      <c r="EK304"/>
      <c r="EL304"/>
      <c r="EM304"/>
      <c r="EN304"/>
      <c r="EO304"/>
      <c r="EP304"/>
      <c r="EQ304"/>
      <c r="ER304"/>
      <c r="ES304"/>
      <c r="ET304"/>
      <c r="EU304"/>
      <c r="EV304"/>
      <c r="EW304"/>
      <c r="EX304"/>
      <c r="EY304"/>
      <c r="EZ304"/>
      <c r="FA304"/>
      <c r="FB304"/>
      <c r="FC304"/>
      <c r="FD304"/>
      <c r="FE304"/>
      <c r="FF304"/>
      <c r="FG304"/>
      <c r="FH304"/>
      <c r="FI304"/>
      <c r="FJ304"/>
      <c r="FK304"/>
      <c r="FL304"/>
      <c r="FM304"/>
      <c r="FN304"/>
      <c r="FO304"/>
      <c r="FP304"/>
      <c r="FQ304"/>
      <c r="FR304"/>
      <c r="FS304"/>
      <c r="FT304"/>
      <c r="FU304"/>
      <c r="FV304"/>
      <c r="FW304"/>
      <c r="FX304"/>
      <c r="FY304"/>
      <c r="FZ304"/>
      <c r="GA304"/>
      <c r="GB304"/>
      <c r="GC304"/>
      <c r="GD304"/>
      <c r="GE304"/>
      <c r="GF304"/>
      <c r="GG304"/>
      <c r="GH304"/>
      <c r="GI304"/>
      <c r="GJ304"/>
      <c r="GK304"/>
      <c r="GL304"/>
      <c r="GM304"/>
      <c r="GN304"/>
      <c r="GO304"/>
      <c r="GP304"/>
      <c r="GQ304"/>
      <c r="GR304"/>
      <c r="GS304"/>
      <c r="GT304"/>
      <c r="GU304"/>
      <c r="GV304"/>
      <c r="GW304"/>
      <c r="GX304"/>
      <c r="GY304"/>
      <c r="GZ304"/>
      <c r="HA304"/>
      <c r="HB304"/>
      <c r="HC304"/>
      <c r="HD304"/>
      <c r="HE304"/>
      <c r="HF304"/>
      <c r="HG304"/>
      <c r="HH304"/>
      <c r="HI304"/>
      <c r="HJ304"/>
      <c r="HK304"/>
      <c r="HL304"/>
      <c r="HM304"/>
      <c r="HN304"/>
      <c r="HO304"/>
      <c r="HP304"/>
      <c r="HQ304"/>
      <c r="HR304"/>
      <c r="HS304"/>
      <c r="HT304"/>
      <c r="HU304"/>
      <c r="HV304"/>
      <c r="HW304"/>
      <c r="HX304"/>
      <c r="HY304"/>
      <c r="HZ304"/>
      <c r="IA304"/>
      <c r="IB304"/>
      <c r="IC304"/>
      <c r="ID304"/>
      <c r="IE304"/>
      <c r="IF304"/>
      <c r="IG304"/>
      <c r="IH304"/>
      <c r="II304"/>
      <c r="IJ304"/>
      <c r="IK304"/>
      <c r="IL304"/>
      <c r="IM304"/>
      <c r="IN304"/>
      <c r="IO304"/>
      <c r="IP304"/>
      <c r="IQ304"/>
      <c r="IR304"/>
      <c r="IS304"/>
      <c r="IT304"/>
      <c r="IU304"/>
      <c r="IV304"/>
      <c r="IW304"/>
    </row>
    <row r="305" spans="1:257" s="2" customFormat="1" ht="15" hidden="1" x14ac:dyDescent="0.25">
      <c r="A305" s="2">
        <v>203</v>
      </c>
      <c r="B305" s="36">
        <f t="shared" ca="1" si="157"/>
        <v>50645</v>
      </c>
      <c r="C305" s="28">
        <f t="shared" si="155"/>
        <v>498.39513888888797</v>
      </c>
      <c r="D305" s="28">
        <f t="shared" si="156"/>
        <v>432.67361111111063</v>
      </c>
      <c r="E305" s="23"/>
      <c r="F305"/>
      <c r="G305"/>
      <c r="H305"/>
      <c r="I305"/>
      <c r="J305"/>
      <c r="K305"/>
      <c r="L305"/>
      <c r="M305"/>
      <c r="N305"/>
      <c r="O305"/>
      <c r="P305"/>
      <c r="Q305"/>
      <c r="R305"/>
      <c r="S305"/>
      <c r="T305"/>
      <c r="U305"/>
      <c r="V305"/>
      <c r="W305"/>
      <c r="X305"/>
      <c r="Y305"/>
      <c r="Z305"/>
      <c r="AA305"/>
      <c r="AB305"/>
      <c r="AC305"/>
      <c r="AD305"/>
      <c r="AE305"/>
      <c r="AF305"/>
      <c r="AG305"/>
      <c r="AH305"/>
      <c r="AI305"/>
      <c r="AJ305"/>
      <c r="AK305"/>
      <c r="AL305"/>
      <c r="AM305"/>
      <c r="AN305"/>
      <c r="AO305"/>
      <c r="AP305"/>
      <c r="AQ305"/>
      <c r="AR305"/>
      <c r="AS305"/>
      <c r="AT305"/>
      <c r="AU305"/>
      <c r="AV305"/>
      <c r="AW305"/>
      <c r="AX305"/>
      <c r="AY305"/>
      <c r="AZ305"/>
      <c r="BA305"/>
      <c r="BB305"/>
      <c r="BC305"/>
      <c r="BD305"/>
      <c r="BE305"/>
      <c r="BF305"/>
      <c r="BG305"/>
      <c r="BH305"/>
      <c r="BI305"/>
      <c r="BJ305"/>
      <c r="BK305"/>
      <c r="BL305"/>
      <c r="BM305"/>
      <c r="BN305"/>
      <c r="BO305"/>
      <c r="BP305"/>
      <c r="BQ305"/>
      <c r="BR305"/>
      <c r="BS305"/>
      <c r="BT305"/>
      <c r="BU305"/>
      <c r="BV305"/>
      <c r="BW305"/>
      <c r="BX305"/>
      <c r="BY305"/>
      <c r="BZ305"/>
      <c r="CA305"/>
      <c r="CB305"/>
      <c r="CC305"/>
      <c r="CD305"/>
      <c r="CE305"/>
      <c r="CF305"/>
      <c r="CG305"/>
      <c r="CH305"/>
      <c r="CI305"/>
      <c r="CJ305"/>
      <c r="CK305"/>
      <c r="CL305"/>
      <c r="CM305"/>
      <c r="CN305"/>
      <c r="CO305"/>
      <c r="CP305"/>
      <c r="CQ305"/>
      <c r="CR305"/>
      <c r="CS305"/>
      <c r="CT305"/>
      <c r="CU305"/>
      <c r="CV305"/>
      <c r="CW305"/>
      <c r="CX305"/>
      <c r="CY305"/>
      <c r="CZ305"/>
      <c r="DA305"/>
      <c r="DB305"/>
      <c r="DC305"/>
      <c r="DD305"/>
      <c r="DE305"/>
      <c r="DF305"/>
      <c r="DG305"/>
      <c r="DH305"/>
      <c r="DI305"/>
      <c r="DJ305"/>
      <c r="DK305"/>
      <c r="DL305"/>
      <c r="DM305"/>
      <c r="DN305"/>
      <c r="DO305"/>
      <c r="DP305"/>
      <c r="DQ305"/>
      <c r="DR305"/>
      <c r="DS305"/>
      <c r="DT305"/>
      <c r="DU305"/>
      <c r="DV305"/>
      <c r="DW305"/>
      <c r="DX305"/>
      <c r="DY305"/>
      <c r="DZ305"/>
      <c r="EA305"/>
      <c r="EB305"/>
      <c r="EC305"/>
      <c r="ED305"/>
      <c r="EE305"/>
      <c r="EF305"/>
      <c r="EG305"/>
      <c r="EH305"/>
      <c r="EI305"/>
      <c r="EJ305"/>
      <c r="EK305"/>
      <c r="EL305"/>
      <c r="EM305"/>
      <c r="EN305"/>
      <c r="EO305"/>
      <c r="EP305"/>
      <c r="EQ305"/>
      <c r="ER305"/>
      <c r="ES305"/>
      <c r="ET305"/>
      <c r="EU305"/>
      <c r="EV305"/>
      <c r="EW305"/>
      <c r="EX305"/>
      <c r="EY305"/>
      <c r="EZ305"/>
      <c r="FA305"/>
      <c r="FB305"/>
      <c r="FC305"/>
      <c r="FD305"/>
      <c r="FE305"/>
      <c r="FF305"/>
      <c r="FG305"/>
      <c r="FH305"/>
      <c r="FI305"/>
      <c r="FJ305"/>
      <c r="FK305"/>
      <c r="FL305"/>
      <c r="FM305"/>
      <c r="FN305"/>
      <c r="FO305"/>
      <c r="FP305"/>
      <c r="FQ305"/>
      <c r="FR305"/>
      <c r="FS305"/>
      <c r="FT305"/>
      <c r="FU305"/>
      <c r="FV305"/>
      <c r="FW305"/>
      <c r="FX305"/>
      <c r="FY305"/>
      <c r="FZ305"/>
      <c r="GA305"/>
      <c r="GB305"/>
      <c r="GC305"/>
      <c r="GD305"/>
      <c r="GE305"/>
      <c r="GF305"/>
      <c r="GG305"/>
      <c r="GH305"/>
      <c r="GI305"/>
      <c r="GJ305"/>
      <c r="GK305"/>
      <c r="GL305"/>
      <c r="GM305"/>
      <c r="GN305"/>
      <c r="GO305"/>
      <c r="GP305"/>
      <c r="GQ305"/>
      <c r="GR305"/>
      <c r="GS305"/>
      <c r="GT305"/>
      <c r="GU305"/>
      <c r="GV305"/>
      <c r="GW305"/>
      <c r="GX305"/>
      <c r="GY305"/>
      <c r="GZ305"/>
      <c r="HA305"/>
      <c r="HB305"/>
      <c r="HC305"/>
      <c r="HD305"/>
      <c r="HE305"/>
      <c r="HF305"/>
      <c r="HG305"/>
      <c r="HH305"/>
      <c r="HI305"/>
      <c r="HJ305"/>
      <c r="HK305"/>
      <c r="HL305"/>
      <c r="HM305"/>
      <c r="HN305"/>
      <c r="HO305"/>
      <c r="HP305"/>
      <c r="HQ305"/>
      <c r="HR305"/>
      <c r="HS305"/>
      <c r="HT305"/>
      <c r="HU305"/>
      <c r="HV305"/>
      <c r="HW305"/>
      <c r="HX305"/>
      <c r="HY305"/>
      <c r="HZ305"/>
      <c r="IA305"/>
      <c r="IB305"/>
      <c r="IC305"/>
      <c r="ID305"/>
      <c r="IE305"/>
      <c r="IF305"/>
      <c r="IG305"/>
      <c r="IH305"/>
      <c r="II305"/>
      <c r="IJ305"/>
      <c r="IK305"/>
      <c r="IL305"/>
      <c r="IM305"/>
      <c r="IN305"/>
      <c r="IO305"/>
      <c r="IP305"/>
      <c r="IQ305"/>
      <c r="IR305"/>
      <c r="IS305"/>
      <c r="IT305"/>
      <c r="IU305"/>
      <c r="IV305"/>
      <c r="IW305"/>
    </row>
    <row r="306" spans="1:257" s="2" customFormat="1" ht="15" hidden="1" x14ac:dyDescent="0.25">
      <c r="A306" s="2">
        <v>204</v>
      </c>
      <c r="B306" s="36">
        <f t="shared" ca="1" si="157"/>
        <v>50676</v>
      </c>
      <c r="C306" s="28">
        <f t="shared" si="155"/>
        <v>494.5996527777769</v>
      </c>
      <c r="D306" s="28">
        <f t="shared" si="156"/>
        <v>430.6076388888884</v>
      </c>
      <c r="E306" s="23"/>
      <c r="F306"/>
      <c r="G306"/>
      <c r="H306"/>
      <c r="I306"/>
      <c r="J306"/>
      <c r="K306"/>
      <c r="L306"/>
      <c r="M306"/>
      <c r="N306"/>
      <c r="O306"/>
      <c r="P306"/>
      <c r="Q306"/>
      <c r="R306"/>
      <c r="S306"/>
      <c r="T306"/>
      <c r="U306"/>
      <c r="V306"/>
      <c r="W306"/>
      <c r="X306"/>
      <c r="Y306"/>
      <c r="Z306"/>
      <c r="AA306"/>
      <c r="AB306"/>
      <c r="AC306"/>
      <c r="AD306"/>
      <c r="AE306"/>
      <c r="AF306"/>
      <c r="AG306"/>
      <c r="AH306"/>
      <c r="AI306"/>
      <c r="AJ306"/>
      <c r="AK306"/>
      <c r="AL306"/>
      <c r="AM306"/>
      <c r="AN306"/>
      <c r="AO306"/>
      <c r="AP306"/>
      <c r="AQ306"/>
      <c r="AR306"/>
      <c r="AS306"/>
      <c r="AT306"/>
      <c r="AU306"/>
      <c r="AV306"/>
      <c r="AW306"/>
      <c r="AX306"/>
      <c r="AY306"/>
      <c r="AZ306"/>
      <c r="BA306"/>
      <c r="BB306"/>
      <c r="BC306"/>
      <c r="BD306"/>
      <c r="BE306"/>
      <c r="BF306"/>
      <c r="BG306"/>
      <c r="BH306"/>
      <c r="BI306"/>
      <c r="BJ306"/>
      <c r="BK306"/>
      <c r="BL306"/>
      <c r="BM306"/>
      <c r="BN306"/>
      <c r="BO306"/>
      <c r="BP306"/>
      <c r="BQ306"/>
      <c r="BR306"/>
      <c r="BS306"/>
      <c r="BT306"/>
      <c r="BU306"/>
      <c r="BV306"/>
      <c r="BW306"/>
      <c r="BX306"/>
      <c r="BY306"/>
      <c r="BZ306"/>
      <c r="CA306"/>
      <c r="CB306"/>
      <c r="CC306"/>
      <c r="CD306"/>
      <c r="CE306"/>
      <c r="CF306"/>
      <c r="CG306"/>
      <c r="CH306"/>
      <c r="CI306"/>
      <c r="CJ306"/>
      <c r="CK306"/>
      <c r="CL306"/>
      <c r="CM306"/>
      <c r="CN306"/>
      <c r="CO306"/>
      <c r="CP306"/>
      <c r="CQ306"/>
      <c r="CR306"/>
      <c r="CS306"/>
      <c r="CT306"/>
      <c r="CU306"/>
      <c r="CV306"/>
      <c r="CW306"/>
      <c r="CX306"/>
      <c r="CY306"/>
      <c r="CZ306"/>
      <c r="DA306"/>
      <c r="DB306"/>
      <c r="DC306"/>
      <c r="DD306"/>
      <c r="DE306"/>
      <c r="DF306"/>
      <c r="DG306"/>
      <c r="DH306"/>
      <c r="DI306"/>
      <c r="DJ306"/>
      <c r="DK306"/>
      <c r="DL306"/>
      <c r="DM306"/>
      <c r="DN306"/>
      <c r="DO306"/>
      <c r="DP306"/>
      <c r="DQ306"/>
      <c r="DR306"/>
      <c r="DS306"/>
      <c r="DT306"/>
      <c r="DU306"/>
      <c r="DV306"/>
      <c r="DW306"/>
      <c r="DX306"/>
      <c r="DY306"/>
      <c r="DZ306"/>
      <c r="EA306"/>
      <c r="EB306"/>
      <c r="EC306"/>
      <c r="ED306"/>
      <c r="EE306"/>
      <c r="EF306"/>
      <c r="EG306"/>
      <c r="EH306"/>
      <c r="EI306"/>
      <c r="EJ306"/>
      <c r="EK306"/>
      <c r="EL306"/>
      <c r="EM306"/>
      <c r="EN306"/>
      <c r="EO306"/>
      <c r="EP306"/>
      <c r="EQ306"/>
      <c r="ER306"/>
      <c r="ES306"/>
      <c r="ET306"/>
      <c r="EU306"/>
      <c r="EV306"/>
      <c r="EW306"/>
      <c r="EX306"/>
      <c r="EY306"/>
      <c r="EZ306"/>
      <c r="FA306"/>
      <c r="FB306"/>
      <c r="FC306"/>
      <c r="FD306"/>
      <c r="FE306"/>
      <c r="FF306"/>
      <c r="FG306"/>
      <c r="FH306"/>
      <c r="FI306"/>
      <c r="FJ306"/>
      <c r="FK306"/>
      <c r="FL306"/>
      <c r="FM306"/>
      <c r="FN306"/>
      <c r="FO306"/>
      <c r="FP306"/>
      <c r="FQ306"/>
      <c r="FR306"/>
      <c r="FS306"/>
      <c r="FT306"/>
      <c r="FU306"/>
      <c r="FV306"/>
      <c r="FW306"/>
      <c r="FX306"/>
      <c r="FY306"/>
      <c r="FZ306"/>
      <c r="GA306"/>
      <c r="GB306"/>
      <c r="GC306"/>
      <c r="GD306"/>
      <c r="GE306"/>
      <c r="GF306"/>
      <c r="GG306"/>
      <c r="GH306"/>
      <c r="GI306"/>
      <c r="GJ306"/>
      <c r="GK306"/>
      <c r="GL306"/>
      <c r="GM306"/>
      <c r="GN306"/>
      <c r="GO306"/>
      <c r="GP306"/>
      <c r="GQ306"/>
      <c r="GR306"/>
      <c r="GS306"/>
      <c r="GT306"/>
      <c r="GU306"/>
      <c r="GV306"/>
      <c r="GW306"/>
      <c r="GX306"/>
      <c r="GY306"/>
      <c r="GZ306"/>
      <c r="HA306"/>
      <c r="HB306"/>
      <c r="HC306"/>
      <c r="HD306"/>
      <c r="HE306"/>
      <c r="HF306"/>
      <c r="HG306"/>
      <c r="HH306"/>
      <c r="HI306"/>
      <c r="HJ306"/>
      <c r="HK306"/>
      <c r="HL306"/>
      <c r="HM306"/>
      <c r="HN306"/>
      <c r="HO306"/>
      <c r="HP306"/>
      <c r="HQ306"/>
      <c r="HR306"/>
      <c r="HS306"/>
      <c r="HT306"/>
      <c r="HU306"/>
      <c r="HV306"/>
      <c r="HW306"/>
      <c r="HX306"/>
      <c r="HY306"/>
      <c r="HZ306"/>
      <c r="IA306"/>
      <c r="IB306"/>
      <c r="IC306"/>
      <c r="ID306"/>
      <c r="IE306"/>
      <c r="IF306"/>
      <c r="IG306"/>
      <c r="IH306"/>
      <c r="II306"/>
      <c r="IJ306"/>
      <c r="IK306"/>
      <c r="IL306"/>
      <c r="IM306"/>
      <c r="IN306"/>
      <c r="IO306"/>
      <c r="IP306"/>
      <c r="IQ306"/>
      <c r="IR306"/>
      <c r="IS306"/>
      <c r="IT306"/>
      <c r="IU306"/>
      <c r="IV306"/>
      <c r="IW306"/>
    </row>
    <row r="307" spans="1:257" s="2" customFormat="1" ht="15" hidden="1" x14ac:dyDescent="0.25">
      <c r="A307" s="2">
        <v>205</v>
      </c>
      <c r="B307" s="36">
        <f t="shared" ca="1" si="157"/>
        <v>50706</v>
      </c>
      <c r="C307" s="28">
        <f t="shared" ref="C307:D318" si="158">X73</f>
        <v>770.80416666666576</v>
      </c>
      <c r="D307" s="28">
        <f t="shared" si="158"/>
        <v>708.54166666666617</v>
      </c>
      <c r="E307" s="23"/>
      <c r="F307"/>
      <c r="G307"/>
      <c r="H307"/>
      <c r="I307"/>
      <c r="J307"/>
      <c r="K307"/>
      <c r="L307"/>
      <c r="M307"/>
      <c r="N307"/>
      <c r="O307"/>
      <c r="P307"/>
      <c r="Q307"/>
      <c r="R307"/>
      <c r="S307"/>
      <c r="T307"/>
      <c r="U307"/>
      <c r="V307"/>
      <c r="W307"/>
      <c r="X307"/>
      <c r="Y307"/>
      <c r="Z307"/>
      <c r="AA307"/>
      <c r="AB307"/>
      <c r="AC307"/>
      <c r="AD307"/>
      <c r="AE307"/>
      <c r="AF307"/>
      <c r="AG307"/>
      <c r="AH307"/>
      <c r="AI307"/>
      <c r="AJ307"/>
      <c r="AK307"/>
      <c r="AL307"/>
      <c r="AM307"/>
      <c r="AN307"/>
      <c r="AO307"/>
      <c r="AP307"/>
      <c r="AQ307"/>
      <c r="AR307"/>
      <c r="AS307"/>
      <c r="AT307"/>
      <c r="AU307"/>
      <c r="AV307"/>
      <c r="AW307"/>
      <c r="AX307"/>
      <c r="AY307"/>
      <c r="AZ307"/>
      <c r="BA307"/>
      <c r="BB307"/>
      <c r="BC307"/>
      <c r="BD307"/>
      <c r="BE307"/>
      <c r="BF307"/>
      <c r="BG307"/>
      <c r="BH307"/>
      <c r="BI307"/>
      <c r="BJ307"/>
      <c r="BK307"/>
      <c r="BL307"/>
      <c r="BM307"/>
      <c r="BN307"/>
      <c r="BO307"/>
      <c r="BP307"/>
      <c r="BQ307"/>
      <c r="BR307"/>
      <c r="BS307"/>
      <c r="BT307"/>
      <c r="BU307"/>
      <c r="BV307"/>
      <c r="BW307"/>
      <c r="BX307"/>
      <c r="BY307"/>
      <c r="BZ307"/>
      <c r="CA307"/>
      <c r="CB307"/>
      <c r="CC307"/>
      <c r="CD307"/>
      <c r="CE307"/>
      <c r="CF307"/>
      <c r="CG307"/>
      <c r="CH307"/>
      <c r="CI307"/>
      <c r="CJ307"/>
      <c r="CK307"/>
      <c r="CL307"/>
      <c r="CM307"/>
      <c r="CN307"/>
      <c r="CO307"/>
      <c r="CP307"/>
      <c r="CQ307"/>
      <c r="CR307"/>
      <c r="CS307"/>
      <c r="CT307"/>
      <c r="CU307"/>
      <c r="CV307"/>
      <c r="CW307"/>
      <c r="CX307"/>
      <c r="CY307"/>
      <c r="CZ307"/>
      <c r="DA307"/>
      <c r="DB307"/>
      <c r="DC307"/>
      <c r="DD307"/>
      <c r="DE307"/>
      <c r="DF307"/>
      <c r="DG307"/>
      <c r="DH307"/>
      <c r="DI307"/>
      <c r="DJ307"/>
      <c r="DK307"/>
      <c r="DL307"/>
      <c r="DM307"/>
      <c r="DN307"/>
      <c r="DO307"/>
      <c r="DP307"/>
      <c r="DQ307"/>
      <c r="DR307"/>
      <c r="DS307"/>
      <c r="DT307"/>
      <c r="DU307"/>
      <c r="DV307"/>
      <c r="DW307"/>
      <c r="DX307"/>
      <c r="DY307"/>
      <c r="DZ307"/>
      <c r="EA307"/>
      <c r="EB307"/>
      <c r="EC307"/>
      <c r="ED307"/>
      <c r="EE307"/>
      <c r="EF307"/>
      <c r="EG307"/>
      <c r="EH307"/>
      <c r="EI307"/>
      <c r="EJ307"/>
      <c r="EK307"/>
      <c r="EL307"/>
      <c r="EM307"/>
      <c r="EN307"/>
      <c r="EO307"/>
      <c r="EP307"/>
      <c r="EQ307"/>
      <c r="ER307"/>
      <c r="ES307"/>
      <c r="ET307"/>
      <c r="EU307"/>
      <c r="EV307"/>
      <c r="EW307"/>
      <c r="EX307"/>
      <c r="EY307"/>
      <c r="EZ307"/>
      <c r="FA307"/>
      <c r="FB307"/>
      <c r="FC307"/>
      <c r="FD307"/>
      <c r="FE307"/>
      <c r="FF307"/>
      <c r="FG307"/>
      <c r="FH307"/>
      <c r="FI307"/>
      <c r="FJ307"/>
      <c r="FK307"/>
      <c r="FL307"/>
      <c r="FM307"/>
      <c r="FN307"/>
      <c r="FO307"/>
      <c r="FP307"/>
      <c r="FQ307"/>
      <c r="FR307"/>
      <c r="FS307"/>
      <c r="FT307"/>
      <c r="FU307"/>
      <c r="FV307"/>
      <c r="FW307"/>
      <c r="FX307"/>
      <c r="FY307"/>
      <c r="FZ307"/>
      <c r="GA307"/>
      <c r="GB307"/>
      <c r="GC307"/>
      <c r="GD307"/>
      <c r="GE307"/>
      <c r="GF307"/>
      <c r="GG307"/>
      <c r="GH307"/>
      <c r="GI307"/>
      <c r="GJ307"/>
      <c r="GK307"/>
      <c r="GL307"/>
      <c r="GM307"/>
      <c r="GN307"/>
      <c r="GO307"/>
      <c r="GP307"/>
      <c r="GQ307"/>
      <c r="GR307"/>
      <c r="GS307"/>
      <c r="GT307"/>
      <c r="GU307"/>
      <c r="GV307"/>
      <c r="GW307"/>
      <c r="GX307"/>
      <c r="GY307"/>
      <c r="GZ307"/>
      <c r="HA307"/>
      <c r="HB307"/>
      <c r="HC307"/>
      <c r="HD307"/>
      <c r="HE307"/>
      <c r="HF307"/>
      <c r="HG307"/>
      <c r="HH307"/>
      <c r="HI307"/>
      <c r="HJ307"/>
      <c r="HK307"/>
      <c r="HL307"/>
      <c r="HM307"/>
      <c r="HN307"/>
      <c r="HO307"/>
      <c r="HP307"/>
      <c r="HQ307"/>
      <c r="HR307"/>
      <c r="HS307"/>
      <c r="HT307"/>
      <c r="HU307"/>
      <c r="HV307"/>
      <c r="HW307"/>
      <c r="HX307"/>
      <c r="HY307"/>
      <c r="HZ307"/>
      <c r="IA307"/>
      <c r="IB307"/>
      <c r="IC307"/>
      <c r="ID307"/>
      <c r="IE307"/>
      <c r="IF307"/>
      <c r="IG307"/>
      <c r="IH307"/>
      <c r="II307"/>
      <c r="IJ307"/>
      <c r="IK307"/>
      <c r="IL307"/>
      <c r="IM307"/>
      <c r="IN307"/>
      <c r="IO307"/>
      <c r="IP307"/>
      <c r="IQ307"/>
      <c r="IR307"/>
      <c r="IS307"/>
      <c r="IT307"/>
      <c r="IU307"/>
      <c r="IV307"/>
      <c r="IW307"/>
    </row>
    <row r="308" spans="1:257" s="2" customFormat="1" ht="15" hidden="1" x14ac:dyDescent="0.25">
      <c r="A308" s="2">
        <v>206</v>
      </c>
      <c r="B308" s="36">
        <f t="shared" ca="1" si="157"/>
        <v>50737</v>
      </c>
      <c r="C308" s="28">
        <f t="shared" si="158"/>
        <v>487.00868055555463</v>
      </c>
      <c r="D308" s="28">
        <f t="shared" si="158"/>
        <v>426.475694444444</v>
      </c>
      <c r="E308" s="23"/>
      <c r="F308"/>
      <c r="G308"/>
      <c r="H308"/>
      <c r="I308"/>
      <c r="J308"/>
      <c r="K308"/>
      <c r="L308"/>
      <c r="M308"/>
      <c r="N308"/>
      <c r="O308"/>
      <c r="P308"/>
      <c r="Q308"/>
      <c r="R308"/>
      <c r="S308"/>
      <c r="T308"/>
      <c r="U308"/>
      <c r="V308"/>
      <c r="W308"/>
      <c r="X308"/>
      <c r="Y308"/>
      <c r="Z308"/>
      <c r="AA308"/>
      <c r="AB308"/>
      <c r="AC308"/>
      <c r="AD308"/>
      <c r="AE308"/>
      <c r="AF308"/>
      <c r="AG308"/>
      <c r="AH308"/>
      <c r="AI308"/>
      <c r="AJ308"/>
      <c r="AK308"/>
      <c r="AL308"/>
      <c r="AM308"/>
      <c r="AN308"/>
      <c r="AO308"/>
      <c r="AP308"/>
      <c r="AQ308"/>
      <c r="AR308"/>
      <c r="AS308"/>
      <c r="AT308"/>
      <c r="AU308"/>
      <c r="AV308"/>
      <c r="AW308"/>
      <c r="AX308"/>
      <c r="AY308"/>
      <c r="AZ308"/>
      <c r="BA308"/>
      <c r="BB308"/>
      <c r="BC308"/>
      <c r="BD308"/>
      <c r="BE308"/>
      <c r="BF308"/>
      <c r="BG308"/>
      <c r="BH308"/>
      <c r="BI308"/>
      <c r="BJ308"/>
      <c r="BK308"/>
      <c r="BL308"/>
      <c r="BM308"/>
      <c r="BN308"/>
      <c r="BO308"/>
      <c r="BP308"/>
      <c r="BQ308"/>
      <c r="BR308"/>
      <c r="BS308"/>
      <c r="BT308"/>
      <c r="BU308"/>
      <c r="BV308"/>
      <c r="BW308"/>
      <c r="BX308"/>
      <c r="BY308"/>
      <c r="BZ308"/>
      <c r="CA308"/>
      <c r="CB308"/>
      <c r="CC308"/>
      <c r="CD308"/>
      <c r="CE308"/>
      <c r="CF308"/>
      <c r="CG308"/>
      <c r="CH308"/>
      <c r="CI308"/>
      <c r="CJ308"/>
      <c r="CK308"/>
      <c r="CL308"/>
      <c r="CM308"/>
      <c r="CN308"/>
      <c r="CO308"/>
      <c r="CP308"/>
      <c r="CQ308"/>
      <c r="CR308"/>
      <c r="CS308"/>
      <c r="CT308"/>
      <c r="CU308"/>
      <c r="CV308"/>
      <c r="CW308"/>
      <c r="CX308"/>
      <c r="CY308"/>
      <c r="CZ308"/>
      <c r="DA308"/>
      <c r="DB308"/>
      <c r="DC308"/>
      <c r="DD308"/>
      <c r="DE308"/>
      <c r="DF308"/>
      <c r="DG308"/>
      <c r="DH308"/>
      <c r="DI308"/>
      <c r="DJ308"/>
      <c r="DK308"/>
      <c r="DL308"/>
      <c r="DM308"/>
      <c r="DN308"/>
      <c r="DO308"/>
      <c r="DP308"/>
      <c r="DQ308"/>
      <c r="DR308"/>
      <c r="DS308"/>
      <c r="DT308"/>
      <c r="DU308"/>
      <c r="DV308"/>
      <c r="DW308"/>
      <c r="DX308"/>
      <c r="DY308"/>
      <c r="DZ308"/>
      <c r="EA308"/>
      <c r="EB308"/>
      <c r="EC308"/>
      <c r="ED308"/>
      <c r="EE308"/>
      <c r="EF308"/>
      <c r="EG308"/>
      <c r="EH308"/>
      <c r="EI308"/>
      <c r="EJ308"/>
      <c r="EK308"/>
      <c r="EL308"/>
      <c r="EM308"/>
      <c r="EN308"/>
      <c r="EO308"/>
      <c r="EP308"/>
      <c r="EQ308"/>
      <c r="ER308"/>
      <c r="ES308"/>
      <c r="ET308"/>
      <c r="EU308"/>
      <c r="EV308"/>
      <c r="EW308"/>
      <c r="EX308"/>
      <c r="EY308"/>
      <c r="EZ308"/>
      <c r="FA308"/>
      <c r="FB308"/>
      <c r="FC308"/>
      <c r="FD308"/>
      <c r="FE308"/>
      <c r="FF308"/>
      <c r="FG308"/>
      <c r="FH308"/>
      <c r="FI308"/>
      <c r="FJ308"/>
      <c r="FK308"/>
      <c r="FL308"/>
      <c r="FM308"/>
      <c r="FN308"/>
      <c r="FO308"/>
      <c r="FP308"/>
      <c r="FQ308"/>
      <c r="FR308"/>
      <c r="FS308"/>
      <c r="FT308"/>
      <c r="FU308"/>
      <c r="FV308"/>
      <c r="FW308"/>
      <c r="FX308"/>
      <c r="FY308"/>
      <c r="FZ308"/>
      <c r="GA308"/>
      <c r="GB308"/>
      <c r="GC308"/>
      <c r="GD308"/>
      <c r="GE308"/>
      <c r="GF308"/>
      <c r="GG308"/>
      <c r="GH308"/>
      <c r="GI308"/>
      <c r="GJ308"/>
      <c r="GK308"/>
      <c r="GL308"/>
      <c r="GM308"/>
      <c r="GN308"/>
      <c r="GO308"/>
      <c r="GP308"/>
      <c r="GQ308"/>
      <c r="GR308"/>
      <c r="GS308"/>
      <c r="GT308"/>
      <c r="GU308"/>
      <c r="GV308"/>
      <c r="GW308"/>
      <c r="GX308"/>
      <c r="GY308"/>
      <c r="GZ308"/>
      <c r="HA308"/>
      <c r="HB308"/>
      <c r="HC308"/>
      <c r="HD308"/>
      <c r="HE308"/>
      <c r="HF308"/>
      <c r="HG308"/>
      <c r="HH308"/>
      <c r="HI308"/>
      <c r="HJ308"/>
      <c r="HK308"/>
      <c r="HL308"/>
      <c r="HM308"/>
      <c r="HN308"/>
      <c r="HO308"/>
      <c r="HP308"/>
      <c r="HQ308"/>
      <c r="HR308"/>
      <c r="HS308"/>
      <c r="HT308"/>
      <c r="HU308"/>
      <c r="HV308"/>
      <c r="HW308"/>
      <c r="HX308"/>
      <c r="HY308"/>
      <c r="HZ308"/>
      <c r="IA308"/>
      <c r="IB308"/>
      <c r="IC308"/>
      <c r="ID308"/>
      <c r="IE308"/>
      <c r="IF308"/>
      <c r="IG308"/>
      <c r="IH308"/>
      <c r="II308"/>
      <c r="IJ308"/>
      <c r="IK308"/>
      <c r="IL308"/>
      <c r="IM308"/>
      <c r="IN308"/>
      <c r="IO308"/>
      <c r="IP308"/>
      <c r="IQ308"/>
      <c r="IR308"/>
      <c r="IS308"/>
      <c r="IT308"/>
      <c r="IU308"/>
      <c r="IV308"/>
      <c r="IW308"/>
    </row>
    <row r="309" spans="1:257" s="2" customFormat="1" ht="15" hidden="1" x14ac:dyDescent="0.25">
      <c r="A309" s="2">
        <v>207</v>
      </c>
      <c r="B309" s="36">
        <f t="shared" ca="1" si="157"/>
        <v>50767</v>
      </c>
      <c r="C309" s="28">
        <f t="shared" si="158"/>
        <v>483.21319444444356</v>
      </c>
      <c r="D309" s="28">
        <f t="shared" si="158"/>
        <v>424.40972222222177</v>
      </c>
      <c r="E309" s="23"/>
      <c r="F309"/>
      <c r="G309"/>
      <c r="H309"/>
      <c r="I309"/>
      <c r="J309"/>
      <c r="K309"/>
      <c r="L309"/>
      <c r="M309"/>
      <c r="N309"/>
      <c r="O309"/>
      <c r="P309"/>
      <c r="Q309"/>
      <c r="R309"/>
      <c r="S309"/>
      <c r="T309"/>
      <c r="U309"/>
      <c r="V309"/>
      <c r="W309"/>
      <c r="X309"/>
      <c r="Y309"/>
      <c r="Z309"/>
      <c r="AA309"/>
      <c r="AB309"/>
      <c r="AC309"/>
      <c r="AD309"/>
      <c r="AE309"/>
      <c r="AF309"/>
      <c r="AG309"/>
      <c r="AH309"/>
      <c r="AI309"/>
      <c r="AJ309"/>
      <c r="AK309"/>
      <c r="AL309"/>
      <c r="AM309"/>
      <c r="AN309"/>
      <c r="AO309"/>
      <c r="AP309"/>
      <c r="AQ309"/>
      <c r="AR309"/>
      <c r="AS309"/>
      <c r="AT309"/>
      <c r="AU309"/>
      <c r="AV309"/>
      <c r="AW309"/>
      <c r="AX309"/>
      <c r="AY309"/>
      <c r="AZ309"/>
      <c r="BA309"/>
      <c r="BB309"/>
      <c r="BC309"/>
      <c r="BD309"/>
      <c r="BE309"/>
      <c r="BF309"/>
      <c r="BG309"/>
      <c r="BH309"/>
      <c r="BI309"/>
      <c r="BJ309"/>
      <c r="BK309"/>
      <c r="BL309"/>
      <c r="BM309"/>
      <c r="BN309"/>
      <c r="BO309"/>
      <c r="BP309"/>
      <c r="BQ309"/>
      <c r="BR309"/>
      <c r="BS309"/>
      <c r="BT309"/>
      <c r="BU309"/>
      <c r="BV309"/>
      <c r="BW309"/>
      <c r="BX309"/>
      <c r="BY309"/>
      <c r="BZ309"/>
      <c r="CA309"/>
      <c r="CB309"/>
      <c r="CC309"/>
      <c r="CD309"/>
      <c r="CE309"/>
      <c r="CF309"/>
      <c r="CG309"/>
      <c r="CH309"/>
      <c r="CI309"/>
      <c r="CJ309"/>
      <c r="CK309"/>
      <c r="CL309"/>
      <c r="CM309"/>
      <c r="CN309"/>
      <c r="CO309"/>
      <c r="CP309"/>
      <c r="CQ309"/>
      <c r="CR309"/>
      <c r="CS309"/>
      <c r="CT309"/>
      <c r="CU309"/>
      <c r="CV309"/>
      <c r="CW309"/>
      <c r="CX309"/>
      <c r="CY309"/>
      <c r="CZ309"/>
      <c r="DA309"/>
      <c r="DB309"/>
      <c r="DC309"/>
      <c r="DD309"/>
      <c r="DE309"/>
      <c r="DF309"/>
      <c r="DG309"/>
      <c r="DH309"/>
      <c r="DI309"/>
      <c r="DJ309"/>
      <c r="DK309"/>
      <c r="DL309"/>
      <c r="DM309"/>
      <c r="DN309"/>
      <c r="DO309"/>
      <c r="DP309"/>
      <c r="DQ309"/>
      <c r="DR309"/>
      <c r="DS309"/>
      <c r="DT309"/>
      <c r="DU309"/>
      <c r="DV309"/>
      <c r="DW309"/>
      <c r="DX309"/>
      <c r="DY309"/>
      <c r="DZ309"/>
      <c r="EA309"/>
      <c r="EB309"/>
      <c r="EC309"/>
      <c r="ED309"/>
      <c r="EE309"/>
      <c r="EF309"/>
      <c r="EG309"/>
      <c r="EH309"/>
      <c r="EI309"/>
      <c r="EJ309"/>
      <c r="EK309"/>
      <c r="EL309"/>
      <c r="EM309"/>
      <c r="EN309"/>
      <c r="EO309"/>
      <c r="EP309"/>
      <c r="EQ309"/>
      <c r="ER309"/>
      <c r="ES309"/>
      <c r="ET309"/>
      <c r="EU309"/>
      <c r="EV309"/>
      <c r="EW309"/>
      <c r="EX309"/>
      <c r="EY309"/>
      <c r="EZ309"/>
      <c r="FA309"/>
      <c r="FB309"/>
      <c r="FC309"/>
      <c r="FD309"/>
      <c r="FE309"/>
      <c r="FF309"/>
      <c r="FG309"/>
      <c r="FH309"/>
      <c r="FI309"/>
      <c r="FJ309"/>
      <c r="FK309"/>
      <c r="FL309"/>
      <c r="FM309"/>
      <c r="FN309"/>
      <c r="FO309"/>
      <c r="FP309"/>
      <c r="FQ309"/>
      <c r="FR309"/>
      <c r="FS309"/>
      <c r="FT309"/>
      <c r="FU309"/>
      <c r="FV309"/>
      <c r="FW309"/>
      <c r="FX309"/>
      <c r="FY309"/>
      <c r="FZ309"/>
      <c r="GA309"/>
      <c r="GB309"/>
      <c r="GC309"/>
      <c r="GD309"/>
      <c r="GE309"/>
      <c r="GF309"/>
      <c r="GG309"/>
      <c r="GH309"/>
      <c r="GI309"/>
      <c r="GJ309"/>
      <c r="GK309"/>
      <c r="GL309"/>
      <c r="GM309"/>
      <c r="GN309"/>
      <c r="GO309"/>
      <c r="GP309"/>
      <c r="GQ309"/>
      <c r="GR309"/>
      <c r="GS309"/>
      <c r="GT309"/>
      <c r="GU309"/>
      <c r="GV309"/>
      <c r="GW309"/>
      <c r="GX309"/>
      <c r="GY309"/>
      <c r="GZ309"/>
      <c r="HA309"/>
      <c r="HB309"/>
      <c r="HC309"/>
      <c r="HD309"/>
      <c r="HE309"/>
      <c r="HF309"/>
      <c r="HG309"/>
      <c r="HH309"/>
      <c r="HI309"/>
      <c r="HJ309"/>
      <c r="HK309"/>
      <c r="HL309"/>
      <c r="HM309"/>
      <c r="HN309"/>
      <c r="HO309"/>
      <c r="HP309"/>
      <c r="HQ309"/>
      <c r="HR309"/>
      <c r="HS309"/>
      <c r="HT309"/>
      <c r="HU309"/>
      <c r="HV309"/>
      <c r="HW309"/>
      <c r="HX309"/>
      <c r="HY309"/>
      <c r="HZ309"/>
      <c r="IA309"/>
      <c r="IB309"/>
      <c r="IC309"/>
      <c r="ID309"/>
      <c r="IE309"/>
      <c r="IF309"/>
      <c r="IG309"/>
      <c r="IH309"/>
      <c r="II309"/>
      <c r="IJ309"/>
      <c r="IK309"/>
      <c r="IL309"/>
      <c r="IM309"/>
      <c r="IN309"/>
      <c r="IO309"/>
      <c r="IP309"/>
      <c r="IQ309"/>
      <c r="IR309"/>
      <c r="IS309"/>
      <c r="IT309"/>
      <c r="IU309"/>
      <c r="IV309"/>
      <c r="IW309"/>
    </row>
    <row r="310" spans="1:257" s="2" customFormat="1" ht="15" hidden="1" x14ac:dyDescent="0.25">
      <c r="A310" s="2">
        <v>208</v>
      </c>
      <c r="B310" s="36">
        <f t="shared" ca="1" si="157"/>
        <v>50798</v>
      </c>
      <c r="C310" s="28">
        <f t="shared" si="158"/>
        <v>479.41770833333243</v>
      </c>
      <c r="D310" s="28">
        <f t="shared" si="158"/>
        <v>422.34374999999955</v>
      </c>
      <c r="E310" s="23"/>
      <c r="F310"/>
      <c r="G310"/>
      <c r="H310"/>
      <c r="I310"/>
      <c r="J310"/>
      <c r="K310"/>
      <c r="L310"/>
      <c r="M310"/>
      <c r="N310"/>
      <c r="O310"/>
      <c r="P310"/>
      <c r="Q310"/>
      <c r="R310"/>
      <c r="S310"/>
      <c r="T310"/>
      <c r="U310"/>
      <c r="V310"/>
      <c r="W310"/>
      <c r="X310"/>
      <c r="Y310"/>
      <c r="Z310"/>
      <c r="AA310"/>
      <c r="AB310"/>
      <c r="AC310"/>
      <c r="AD310"/>
      <c r="AE310"/>
      <c r="AF310"/>
      <c r="AG310"/>
      <c r="AH310"/>
      <c r="AI310"/>
      <c r="AJ310"/>
      <c r="AK310"/>
      <c r="AL310"/>
      <c r="AM310"/>
      <c r="AN310"/>
      <c r="AO310"/>
      <c r="AP310"/>
      <c r="AQ310"/>
      <c r="AR310"/>
      <c r="AS310"/>
      <c r="AT310"/>
      <c r="AU310"/>
      <c r="AV310"/>
      <c r="AW310"/>
      <c r="AX310"/>
      <c r="AY310"/>
      <c r="AZ310"/>
      <c r="BA310"/>
      <c r="BB310"/>
      <c r="BC310"/>
      <c r="BD310"/>
      <c r="BE310"/>
      <c r="BF310"/>
      <c r="BG310"/>
      <c r="BH310"/>
      <c r="BI310"/>
      <c r="BJ310"/>
      <c r="BK310"/>
      <c r="BL310"/>
      <c r="BM310"/>
      <c r="BN310"/>
      <c r="BO310"/>
      <c r="BP310"/>
      <c r="BQ310"/>
      <c r="BR310"/>
      <c r="BS310"/>
      <c r="BT310"/>
      <c r="BU310"/>
      <c r="BV310"/>
      <c r="BW310"/>
      <c r="BX310"/>
      <c r="BY310"/>
      <c r="BZ310"/>
      <c r="CA310"/>
      <c r="CB310"/>
      <c r="CC310"/>
      <c r="CD310"/>
      <c r="CE310"/>
      <c r="CF310"/>
      <c r="CG310"/>
      <c r="CH310"/>
      <c r="CI310"/>
      <c r="CJ310"/>
      <c r="CK310"/>
      <c r="CL310"/>
      <c r="CM310"/>
      <c r="CN310"/>
      <c r="CO310"/>
      <c r="CP310"/>
      <c r="CQ310"/>
      <c r="CR310"/>
      <c r="CS310"/>
      <c r="CT310"/>
      <c r="CU310"/>
      <c r="CV310"/>
      <c r="CW310"/>
      <c r="CX310"/>
      <c r="CY310"/>
      <c r="CZ310"/>
      <c r="DA310"/>
      <c r="DB310"/>
      <c r="DC310"/>
      <c r="DD310"/>
      <c r="DE310"/>
      <c r="DF310"/>
      <c r="DG310"/>
      <c r="DH310"/>
      <c r="DI310"/>
      <c r="DJ310"/>
      <c r="DK310"/>
      <c r="DL310"/>
      <c r="DM310"/>
      <c r="DN310"/>
      <c r="DO310"/>
      <c r="DP310"/>
      <c r="DQ310"/>
      <c r="DR310"/>
      <c r="DS310"/>
      <c r="DT310"/>
      <c r="DU310"/>
      <c r="DV310"/>
      <c r="DW310"/>
      <c r="DX310"/>
      <c r="DY310"/>
      <c r="DZ310"/>
      <c r="EA310"/>
      <c r="EB310"/>
      <c r="EC310"/>
      <c r="ED310"/>
      <c r="EE310"/>
      <c r="EF310"/>
      <c r="EG310"/>
      <c r="EH310"/>
      <c r="EI310"/>
      <c r="EJ310"/>
      <c r="EK310"/>
      <c r="EL310"/>
      <c r="EM310"/>
      <c r="EN310"/>
      <c r="EO310"/>
      <c r="EP310"/>
      <c r="EQ310"/>
      <c r="ER310"/>
      <c r="ES310"/>
      <c r="ET310"/>
      <c r="EU310"/>
      <c r="EV310"/>
      <c r="EW310"/>
      <c r="EX310"/>
      <c r="EY310"/>
      <c r="EZ310"/>
      <c r="FA310"/>
      <c r="FB310"/>
      <c r="FC310"/>
      <c r="FD310"/>
      <c r="FE310"/>
      <c r="FF310"/>
      <c r="FG310"/>
      <c r="FH310"/>
      <c r="FI310"/>
      <c r="FJ310"/>
      <c r="FK310"/>
      <c r="FL310"/>
      <c r="FM310"/>
      <c r="FN310"/>
      <c r="FO310"/>
      <c r="FP310"/>
      <c r="FQ310"/>
      <c r="FR310"/>
      <c r="FS310"/>
      <c r="FT310"/>
      <c r="FU310"/>
      <c r="FV310"/>
      <c r="FW310"/>
      <c r="FX310"/>
      <c r="FY310"/>
      <c r="FZ310"/>
      <c r="GA310"/>
      <c r="GB310"/>
      <c r="GC310"/>
      <c r="GD310"/>
      <c r="GE310"/>
      <c r="GF310"/>
      <c r="GG310"/>
      <c r="GH310"/>
      <c r="GI310"/>
      <c r="GJ310"/>
      <c r="GK310"/>
      <c r="GL310"/>
      <c r="GM310"/>
      <c r="GN310"/>
      <c r="GO310"/>
      <c r="GP310"/>
      <c r="GQ310"/>
      <c r="GR310"/>
      <c r="GS310"/>
      <c r="GT310"/>
      <c r="GU310"/>
      <c r="GV310"/>
      <c r="GW310"/>
      <c r="GX310"/>
      <c r="GY310"/>
      <c r="GZ310"/>
      <c r="HA310"/>
      <c r="HB310"/>
      <c r="HC310"/>
      <c r="HD310"/>
      <c r="HE310"/>
      <c r="HF310"/>
      <c r="HG310"/>
      <c r="HH310"/>
      <c r="HI310"/>
      <c r="HJ310"/>
      <c r="HK310"/>
      <c r="HL310"/>
      <c r="HM310"/>
      <c r="HN310"/>
      <c r="HO310"/>
      <c r="HP310"/>
      <c r="HQ310"/>
      <c r="HR310"/>
      <c r="HS310"/>
      <c r="HT310"/>
      <c r="HU310"/>
      <c r="HV310"/>
      <c r="HW310"/>
      <c r="HX310"/>
      <c r="HY310"/>
      <c r="HZ310"/>
      <c r="IA310"/>
      <c r="IB310"/>
      <c r="IC310"/>
      <c r="ID310"/>
      <c r="IE310"/>
      <c r="IF310"/>
      <c r="IG310"/>
      <c r="IH310"/>
      <c r="II310"/>
      <c r="IJ310"/>
      <c r="IK310"/>
      <c r="IL310"/>
      <c r="IM310"/>
      <c r="IN310"/>
      <c r="IO310"/>
      <c r="IP310"/>
      <c r="IQ310"/>
      <c r="IR310"/>
      <c r="IS310"/>
      <c r="IT310"/>
      <c r="IU310"/>
      <c r="IV310"/>
      <c r="IW310"/>
    </row>
    <row r="311" spans="1:257" s="2" customFormat="1" ht="15" hidden="1" x14ac:dyDescent="0.25">
      <c r="A311" s="2">
        <v>209</v>
      </c>
      <c r="B311" s="36">
        <f t="shared" ca="1" si="157"/>
        <v>50829</v>
      </c>
      <c r="C311" s="28">
        <f t="shared" si="158"/>
        <v>475.62222222222135</v>
      </c>
      <c r="D311" s="28">
        <f t="shared" si="158"/>
        <v>420.27777777777732</v>
      </c>
      <c r="E311" s="23"/>
      <c r="F311"/>
      <c r="G311"/>
      <c r="H311"/>
      <c r="I311"/>
      <c r="J311"/>
      <c r="K311"/>
      <c r="L311"/>
      <c r="M311"/>
      <c r="N311"/>
      <c r="O311"/>
      <c r="P311"/>
      <c r="Q311"/>
      <c r="R311"/>
      <c r="S311"/>
      <c r="T311"/>
      <c r="U311"/>
      <c r="V311"/>
      <c r="W311"/>
      <c r="X311"/>
      <c r="Y311"/>
      <c r="Z311"/>
      <c r="AA311"/>
      <c r="AB311"/>
      <c r="AC311"/>
      <c r="AD311"/>
      <c r="AE311"/>
      <c r="AF311"/>
      <c r="AG311"/>
      <c r="AH311"/>
      <c r="AI311"/>
      <c r="AJ311"/>
      <c r="AK311"/>
      <c r="AL311"/>
      <c r="AM311"/>
      <c r="AN311"/>
      <c r="AO311"/>
      <c r="AP311"/>
      <c r="AQ311"/>
      <c r="AR311"/>
      <c r="AS311"/>
      <c r="AT311"/>
      <c r="AU311"/>
      <c r="AV311"/>
      <c r="AW311"/>
      <c r="AX311"/>
      <c r="AY311"/>
      <c r="AZ311"/>
      <c r="BA311"/>
      <c r="BB311"/>
      <c r="BC311"/>
      <c r="BD311"/>
      <c r="BE311"/>
      <c r="BF311"/>
      <c r="BG311"/>
      <c r="BH311"/>
      <c r="BI311"/>
      <c r="BJ311"/>
      <c r="BK311"/>
      <c r="BL311"/>
      <c r="BM311"/>
      <c r="BN311"/>
      <c r="BO311"/>
      <c r="BP311"/>
      <c r="BQ311"/>
      <c r="BR311"/>
      <c r="BS311"/>
      <c r="BT311"/>
      <c r="BU311"/>
      <c r="BV311"/>
      <c r="BW311"/>
      <c r="BX311"/>
      <c r="BY311"/>
      <c r="BZ311"/>
      <c r="CA311"/>
      <c r="CB311"/>
      <c r="CC311"/>
      <c r="CD311"/>
      <c r="CE311"/>
      <c r="CF311"/>
      <c r="CG311"/>
      <c r="CH311"/>
      <c r="CI311"/>
      <c r="CJ311"/>
      <c r="CK311"/>
      <c r="CL311"/>
      <c r="CM311"/>
      <c r="CN311"/>
      <c r="CO311"/>
      <c r="CP311"/>
      <c r="CQ311"/>
      <c r="CR311"/>
      <c r="CS311"/>
      <c r="CT311"/>
      <c r="CU311"/>
      <c r="CV311"/>
      <c r="CW311"/>
      <c r="CX311"/>
      <c r="CY311"/>
      <c r="CZ311"/>
      <c r="DA311"/>
      <c r="DB311"/>
      <c r="DC311"/>
      <c r="DD311"/>
      <c r="DE311"/>
      <c r="DF311"/>
      <c r="DG311"/>
      <c r="DH311"/>
      <c r="DI311"/>
      <c r="DJ311"/>
      <c r="DK311"/>
      <c r="DL311"/>
      <c r="DM311"/>
      <c r="DN311"/>
      <c r="DO311"/>
      <c r="DP311"/>
      <c r="DQ311"/>
      <c r="DR311"/>
      <c r="DS311"/>
      <c r="DT311"/>
      <c r="DU311"/>
      <c r="DV311"/>
      <c r="DW311"/>
      <c r="DX311"/>
      <c r="DY311"/>
      <c r="DZ311"/>
      <c r="EA311"/>
      <c r="EB311"/>
      <c r="EC311"/>
      <c r="ED311"/>
      <c r="EE311"/>
      <c r="EF311"/>
      <c r="EG311"/>
      <c r="EH311"/>
      <c r="EI311"/>
      <c r="EJ311"/>
      <c r="EK311"/>
      <c r="EL311"/>
      <c r="EM311"/>
      <c r="EN311"/>
      <c r="EO311"/>
      <c r="EP311"/>
      <c r="EQ311"/>
      <c r="ER311"/>
      <c r="ES311"/>
      <c r="ET311"/>
      <c r="EU311"/>
      <c r="EV311"/>
      <c r="EW311"/>
      <c r="EX311"/>
      <c r="EY311"/>
      <c r="EZ311"/>
      <c r="FA311"/>
      <c r="FB311"/>
      <c r="FC311"/>
      <c r="FD311"/>
      <c r="FE311"/>
      <c r="FF311"/>
      <c r="FG311"/>
      <c r="FH311"/>
      <c r="FI311"/>
      <c r="FJ311"/>
      <c r="FK311"/>
      <c r="FL311"/>
      <c r="FM311"/>
      <c r="FN311"/>
      <c r="FO311"/>
      <c r="FP311"/>
      <c r="FQ311"/>
      <c r="FR311"/>
      <c r="FS311"/>
      <c r="FT311"/>
      <c r="FU311"/>
      <c r="FV311"/>
      <c r="FW311"/>
      <c r="FX311"/>
      <c r="FY311"/>
      <c r="FZ311"/>
      <c r="GA311"/>
      <c r="GB311"/>
      <c r="GC311"/>
      <c r="GD311"/>
      <c r="GE311"/>
      <c r="GF311"/>
      <c r="GG311"/>
      <c r="GH311"/>
      <c r="GI311"/>
      <c r="GJ311"/>
      <c r="GK311"/>
      <c r="GL311"/>
      <c r="GM311"/>
      <c r="GN311"/>
      <c r="GO311"/>
      <c r="GP311"/>
      <c r="GQ311"/>
      <c r="GR311"/>
      <c r="GS311"/>
      <c r="GT311"/>
      <c r="GU311"/>
      <c r="GV311"/>
      <c r="GW311"/>
      <c r="GX311"/>
      <c r="GY311"/>
      <c r="GZ311"/>
      <c r="HA311"/>
      <c r="HB311"/>
      <c r="HC311"/>
      <c r="HD311"/>
      <c r="HE311"/>
      <c r="HF311"/>
      <c r="HG311"/>
      <c r="HH311"/>
      <c r="HI311"/>
      <c r="HJ311"/>
      <c r="HK311"/>
      <c r="HL311"/>
      <c r="HM311"/>
      <c r="HN311"/>
      <c r="HO311"/>
      <c r="HP311"/>
      <c r="HQ311"/>
      <c r="HR311"/>
      <c r="HS311"/>
      <c r="HT311"/>
      <c r="HU311"/>
      <c r="HV311"/>
      <c r="HW311"/>
      <c r="HX311"/>
      <c r="HY311"/>
      <c r="HZ311"/>
      <c r="IA311"/>
      <c r="IB311"/>
      <c r="IC311"/>
      <c r="ID311"/>
      <c r="IE311"/>
      <c r="IF311"/>
      <c r="IG311"/>
      <c r="IH311"/>
      <c r="II311"/>
      <c r="IJ311"/>
      <c r="IK311"/>
      <c r="IL311"/>
      <c r="IM311"/>
      <c r="IN311"/>
      <c r="IO311"/>
      <c r="IP311"/>
      <c r="IQ311"/>
      <c r="IR311"/>
      <c r="IS311"/>
      <c r="IT311"/>
      <c r="IU311"/>
      <c r="IV311"/>
      <c r="IW311"/>
    </row>
    <row r="312" spans="1:257" s="2" customFormat="1" ht="15" hidden="1" x14ac:dyDescent="0.25">
      <c r="A312" s="2">
        <v>210</v>
      </c>
      <c r="B312" s="36">
        <f t="shared" ca="1" si="157"/>
        <v>50857</v>
      </c>
      <c r="C312" s="28">
        <f t="shared" si="158"/>
        <v>471.82673611111022</v>
      </c>
      <c r="D312" s="28">
        <f t="shared" si="158"/>
        <v>418.21180555555509</v>
      </c>
      <c r="E312" s="23"/>
      <c r="F312"/>
      <c r="G312"/>
      <c r="H312"/>
      <c r="I312"/>
      <c r="J312"/>
      <c r="K312"/>
      <c r="L312"/>
      <c r="M312"/>
      <c r="N312"/>
      <c r="O312"/>
      <c r="P312"/>
      <c r="Q312"/>
      <c r="R312"/>
      <c r="S312"/>
      <c r="T312"/>
      <c r="U312"/>
      <c r="V312"/>
      <c r="W312"/>
      <c r="X312"/>
      <c r="Y312"/>
      <c r="Z312"/>
      <c r="AA312"/>
      <c r="AB312"/>
      <c r="AC312"/>
      <c r="AD312"/>
      <c r="AE312"/>
      <c r="AF312"/>
      <c r="AG312"/>
      <c r="AH312"/>
      <c r="AI312"/>
      <c r="AJ312"/>
      <c r="AK312"/>
      <c r="AL312"/>
      <c r="AM312"/>
      <c r="AN312"/>
      <c r="AO312"/>
      <c r="AP312"/>
      <c r="AQ312"/>
      <c r="AR312"/>
      <c r="AS312"/>
      <c r="AT312"/>
      <c r="AU312"/>
      <c r="AV312"/>
      <c r="AW312"/>
      <c r="AX312"/>
      <c r="AY312"/>
      <c r="AZ312"/>
      <c r="BA312"/>
      <c r="BB312"/>
      <c r="BC312"/>
      <c r="BD312"/>
      <c r="BE312"/>
      <c r="BF312"/>
      <c r="BG312"/>
      <c r="BH312"/>
      <c r="BI312"/>
      <c r="BJ312"/>
      <c r="BK312"/>
      <c r="BL312"/>
      <c r="BM312"/>
      <c r="BN312"/>
      <c r="BO312"/>
      <c r="BP312"/>
      <c r="BQ312"/>
      <c r="BR312"/>
      <c r="BS312"/>
      <c r="BT312"/>
      <c r="BU312"/>
      <c r="BV312"/>
      <c r="BW312"/>
      <c r="BX312"/>
      <c r="BY312"/>
      <c r="BZ312"/>
      <c r="CA312"/>
      <c r="CB312"/>
      <c r="CC312"/>
      <c r="CD312"/>
      <c r="CE312"/>
      <c r="CF312"/>
      <c r="CG312"/>
      <c r="CH312"/>
      <c r="CI312"/>
      <c r="CJ312"/>
      <c r="CK312"/>
      <c r="CL312"/>
      <c r="CM312"/>
      <c r="CN312"/>
      <c r="CO312"/>
      <c r="CP312"/>
      <c r="CQ312"/>
      <c r="CR312"/>
      <c r="CS312"/>
      <c r="CT312"/>
      <c r="CU312"/>
      <c r="CV312"/>
      <c r="CW312"/>
      <c r="CX312"/>
      <c r="CY312"/>
      <c r="CZ312"/>
      <c r="DA312"/>
      <c r="DB312"/>
      <c r="DC312"/>
      <c r="DD312"/>
      <c r="DE312"/>
      <c r="DF312"/>
      <c r="DG312"/>
      <c r="DH312"/>
      <c r="DI312"/>
      <c r="DJ312"/>
      <c r="DK312"/>
      <c r="DL312"/>
      <c r="DM312"/>
      <c r="DN312"/>
      <c r="DO312"/>
      <c r="DP312"/>
      <c r="DQ312"/>
      <c r="DR312"/>
      <c r="DS312"/>
      <c r="DT312"/>
      <c r="DU312"/>
      <c r="DV312"/>
      <c r="DW312"/>
      <c r="DX312"/>
      <c r="DY312"/>
      <c r="DZ312"/>
      <c r="EA312"/>
      <c r="EB312"/>
      <c r="EC312"/>
      <c r="ED312"/>
      <c r="EE312"/>
      <c r="EF312"/>
      <c r="EG312"/>
      <c r="EH312"/>
      <c r="EI312"/>
      <c r="EJ312"/>
      <c r="EK312"/>
      <c r="EL312"/>
      <c r="EM312"/>
      <c r="EN312"/>
      <c r="EO312"/>
      <c r="EP312"/>
      <c r="EQ312"/>
      <c r="ER312"/>
      <c r="ES312"/>
      <c r="ET312"/>
      <c r="EU312"/>
      <c r="EV312"/>
      <c r="EW312"/>
      <c r="EX312"/>
      <c r="EY312"/>
      <c r="EZ312"/>
      <c r="FA312"/>
      <c r="FB312"/>
      <c r="FC312"/>
      <c r="FD312"/>
      <c r="FE312"/>
      <c r="FF312"/>
      <c r="FG312"/>
      <c r="FH312"/>
      <c r="FI312"/>
      <c r="FJ312"/>
      <c r="FK312"/>
      <c r="FL312"/>
      <c r="FM312"/>
      <c r="FN312"/>
      <c r="FO312"/>
      <c r="FP312"/>
      <c r="FQ312"/>
      <c r="FR312"/>
      <c r="FS312"/>
      <c r="FT312"/>
      <c r="FU312"/>
      <c r="FV312"/>
      <c r="FW312"/>
      <c r="FX312"/>
      <c r="FY312"/>
      <c r="FZ312"/>
      <c r="GA312"/>
      <c r="GB312"/>
      <c r="GC312"/>
      <c r="GD312"/>
      <c r="GE312"/>
      <c r="GF312"/>
      <c r="GG312"/>
      <c r="GH312"/>
      <c r="GI312"/>
      <c r="GJ312"/>
      <c r="GK312"/>
      <c r="GL312"/>
      <c r="GM312"/>
      <c r="GN312"/>
      <c r="GO312"/>
      <c r="GP312"/>
      <c r="GQ312"/>
      <c r="GR312"/>
      <c r="GS312"/>
      <c r="GT312"/>
      <c r="GU312"/>
      <c r="GV312"/>
      <c r="GW312"/>
      <c r="GX312"/>
      <c r="GY312"/>
      <c r="GZ312"/>
      <c r="HA312"/>
      <c r="HB312"/>
      <c r="HC312"/>
      <c r="HD312"/>
      <c r="HE312"/>
      <c r="HF312"/>
      <c r="HG312"/>
      <c r="HH312"/>
      <c r="HI312"/>
      <c r="HJ312"/>
      <c r="HK312"/>
      <c r="HL312"/>
      <c r="HM312"/>
      <c r="HN312"/>
      <c r="HO312"/>
      <c r="HP312"/>
      <c r="HQ312"/>
      <c r="HR312"/>
      <c r="HS312"/>
      <c r="HT312"/>
      <c r="HU312"/>
      <c r="HV312"/>
      <c r="HW312"/>
      <c r="HX312"/>
      <c r="HY312"/>
      <c r="HZ312"/>
      <c r="IA312"/>
      <c r="IB312"/>
      <c r="IC312"/>
      <c r="ID312"/>
      <c r="IE312"/>
      <c r="IF312"/>
      <c r="IG312"/>
      <c r="IH312"/>
      <c r="II312"/>
      <c r="IJ312"/>
      <c r="IK312"/>
      <c r="IL312"/>
      <c r="IM312"/>
      <c r="IN312"/>
      <c r="IO312"/>
      <c r="IP312"/>
      <c r="IQ312"/>
      <c r="IR312"/>
      <c r="IS312"/>
      <c r="IT312"/>
      <c r="IU312"/>
      <c r="IV312"/>
      <c r="IW312"/>
    </row>
    <row r="313" spans="1:257" s="2" customFormat="1" ht="15" hidden="1" x14ac:dyDescent="0.25">
      <c r="A313" s="2">
        <v>211</v>
      </c>
      <c r="B313" s="36">
        <f t="shared" ca="1" si="157"/>
        <v>50888</v>
      </c>
      <c r="C313" s="28">
        <f t="shared" si="158"/>
        <v>468.03124999999915</v>
      </c>
      <c r="D313" s="28">
        <f t="shared" si="158"/>
        <v>416.14583333333286</v>
      </c>
      <c r="E313" s="23"/>
      <c r="F313"/>
      <c r="G313"/>
      <c r="H313"/>
      <c r="I313"/>
      <c r="J313"/>
      <c r="K313"/>
      <c r="L313"/>
      <c r="M313"/>
      <c r="N313"/>
      <c r="O313"/>
      <c r="P313"/>
      <c r="Q313"/>
      <c r="R313"/>
      <c r="S313"/>
      <c r="T313"/>
      <c r="U313"/>
      <c r="V313"/>
      <c r="W313"/>
      <c r="X313"/>
      <c r="Y313"/>
      <c r="Z313"/>
      <c r="AA313"/>
      <c r="AB313"/>
      <c r="AC313"/>
      <c r="AD313"/>
      <c r="AE313"/>
      <c r="AF313"/>
      <c r="AG313"/>
      <c r="AH313"/>
      <c r="AI313"/>
      <c r="AJ313"/>
      <c r="AK313"/>
      <c r="AL313"/>
      <c r="AM313"/>
      <c r="AN313"/>
      <c r="AO313"/>
      <c r="AP313"/>
      <c r="AQ313"/>
      <c r="AR313"/>
      <c r="AS313"/>
      <c r="AT313"/>
      <c r="AU313"/>
      <c r="AV313"/>
      <c r="AW313"/>
      <c r="AX313"/>
      <c r="AY313"/>
      <c r="AZ313"/>
      <c r="BA313"/>
      <c r="BB313"/>
      <c r="BC313"/>
      <c r="BD313"/>
      <c r="BE313"/>
      <c r="BF313"/>
      <c r="BG313"/>
      <c r="BH313"/>
      <c r="BI313"/>
      <c r="BJ313"/>
      <c r="BK313"/>
      <c r="BL313"/>
      <c r="BM313"/>
      <c r="BN313"/>
      <c r="BO313"/>
      <c r="BP313"/>
      <c r="BQ313"/>
      <c r="BR313"/>
      <c r="BS313"/>
      <c r="BT313"/>
      <c r="BU313"/>
      <c r="BV313"/>
      <c r="BW313"/>
      <c r="BX313"/>
      <c r="BY313"/>
      <c r="BZ313"/>
      <c r="CA313"/>
      <c r="CB313"/>
      <c r="CC313"/>
      <c r="CD313"/>
      <c r="CE313"/>
      <c r="CF313"/>
      <c r="CG313"/>
      <c r="CH313"/>
      <c r="CI313"/>
      <c r="CJ313"/>
      <c r="CK313"/>
      <c r="CL313"/>
      <c r="CM313"/>
      <c r="CN313"/>
      <c r="CO313"/>
      <c r="CP313"/>
      <c r="CQ313"/>
      <c r="CR313"/>
      <c r="CS313"/>
      <c r="CT313"/>
      <c r="CU313"/>
      <c r="CV313"/>
      <c r="CW313"/>
      <c r="CX313"/>
      <c r="CY313"/>
      <c r="CZ313"/>
      <c r="DA313"/>
      <c r="DB313"/>
      <c r="DC313"/>
      <c r="DD313"/>
      <c r="DE313"/>
      <c r="DF313"/>
      <c r="DG313"/>
      <c r="DH313"/>
      <c r="DI313"/>
      <c r="DJ313"/>
      <c r="DK313"/>
      <c r="DL313"/>
      <c r="DM313"/>
      <c r="DN313"/>
      <c r="DO313"/>
      <c r="DP313"/>
      <c r="DQ313"/>
      <c r="DR313"/>
      <c r="DS313"/>
      <c r="DT313"/>
      <c r="DU313"/>
      <c r="DV313"/>
      <c r="DW313"/>
      <c r="DX313"/>
      <c r="DY313"/>
      <c r="DZ313"/>
      <c r="EA313"/>
      <c r="EB313"/>
      <c r="EC313"/>
      <c r="ED313"/>
      <c r="EE313"/>
      <c r="EF313"/>
      <c r="EG313"/>
      <c r="EH313"/>
      <c r="EI313"/>
      <c r="EJ313"/>
      <c r="EK313"/>
      <c r="EL313"/>
      <c r="EM313"/>
      <c r="EN313"/>
      <c r="EO313"/>
      <c r="EP313"/>
      <c r="EQ313"/>
      <c r="ER313"/>
      <c r="ES313"/>
      <c r="ET313"/>
      <c r="EU313"/>
      <c r="EV313"/>
      <c r="EW313"/>
      <c r="EX313"/>
      <c r="EY313"/>
      <c r="EZ313"/>
      <c r="FA313"/>
      <c r="FB313"/>
      <c r="FC313"/>
      <c r="FD313"/>
      <c r="FE313"/>
      <c r="FF313"/>
      <c r="FG313"/>
      <c r="FH313"/>
      <c r="FI313"/>
      <c r="FJ313"/>
      <c r="FK313"/>
      <c r="FL313"/>
      <c r="FM313"/>
      <c r="FN313"/>
      <c r="FO313"/>
      <c r="FP313"/>
      <c r="FQ313"/>
      <c r="FR313"/>
      <c r="FS313"/>
      <c r="FT313"/>
      <c r="FU313"/>
      <c r="FV313"/>
      <c r="FW313"/>
      <c r="FX313"/>
      <c r="FY313"/>
      <c r="FZ313"/>
      <c r="GA313"/>
      <c r="GB313"/>
      <c r="GC313"/>
      <c r="GD313"/>
      <c r="GE313"/>
      <c r="GF313"/>
      <c r="GG313"/>
      <c r="GH313"/>
      <c r="GI313"/>
      <c r="GJ313"/>
      <c r="GK313"/>
      <c r="GL313"/>
      <c r="GM313"/>
      <c r="GN313"/>
      <c r="GO313"/>
      <c r="GP313"/>
      <c r="GQ313"/>
      <c r="GR313"/>
      <c r="GS313"/>
      <c r="GT313"/>
      <c r="GU313"/>
      <c r="GV313"/>
      <c r="GW313"/>
      <c r="GX313"/>
      <c r="GY313"/>
      <c r="GZ313"/>
      <c r="HA313"/>
      <c r="HB313"/>
      <c r="HC313"/>
      <c r="HD313"/>
      <c r="HE313"/>
      <c r="HF313"/>
      <c r="HG313"/>
      <c r="HH313"/>
      <c r="HI313"/>
      <c r="HJ313"/>
      <c r="HK313"/>
      <c r="HL313"/>
      <c r="HM313"/>
      <c r="HN313"/>
      <c r="HO313"/>
      <c r="HP313"/>
      <c r="HQ313"/>
      <c r="HR313"/>
      <c r="HS313"/>
      <c r="HT313"/>
      <c r="HU313"/>
      <c r="HV313"/>
      <c r="HW313"/>
      <c r="HX313"/>
      <c r="HY313"/>
      <c r="HZ313"/>
      <c r="IA313"/>
      <c r="IB313"/>
      <c r="IC313"/>
      <c r="ID313"/>
      <c r="IE313"/>
      <c r="IF313"/>
      <c r="IG313"/>
      <c r="IH313"/>
      <c r="II313"/>
      <c r="IJ313"/>
      <c r="IK313"/>
      <c r="IL313"/>
      <c r="IM313"/>
      <c r="IN313"/>
      <c r="IO313"/>
      <c r="IP313"/>
      <c r="IQ313"/>
      <c r="IR313"/>
      <c r="IS313"/>
      <c r="IT313"/>
      <c r="IU313"/>
      <c r="IV313"/>
      <c r="IW313"/>
    </row>
    <row r="314" spans="1:257" s="2" customFormat="1" ht="15" hidden="1" x14ac:dyDescent="0.25">
      <c r="A314" s="2">
        <v>212</v>
      </c>
      <c r="B314" s="36">
        <f t="shared" ca="1" si="157"/>
        <v>50918</v>
      </c>
      <c r="C314" s="28">
        <f t="shared" si="158"/>
        <v>464.23576388888802</v>
      </c>
      <c r="D314" s="28">
        <f t="shared" si="158"/>
        <v>414.07986111111063</v>
      </c>
      <c r="E314" s="23"/>
      <c r="F314"/>
      <c r="G314"/>
      <c r="H314"/>
      <c r="I314"/>
      <c r="J314"/>
      <c r="K314"/>
      <c r="L314"/>
      <c r="M314"/>
      <c r="N314"/>
      <c r="O314"/>
      <c r="P314"/>
      <c r="Q314"/>
      <c r="R314"/>
      <c r="S314"/>
      <c r="T314"/>
      <c r="U314"/>
      <c r="V314"/>
      <c r="W314"/>
      <c r="X314"/>
      <c r="Y314"/>
      <c r="Z314"/>
      <c r="AA314"/>
      <c r="AB314"/>
      <c r="AC314"/>
      <c r="AD314"/>
      <c r="AE314"/>
      <c r="AF314"/>
      <c r="AG314"/>
      <c r="AH314"/>
      <c r="AI314"/>
      <c r="AJ314"/>
      <c r="AK314"/>
      <c r="AL314"/>
      <c r="AM314"/>
      <c r="AN314"/>
      <c r="AO314"/>
      <c r="AP314"/>
      <c r="AQ314"/>
      <c r="AR314"/>
      <c r="AS314"/>
      <c r="AT314"/>
      <c r="AU314"/>
      <c r="AV314"/>
      <c r="AW314"/>
      <c r="AX314"/>
      <c r="AY314"/>
      <c r="AZ314"/>
      <c r="BA314"/>
      <c r="BB314"/>
      <c r="BC314"/>
      <c r="BD314"/>
      <c r="BE314"/>
      <c r="BF314"/>
      <c r="BG314"/>
      <c r="BH314"/>
      <c r="BI314"/>
      <c r="BJ314"/>
      <c r="BK314"/>
      <c r="BL314"/>
      <c r="BM314"/>
      <c r="BN314"/>
      <c r="BO314"/>
      <c r="BP314"/>
      <c r="BQ314"/>
      <c r="BR314"/>
      <c r="BS314"/>
      <c r="BT314"/>
      <c r="BU314"/>
      <c r="BV314"/>
      <c r="BW314"/>
      <c r="BX314"/>
      <c r="BY314"/>
      <c r="BZ314"/>
      <c r="CA314"/>
      <c r="CB314"/>
      <c r="CC314"/>
      <c r="CD314"/>
      <c r="CE314"/>
      <c r="CF314"/>
      <c r="CG314"/>
      <c r="CH314"/>
      <c r="CI314"/>
      <c r="CJ314"/>
      <c r="CK314"/>
      <c r="CL314"/>
      <c r="CM314"/>
      <c r="CN314"/>
      <c r="CO314"/>
      <c r="CP314"/>
      <c r="CQ314"/>
      <c r="CR314"/>
      <c r="CS314"/>
      <c r="CT314"/>
      <c r="CU314"/>
      <c r="CV314"/>
      <c r="CW314"/>
      <c r="CX314"/>
      <c r="CY314"/>
      <c r="CZ314"/>
      <c r="DA314"/>
      <c r="DB314"/>
      <c r="DC314"/>
      <c r="DD314"/>
      <c r="DE314"/>
      <c r="DF314"/>
      <c r="DG314"/>
      <c r="DH314"/>
      <c r="DI314"/>
      <c r="DJ314"/>
      <c r="DK314"/>
      <c r="DL314"/>
      <c r="DM314"/>
      <c r="DN314"/>
      <c r="DO314"/>
      <c r="DP314"/>
      <c r="DQ314"/>
      <c r="DR314"/>
      <c r="DS314"/>
      <c r="DT314"/>
      <c r="DU314"/>
      <c r="DV314"/>
      <c r="DW314"/>
      <c r="DX314"/>
      <c r="DY314"/>
      <c r="DZ314"/>
      <c r="EA314"/>
      <c r="EB314"/>
      <c r="EC314"/>
      <c r="ED314"/>
      <c r="EE314"/>
      <c r="EF314"/>
      <c r="EG314"/>
      <c r="EH314"/>
      <c r="EI314"/>
      <c r="EJ314"/>
      <c r="EK314"/>
      <c r="EL314"/>
      <c r="EM314"/>
      <c r="EN314"/>
      <c r="EO314"/>
      <c r="EP314"/>
      <c r="EQ314"/>
      <c r="ER314"/>
      <c r="ES314"/>
      <c r="ET314"/>
      <c r="EU314"/>
      <c r="EV314"/>
      <c r="EW314"/>
      <c r="EX314"/>
      <c r="EY314"/>
      <c r="EZ314"/>
      <c r="FA314"/>
      <c r="FB314"/>
      <c r="FC314"/>
      <c r="FD314"/>
      <c r="FE314"/>
      <c r="FF314"/>
      <c r="FG314"/>
      <c r="FH314"/>
      <c r="FI314"/>
      <c r="FJ314"/>
      <c r="FK314"/>
      <c r="FL314"/>
      <c r="FM314"/>
      <c r="FN314"/>
      <c r="FO314"/>
      <c r="FP314"/>
      <c r="FQ314"/>
      <c r="FR314"/>
      <c r="FS314"/>
      <c r="FT314"/>
      <c r="FU314"/>
      <c r="FV314"/>
      <c r="FW314"/>
      <c r="FX314"/>
      <c r="FY314"/>
      <c r="FZ314"/>
      <c r="GA314"/>
      <c r="GB314"/>
      <c r="GC314"/>
      <c r="GD314"/>
      <c r="GE314"/>
      <c r="GF314"/>
      <c r="GG314"/>
      <c r="GH314"/>
      <c r="GI314"/>
      <c r="GJ314"/>
      <c r="GK314"/>
      <c r="GL314"/>
      <c r="GM314"/>
      <c r="GN314"/>
      <c r="GO314"/>
      <c r="GP314"/>
      <c r="GQ314"/>
      <c r="GR314"/>
      <c r="GS314"/>
      <c r="GT314"/>
      <c r="GU314"/>
      <c r="GV314"/>
      <c r="GW314"/>
      <c r="GX314"/>
      <c r="GY314"/>
      <c r="GZ314"/>
      <c r="HA314"/>
      <c r="HB314"/>
      <c r="HC314"/>
      <c r="HD314"/>
      <c r="HE314"/>
      <c r="HF314"/>
      <c r="HG314"/>
      <c r="HH314"/>
      <c r="HI314"/>
      <c r="HJ314"/>
      <c r="HK314"/>
      <c r="HL314"/>
      <c r="HM314"/>
      <c r="HN314"/>
      <c r="HO314"/>
      <c r="HP314"/>
      <c r="HQ314"/>
      <c r="HR314"/>
      <c r="HS314"/>
      <c r="HT314"/>
      <c r="HU314"/>
      <c r="HV314"/>
      <c r="HW314"/>
      <c r="HX314"/>
      <c r="HY314"/>
      <c r="HZ314"/>
      <c r="IA314"/>
      <c r="IB314"/>
      <c r="IC314"/>
      <c r="ID314"/>
      <c r="IE314"/>
      <c r="IF314"/>
      <c r="IG314"/>
      <c r="IH314"/>
      <c r="II314"/>
      <c r="IJ314"/>
      <c r="IK314"/>
      <c r="IL314"/>
      <c r="IM314"/>
      <c r="IN314"/>
      <c r="IO314"/>
      <c r="IP314"/>
      <c r="IQ314"/>
      <c r="IR314"/>
      <c r="IS314"/>
      <c r="IT314"/>
      <c r="IU314"/>
      <c r="IV314"/>
      <c r="IW314"/>
    </row>
    <row r="315" spans="1:257" s="2" customFormat="1" ht="15" hidden="1" x14ac:dyDescent="0.25">
      <c r="A315" s="2">
        <v>213</v>
      </c>
      <c r="B315" s="36">
        <f t="shared" ca="1" si="157"/>
        <v>50949</v>
      </c>
      <c r="C315" s="28">
        <f t="shared" si="158"/>
        <v>460.44027777777694</v>
      </c>
      <c r="D315" s="28">
        <f t="shared" si="158"/>
        <v>412.01388888888846</v>
      </c>
      <c r="E315" s="23"/>
      <c r="F315"/>
      <c r="G315"/>
      <c r="H315"/>
      <c r="I315"/>
      <c r="J315"/>
      <c r="K315"/>
      <c r="L315"/>
      <c r="M315"/>
      <c r="N315"/>
      <c r="O315"/>
      <c r="P315"/>
      <c r="Q315"/>
      <c r="R315"/>
      <c r="S315"/>
      <c r="T315"/>
      <c r="U315"/>
      <c r="V315"/>
      <c r="W315"/>
      <c r="X315"/>
      <c r="Y315"/>
      <c r="Z315"/>
      <c r="AA315"/>
      <c r="AB315"/>
      <c r="AC315"/>
      <c r="AD315"/>
      <c r="AE315"/>
      <c r="AF315"/>
      <c r="AG315"/>
      <c r="AH315"/>
      <c r="AI315"/>
      <c r="AJ315"/>
      <c r="AK315"/>
      <c r="AL315"/>
      <c r="AM315"/>
      <c r="AN315"/>
      <c r="AO315"/>
      <c r="AP315"/>
      <c r="AQ315"/>
      <c r="AR315"/>
      <c r="AS315"/>
      <c r="AT315"/>
      <c r="AU315"/>
      <c r="AV315"/>
      <c r="AW315"/>
      <c r="AX315"/>
      <c r="AY315"/>
      <c r="AZ315"/>
      <c r="BA315"/>
      <c r="BB315"/>
      <c r="BC315"/>
      <c r="BD315"/>
      <c r="BE315"/>
      <c r="BF315"/>
      <c r="BG315"/>
      <c r="BH315"/>
      <c r="BI315"/>
      <c r="BJ315"/>
      <c r="BK315"/>
      <c r="BL315"/>
      <c r="BM315"/>
      <c r="BN315"/>
      <c r="BO315"/>
      <c r="BP315"/>
      <c r="BQ315"/>
      <c r="BR315"/>
      <c r="BS315"/>
      <c r="BT315"/>
      <c r="BU315"/>
      <c r="BV315"/>
      <c r="BW315"/>
      <c r="BX315"/>
      <c r="BY315"/>
      <c r="BZ315"/>
      <c r="CA315"/>
      <c r="CB315"/>
      <c r="CC315"/>
      <c r="CD315"/>
      <c r="CE315"/>
      <c r="CF315"/>
      <c r="CG315"/>
      <c r="CH315"/>
      <c r="CI315"/>
      <c r="CJ315"/>
      <c r="CK315"/>
      <c r="CL315"/>
      <c r="CM315"/>
      <c r="CN315"/>
      <c r="CO315"/>
      <c r="CP315"/>
      <c r="CQ315"/>
      <c r="CR315"/>
      <c r="CS315"/>
      <c r="CT315"/>
      <c r="CU315"/>
      <c r="CV315"/>
      <c r="CW315"/>
      <c r="CX315"/>
      <c r="CY315"/>
      <c r="CZ315"/>
      <c r="DA315"/>
      <c r="DB315"/>
      <c r="DC315"/>
      <c r="DD315"/>
      <c r="DE315"/>
      <c r="DF315"/>
      <c r="DG315"/>
      <c r="DH315"/>
      <c r="DI315"/>
      <c r="DJ315"/>
      <c r="DK315"/>
      <c r="DL315"/>
      <c r="DM315"/>
      <c r="DN315"/>
      <c r="DO315"/>
      <c r="DP315"/>
      <c r="DQ315"/>
      <c r="DR315"/>
      <c r="DS315"/>
      <c r="DT315"/>
      <c r="DU315"/>
      <c r="DV315"/>
      <c r="DW315"/>
      <c r="DX315"/>
      <c r="DY315"/>
      <c r="DZ315"/>
      <c r="EA315"/>
      <c r="EB315"/>
      <c r="EC315"/>
      <c r="ED315"/>
      <c r="EE315"/>
      <c r="EF315"/>
      <c r="EG315"/>
      <c r="EH315"/>
      <c r="EI315"/>
      <c r="EJ315"/>
      <c r="EK315"/>
      <c r="EL315"/>
      <c r="EM315"/>
      <c r="EN315"/>
      <c r="EO315"/>
      <c r="EP315"/>
      <c r="EQ315"/>
      <c r="ER315"/>
      <c r="ES315"/>
      <c r="ET315"/>
      <c r="EU315"/>
      <c r="EV315"/>
      <c r="EW315"/>
      <c r="EX315"/>
      <c r="EY315"/>
      <c r="EZ315"/>
      <c r="FA315"/>
      <c r="FB315"/>
      <c r="FC315"/>
      <c r="FD315"/>
      <c r="FE315"/>
      <c r="FF315"/>
      <c r="FG315"/>
      <c r="FH315"/>
      <c r="FI315"/>
      <c r="FJ315"/>
      <c r="FK315"/>
      <c r="FL315"/>
      <c r="FM315"/>
      <c r="FN315"/>
      <c r="FO315"/>
      <c r="FP315"/>
      <c r="FQ315"/>
      <c r="FR315"/>
      <c r="FS315"/>
      <c r="FT315"/>
      <c r="FU315"/>
      <c r="FV315"/>
      <c r="FW315"/>
      <c r="FX315"/>
      <c r="FY315"/>
      <c r="FZ315"/>
      <c r="GA315"/>
      <c r="GB315"/>
      <c r="GC315"/>
      <c r="GD315"/>
      <c r="GE315"/>
      <c r="GF315"/>
      <c r="GG315"/>
      <c r="GH315"/>
      <c r="GI315"/>
      <c r="GJ315"/>
      <c r="GK315"/>
      <c r="GL315"/>
      <c r="GM315"/>
      <c r="GN315"/>
      <c r="GO315"/>
      <c r="GP315"/>
      <c r="GQ315"/>
      <c r="GR315"/>
      <c r="GS315"/>
      <c r="GT315"/>
      <c r="GU315"/>
      <c r="GV315"/>
      <c r="GW315"/>
      <c r="GX315"/>
      <c r="GY315"/>
      <c r="GZ315"/>
      <c r="HA315"/>
      <c r="HB315"/>
      <c r="HC315"/>
      <c r="HD315"/>
      <c r="HE315"/>
      <c r="HF315"/>
      <c r="HG315"/>
      <c r="HH315"/>
      <c r="HI315"/>
      <c r="HJ315"/>
      <c r="HK315"/>
      <c r="HL315"/>
      <c r="HM315"/>
      <c r="HN315"/>
      <c r="HO315"/>
      <c r="HP315"/>
      <c r="HQ315"/>
      <c r="HR315"/>
      <c r="HS315"/>
      <c r="HT315"/>
      <c r="HU315"/>
      <c r="HV315"/>
      <c r="HW315"/>
      <c r="HX315"/>
      <c r="HY315"/>
      <c r="HZ315"/>
      <c r="IA315"/>
      <c r="IB315"/>
      <c r="IC315"/>
      <c r="ID315"/>
      <c r="IE315"/>
      <c r="IF315"/>
      <c r="IG315"/>
      <c r="IH315"/>
      <c r="II315"/>
      <c r="IJ315"/>
      <c r="IK315"/>
      <c r="IL315"/>
      <c r="IM315"/>
      <c r="IN315"/>
      <c r="IO315"/>
      <c r="IP315"/>
      <c r="IQ315"/>
      <c r="IR315"/>
      <c r="IS315"/>
      <c r="IT315"/>
      <c r="IU315"/>
      <c r="IV315"/>
      <c r="IW315"/>
    </row>
    <row r="316" spans="1:257" s="2" customFormat="1" ht="15" hidden="1" x14ac:dyDescent="0.25">
      <c r="A316" s="2">
        <v>214</v>
      </c>
      <c r="B316" s="36">
        <f t="shared" ca="1" si="157"/>
        <v>50979</v>
      </c>
      <c r="C316" s="28">
        <f t="shared" si="158"/>
        <v>456.64479166666581</v>
      </c>
      <c r="D316" s="28">
        <f t="shared" si="158"/>
        <v>409.94791666666623</v>
      </c>
      <c r="E316" s="23"/>
      <c r="F316"/>
      <c r="G316"/>
      <c r="H316"/>
      <c r="I316"/>
      <c r="J316"/>
      <c r="K316"/>
      <c r="L316"/>
      <c r="M316"/>
      <c r="N316"/>
      <c r="O316"/>
      <c r="P316"/>
      <c r="Q316"/>
      <c r="R316"/>
      <c r="S316"/>
      <c r="T316"/>
      <c r="U316"/>
      <c r="V316"/>
      <c r="W316"/>
      <c r="X316"/>
      <c r="Y316"/>
      <c r="Z316"/>
      <c r="AA316"/>
      <c r="AB316"/>
      <c r="AC316"/>
      <c r="AD316"/>
      <c r="AE316"/>
      <c r="AF316"/>
      <c r="AG316"/>
      <c r="AH316"/>
      <c r="AI316"/>
      <c r="AJ316"/>
      <c r="AK316"/>
      <c r="AL316"/>
      <c r="AM316"/>
      <c r="AN316"/>
      <c r="AO316"/>
      <c r="AP316"/>
      <c r="AQ316"/>
      <c r="AR316"/>
      <c r="AS316"/>
      <c r="AT316"/>
      <c r="AU316"/>
      <c r="AV316"/>
      <c r="AW316"/>
      <c r="AX316"/>
      <c r="AY316"/>
      <c r="AZ316"/>
      <c r="BA316"/>
      <c r="BB316"/>
      <c r="BC316"/>
      <c r="BD316"/>
      <c r="BE316"/>
      <c r="BF316"/>
      <c r="BG316"/>
      <c r="BH316"/>
      <c r="BI316"/>
      <c r="BJ316"/>
      <c r="BK316"/>
      <c r="BL316"/>
      <c r="BM316"/>
      <c r="BN316"/>
      <c r="BO316"/>
      <c r="BP316"/>
      <c r="BQ316"/>
      <c r="BR316"/>
      <c r="BS316"/>
      <c r="BT316"/>
      <c r="BU316"/>
      <c r="BV316"/>
      <c r="BW316"/>
      <c r="BX316"/>
      <c r="BY316"/>
      <c r="BZ316"/>
      <c r="CA316"/>
      <c r="CB316"/>
      <c r="CC316"/>
      <c r="CD316"/>
      <c r="CE316"/>
      <c r="CF316"/>
      <c r="CG316"/>
      <c r="CH316"/>
      <c r="CI316"/>
      <c r="CJ316"/>
      <c r="CK316"/>
      <c r="CL316"/>
      <c r="CM316"/>
      <c r="CN316"/>
      <c r="CO316"/>
      <c r="CP316"/>
      <c r="CQ316"/>
      <c r="CR316"/>
      <c r="CS316"/>
      <c r="CT316"/>
      <c r="CU316"/>
      <c r="CV316"/>
      <c r="CW316"/>
      <c r="CX316"/>
      <c r="CY316"/>
      <c r="CZ316"/>
      <c r="DA316"/>
      <c r="DB316"/>
      <c r="DC316"/>
      <c r="DD316"/>
      <c r="DE316"/>
      <c r="DF316"/>
      <c r="DG316"/>
      <c r="DH316"/>
      <c r="DI316"/>
      <c r="DJ316"/>
      <c r="DK316"/>
      <c r="DL316"/>
      <c r="DM316"/>
      <c r="DN316"/>
      <c r="DO316"/>
      <c r="DP316"/>
      <c r="DQ316"/>
      <c r="DR316"/>
      <c r="DS316"/>
      <c r="DT316"/>
      <c r="DU316"/>
      <c r="DV316"/>
      <c r="DW316"/>
      <c r="DX316"/>
      <c r="DY316"/>
      <c r="DZ316"/>
      <c r="EA316"/>
      <c r="EB316"/>
      <c r="EC316"/>
      <c r="ED316"/>
      <c r="EE316"/>
      <c r="EF316"/>
      <c r="EG316"/>
      <c r="EH316"/>
      <c r="EI316"/>
      <c r="EJ316"/>
      <c r="EK316"/>
      <c r="EL316"/>
      <c r="EM316"/>
      <c r="EN316"/>
      <c r="EO316"/>
      <c r="EP316"/>
      <c r="EQ316"/>
      <c r="ER316"/>
      <c r="ES316"/>
      <c r="ET316"/>
      <c r="EU316"/>
      <c r="EV316"/>
      <c r="EW316"/>
      <c r="EX316"/>
      <c r="EY316"/>
      <c r="EZ316"/>
      <c r="FA316"/>
      <c r="FB316"/>
      <c r="FC316"/>
      <c r="FD316"/>
      <c r="FE316"/>
      <c r="FF316"/>
      <c r="FG316"/>
      <c r="FH316"/>
      <c r="FI316"/>
      <c r="FJ316"/>
      <c r="FK316"/>
      <c r="FL316"/>
      <c r="FM316"/>
      <c r="FN316"/>
      <c r="FO316"/>
      <c r="FP316"/>
      <c r="FQ316"/>
      <c r="FR316"/>
      <c r="FS316"/>
      <c r="FT316"/>
      <c r="FU316"/>
      <c r="FV316"/>
      <c r="FW316"/>
      <c r="FX316"/>
      <c r="FY316"/>
      <c r="FZ316"/>
      <c r="GA316"/>
      <c r="GB316"/>
      <c r="GC316"/>
      <c r="GD316"/>
      <c r="GE316"/>
      <c r="GF316"/>
      <c r="GG316"/>
      <c r="GH316"/>
      <c r="GI316"/>
      <c r="GJ316"/>
      <c r="GK316"/>
      <c r="GL316"/>
      <c r="GM316"/>
      <c r="GN316"/>
      <c r="GO316"/>
      <c r="GP316"/>
      <c r="GQ316"/>
      <c r="GR316"/>
      <c r="GS316"/>
      <c r="GT316"/>
      <c r="GU316"/>
      <c r="GV316"/>
      <c r="GW316"/>
      <c r="GX316"/>
      <c r="GY316"/>
      <c r="GZ316"/>
      <c r="HA316"/>
      <c r="HB316"/>
      <c r="HC316"/>
      <c r="HD316"/>
      <c r="HE316"/>
      <c r="HF316"/>
      <c r="HG316"/>
      <c r="HH316"/>
      <c r="HI316"/>
      <c r="HJ316"/>
      <c r="HK316"/>
      <c r="HL316"/>
      <c r="HM316"/>
      <c r="HN316"/>
      <c r="HO316"/>
      <c r="HP316"/>
      <c r="HQ316"/>
      <c r="HR316"/>
      <c r="HS316"/>
      <c r="HT316"/>
      <c r="HU316"/>
      <c r="HV316"/>
      <c r="HW316"/>
      <c r="HX316"/>
      <c r="HY316"/>
      <c r="HZ316"/>
      <c r="IA316"/>
      <c r="IB316"/>
      <c r="IC316"/>
      <c r="ID316"/>
      <c r="IE316"/>
      <c r="IF316"/>
      <c r="IG316"/>
      <c r="IH316"/>
      <c r="II316"/>
      <c r="IJ316"/>
      <c r="IK316"/>
      <c r="IL316"/>
      <c r="IM316"/>
      <c r="IN316"/>
      <c r="IO316"/>
      <c r="IP316"/>
      <c r="IQ316"/>
      <c r="IR316"/>
      <c r="IS316"/>
      <c r="IT316"/>
      <c r="IU316"/>
      <c r="IV316"/>
      <c r="IW316"/>
    </row>
    <row r="317" spans="1:257" s="2" customFormat="1" ht="15" hidden="1" x14ac:dyDescent="0.25">
      <c r="A317" s="2">
        <v>215</v>
      </c>
      <c r="B317" s="36">
        <f t="shared" ca="1" si="157"/>
        <v>51010</v>
      </c>
      <c r="C317" s="28">
        <f t="shared" si="158"/>
        <v>452.84930555555474</v>
      </c>
      <c r="D317" s="28">
        <f t="shared" si="158"/>
        <v>407.881944444444</v>
      </c>
      <c r="E317" s="23"/>
      <c r="F317"/>
      <c r="G317"/>
      <c r="H317"/>
      <c r="I317"/>
      <c r="J317"/>
      <c r="K317"/>
      <c r="L317"/>
      <c r="M317"/>
      <c r="N317"/>
      <c r="O317"/>
      <c r="P317"/>
      <c r="Q317"/>
      <c r="R317"/>
      <c r="S317"/>
      <c r="T317"/>
      <c r="U317"/>
      <c r="V317"/>
      <c r="W317"/>
      <c r="X317"/>
      <c r="Y317"/>
      <c r="Z317"/>
      <c r="AA317"/>
      <c r="AB317"/>
      <c r="AC317"/>
      <c r="AD317"/>
      <c r="AE317"/>
      <c r="AF317"/>
      <c r="AG317"/>
      <c r="AH317"/>
      <c r="AI317"/>
      <c r="AJ317"/>
      <c r="AK317"/>
      <c r="AL317"/>
      <c r="AM317"/>
      <c r="AN317"/>
      <c r="AO317"/>
      <c r="AP317"/>
      <c r="AQ317"/>
      <c r="AR317"/>
      <c r="AS317"/>
      <c r="AT317"/>
      <c r="AU317"/>
      <c r="AV317"/>
      <c r="AW317"/>
      <c r="AX317"/>
      <c r="AY317"/>
      <c r="AZ317"/>
      <c r="BA317"/>
      <c r="BB317"/>
      <c r="BC317"/>
      <c r="BD317"/>
      <c r="BE317"/>
      <c r="BF317"/>
      <c r="BG317"/>
      <c r="BH317"/>
      <c r="BI317"/>
      <c r="BJ317"/>
      <c r="BK317"/>
      <c r="BL317"/>
      <c r="BM317"/>
      <c r="BN317"/>
      <c r="BO317"/>
      <c r="BP317"/>
      <c r="BQ317"/>
      <c r="BR317"/>
      <c r="BS317"/>
      <c r="BT317"/>
      <c r="BU317"/>
      <c r="BV317"/>
      <c r="BW317"/>
      <c r="BX317"/>
      <c r="BY317"/>
      <c r="BZ317"/>
      <c r="CA317"/>
      <c r="CB317"/>
      <c r="CC317"/>
      <c r="CD317"/>
      <c r="CE317"/>
      <c r="CF317"/>
      <c r="CG317"/>
      <c r="CH317"/>
      <c r="CI317"/>
      <c r="CJ317"/>
      <c r="CK317"/>
      <c r="CL317"/>
      <c r="CM317"/>
      <c r="CN317"/>
      <c r="CO317"/>
      <c r="CP317"/>
      <c r="CQ317"/>
      <c r="CR317"/>
      <c r="CS317"/>
      <c r="CT317"/>
      <c r="CU317"/>
      <c r="CV317"/>
      <c r="CW317"/>
      <c r="CX317"/>
      <c r="CY317"/>
      <c r="CZ317"/>
      <c r="DA317"/>
      <c r="DB317"/>
      <c r="DC317"/>
      <c r="DD317"/>
      <c r="DE317"/>
      <c r="DF317"/>
      <c r="DG317"/>
      <c r="DH317"/>
      <c r="DI317"/>
      <c r="DJ317"/>
      <c r="DK317"/>
      <c r="DL317"/>
      <c r="DM317"/>
      <c r="DN317"/>
      <c r="DO317"/>
      <c r="DP317"/>
      <c r="DQ317"/>
      <c r="DR317"/>
      <c r="DS317"/>
      <c r="DT317"/>
      <c r="DU317"/>
      <c r="DV317"/>
      <c r="DW317"/>
      <c r="DX317"/>
      <c r="DY317"/>
      <c r="DZ317"/>
      <c r="EA317"/>
      <c r="EB317"/>
      <c r="EC317"/>
      <c r="ED317"/>
      <c r="EE317"/>
      <c r="EF317"/>
      <c r="EG317"/>
      <c r="EH317"/>
      <c r="EI317"/>
      <c r="EJ317"/>
      <c r="EK317"/>
      <c r="EL317"/>
      <c r="EM317"/>
      <c r="EN317"/>
      <c r="EO317"/>
      <c r="EP317"/>
      <c r="EQ317"/>
      <c r="ER317"/>
      <c r="ES317"/>
      <c r="ET317"/>
      <c r="EU317"/>
      <c r="EV317"/>
      <c r="EW317"/>
      <c r="EX317"/>
      <c r="EY317"/>
      <c r="EZ317"/>
      <c r="FA317"/>
      <c r="FB317"/>
      <c r="FC317"/>
      <c r="FD317"/>
      <c r="FE317"/>
      <c r="FF317"/>
      <c r="FG317"/>
      <c r="FH317"/>
      <c r="FI317"/>
      <c r="FJ317"/>
      <c r="FK317"/>
      <c r="FL317"/>
      <c r="FM317"/>
      <c r="FN317"/>
      <c r="FO317"/>
      <c r="FP317"/>
      <c r="FQ317"/>
      <c r="FR317"/>
      <c r="FS317"/>
      <c r="FT317"/>
      <c r="FU317"/>
      <c r="FV317"/>
      <c r="FW317"/>
      <c r="FX317"/>
      <c r="FY317"/>
      <c r="FZ317"/>
      <c r="GA317"/>
      <c r="GB317"/>
      <c r="GC317"/>
      <c r="GD317"/>
      <c r="GE317"/>
      <c r="GF317"/>
      <c r="GG317"/>
      <c r="GH317"/>
      <c r="GI317"/>
      <c r="GJ317"/>
      <c r="GK317"/>
      <c r="GL317"/>
      <c r="GM317"/>
      <c r="GN317"/>
      <c r="GO317"/>
      <c r="GP317"/>
      <c r="GQ317"/>
      <c r="GR317"/>
      <c r="GS317"/>
      <c r="GT317"/>
      <c r="GU317"/>
      <c r="GV317"/>
      <c r="GW317"/>
      <c r="GX317"/>
      <c r="GY317"/>
      <c r="GZ317"/>
      <c r="HA317"/>
      <c r="HB317"/>
      <c r="HC317"/>
      <c r="HD317"/>
      <c r="HE317"/>
      <c r="HF317"/>
      <c r="HG317"/>
      <c r="HH317"/>
      <c r="HI317"/>
      <c r="HJ317"/>
      <c r="HK317"/>
      <c r="HL317"/>
      <c r="HM317"/>
      <c r="HN317"/>
      <c r="HO317"/>
      <c r="HP317"/>
      <c r="HQ317"/>
      <c r="HR317"/>
      <c r="HS317"/>
      <c r="HT317"/>
      <c r="HU317"/>
      <c r="HV317"/>
      <c r="HW317"/>
      <c r="HX317"/>
      <c r="HY317"/>
      <c r="HZ317"/>
      <c r="IA317"/>
      <c r="IB317"/>
      <c r="IC317"/>
      <c r="ID317"/>
      <c r="IE317"/>
      <c r="IF317"/>
      <c r="IG317"/>
      <c r="IH317"/>
      <c r="II317"/>
      <c r="IJ317"/>
      <c r="IK317"/>
      <c r="IL317"/>
      <c r="IM317"/>
      <c r="IN317"/>
      <c r="IO317"/>
      <c r="IP317"/>
      <c r="IQ317"/>
      <c r="IR317"/>
      <c r="IS317"/>
      <c r="IT317"/>
      <c r="IU317"/>
      <c r="IV317"/>
      <c r="IW317"/>
    </row>
    <row r="318" spans="1:257" s="2" customFormat="1" ht="15" hidden="1" x14ac:dyDescent="0.25">
      <c r="A318" s="2">
        <v>216</v>
      </c>
      <c r="B318" s="36">
        <f t="shared" ca="1" si="157"/>
        <v>51041</v>
      </c>
      <c r="C318" s="28">
        <f t="shared" si="158"/>
        <v>449.0538194444436</v>
      </c>
      <c r="D318" s="28">
        <f t="shared" si="158"/>
        <v>405.81597222222177</v>
      </c>
      <c r="E318" s="23"/>
      <c r="F318"/>
      <c r="G318"/>
      <c r="H318"/>
      <c r="I318"/>
      <c r="J318"/>
      <c r="K318"/>
      <c r="L318"/>
      <c r="M318"/>
      <c r="N318"/>
      <c r="O318"/>
      <c r="P318"/>
      <c r="Q318"/>
      <c r="R318"/>
      <c r="S318"/>
      <c r="T318"/>
      <c r="U318"/>
      <c r="V318"/>
      <c r="W318"/>
      <c r="X318"/>
      <c r="Y318"/>
      <c r="Z318"/>
      <c r="AA318"/>
      <c r="AB318"/>
      <c r="AC318"/>
      <c r="AD318"/>
      <c r="AE318"/>
      <c r="AF318"/>
      <c r="AG318"/>
      <c r="AH318"/>
      <c r="AI318"/>
      <c r="AJ318"/>
      <c r="AK318"/>
      <c r="AL318"/>
      <c r="AM318"/>
      <c r="AN318"/>
      <c r="AO318"/>
      <c r="AP318"/>
      <c r="AQ318"/>
      <c r="AR318"/>
      <c r="AS318"/>
      <c r="AT318"/>
      <c r="AU318"/>
      <c r="AV318"/>
      <c r="AW318"/>
      <c r="AX318"/>
      <c r="AY318"/>
      <c r="AZ318"/>
      <c r="BA318"/>
      <c r="BB318"/>
      <c r="BC318"/>
      <c r="BD318"/>
      <c r="BE318"/>
      <c r="BF318"/>
      <c r="BG318"/>
      <c r="BH318"/>
      <c r="BI318"/>
      <c r="BJ318"/>
      <c r="BK318"/>
      <c r="BL318"/>
      <c r="BM318"/>
      <c r="BN318"/>
      <c r="BO318"/>
      <c r="BP318"/>
      <c r="BQ318"/>
      <c r="BR318"/>
      <c r="BS318"/>
      <c r="BT318"/>
      <c r="BU318"/>
      <c r="BV318"/>
      <c r="BW318"/>
      <c r="BX318"/>
      <c r="BY318"/>
      <c r="BZ318"/>
      <c r="CA318"/>
      <c r="CB318"/>
      <c r="CC318"/>
      <c r="CD318"/>
      <c r="CE318"/>
      <c r="CF318"/>
      <c r="CG318"/>
      <c r="CH318"/>
      <c r="CI318"/>
      <c r="CJ318"/>
      <c r="CK318"/>
      <c r="CL318"/>
      <c r="CM318"/>
      <c r="CN318"/>
      <c r="CO318"/>
      <c r="CP318"/>
      <c r="CQ318"/>
      <c r="CR318"/>
      <c r="CS318"/>
      <c r="CT318"/>
      <c r="CU318"/>
      <c r="CV318"/>
      <c r="CW318"/>
      <c r="CX318"/>
      <c r="CY318"/>
      <c r="CZ318"/>
      <c r="DA318"/>
      <c r="DB318"/>
      <c r="DC318"/>
      <c r="DD318"/>
      <c r="DE318"/>
      <c r="DF318"/>
      <c r="DG318"/>
      <c r="DH318"/>
      <c r="DI318"/>
      <c r="DJ318"/>
      <c r="DK318"/>
      <c r="DL318"/>
      <c r="DM318"/>
      <c r="DN318"/>
      <c r="DO318"/>
      <c r="DP318"/>
      <c r="DQ318"/>
      <c r="DR318"/>
      <c r="DS318"/>
      <c r="DT318"/>
      <c r="DU318"/>
      <c r="DV318"/>
      <c r="DW318"/>
      <c r="DX318"/>
      <c r="DY318"/>
      <c r="DZ318"/>
      <c r="EA318"/>
      <c r="EB318"/>
      <c r="EC318"/>
      <c r="ED318"/>
      <c r="EE318"/>
      <c r="EF318"/>
      <c r="EG318"/>
      <c r="EH318"/>
      <c r="EI318"/>
      <c r="EJ318"/>
      <c r="EK318"/>
      <c r="EL318"/>
      <c r="EM318"/>
      <c r="EN318"/>
      <c r="EO318"/>
      <c r="EP318"/>
      <c r="EQ318"/>
      <c r="ER318"/>
      <c r="ES318"/>
      <c r="ET318"/>
      <c r="EU318"/>
      <c r="EV318"/>
      <c r="EW318"/>
      <c r="EX318"/>
      <c r="EY318"/>
      <c r="EZ318"/>
      <c r="FA318"/>
      <c r="FB318"/>
      <c r="FC318"/>
      <c r="FD318"/>
      <c r="FE318"/>
      <c r="FF318"/>
      <c r="FG318"/>
      <c r="FH318"/>
      <c r="FI318"/>
      <c r="FJ318"/>
      <c r="FK318"/>
      <c r="FL318"/>
      <c r="FM318"/>
      <c r="FN318"/>
      <c r="FO318"/>
      <c r="FP318"/>
      <c r="FQ318"/>
      <c r="FR318"/>
      <c r="FS318"/>
      <c r="FT318"/>
      <c r="FU318"/>
      <c r="FV318"/>
      <c r="FW318"/>
      <c r="FX318"/>
      <c r="FY318"/>
      <c r="FZ318"/>
      <c r="GA318"/>
      <c r="GB318"/>
      <c r="GC318"/>
      <c r="GD318"/>
      <c r="GE318"/>
      <c r="GF318"/>
      <c r="GG318"/>
      <c r="GH318"/>
      <c r="GI318"/>
      <c r="GJ318"/>
      <c r="GK318"/>
      <c r="GL318"/>
      <c r="GM318"/>
      <c r="GN318"/>
      <c r="GO318"/>
      <c r="GP318"/>
      <c r="GQ318"/>
      <c r="GR318"/>
      <c r="GS318"/>
      <c r="GT318"/>
      <c r="GU318"/>
      <c r="GV318"/>
      <c r="GW318"/>
      <c r="GX318"/>
      <c r="GY318"/>
      <c r="GZ318"/>
      <c r="HA318"/>
      <c r="HB318"/>
      <c r="HC318"/>
      <c r="HD318"/>
      <c r="HE318"/>
      <c r="HF318"/>
      <c r="HG318"/>
      <c r="HH318"/>
      <c r="HI318"/>
      <c r="HJ318"/>
      <c r="HK318"/>
      <c r="HL318"/>
      <c r="HM318"/>
      <c r="HN318"/>
      <c r="HO318"/>
      <c r="HP318"/>
      <c r="HQ318"/>
      <c r="HR318"/>
      <c r="HS318"/>
      <c r="HT318"/>
      <c r="HU318"/>
      <c r="HV318"/>
      <c r="HW318"/>
      <c r="HX318"/>
      <c r="HY318"/>
      <c r="HZ318"/>
      <c r="IA318"/>
      <c r="IB318"/>
      <c r="IC318"/>
      <c r="ID318"/>
      <c r="IE318"/>
      <c r="IF318"/>
      <c r="IG318"/>
      <c r="IH318"/>
      <c r="II318"/>
      <c r="IJ318"/>
      <c r="IK318"/>
      <c r="IL318"/>
      <c r="IM318"/>
      <c r="IN318"/>
      <c r="IO318"/>
      <c r="IP318"/>
      <c r="IQ318"/>
      <c r="IR318"/>
      <c r="IS318"/>
      <c r="IT318"/>
      <c r="IU318"/>
      <c r="IV318"/>
      <c r="IW318"/>
    </row>
    <row r="319" spans="1:257" s="2" customFormat="1" ht="15" hidden="1" x14ac:dyDescent="0.25">
      <c r="A319" s="2">
        <v>217</v>
      </c>
      <c r="B319" s="36">
        <f t="shared" ca="1" si="157"/>
        <v>51071</v>
      </c>
      <c r="C319" s="23">
        <f t="shared" ref="C319:D330" si="159">AD73</f>
        <v>725.25833333333253</v>
      </c>
      <c r="D319" s="23">
        <f t="shared" si="159"/>
        <v>683.74999999999955</v>
      </c>
      <c r="E319" s="23"/>
      <c r="F319"/>
      <c r="G319"/>
      <c r="H319"/>
      <c r="I319"/>
      <c r="J319"/>
      <c r="K319"/>
      <c r="L319"/>
      <c r="M319"/>
      <c r="N319"/>
      <c r="O319"/>
      <c r="P319"/>
      <c r="Q319"/>
      <c r="R319"/>
      <c r="S319"/>
      <c r="T319"/>
      <c r="U319"/>
      <c r="V319"/>
      <c r="W319"/>
      <c r="X319"/>
      <c r="Y319"/>
      <c r="Z319"/>
      <c r="AA319"/>
      <c r="AB319"/>
      <c r="AC319"/>
      <c r="AD319"/>
      <c r="AE319"/>
      <c r="AF319"/>
      <c r="AG319"/>
      <c r="AH319"/>
      <c r="AI319"/>
      <c r="AJ319"/>
      <c r="AK319"/>
      <c r="AL319"/>
      <c r="AM319"/>
      <c r="AN319"/>
      <c r="AO319"/>
      <c r="AP319"/>
      <c r="AQ319"/>
      <c r="AR319"/>
      <c r="AS319"/>
      <c r="AT319"/>
      <c r="AU319"/>
      <c r="AV319"/>
      <c r="AW319"/>
      <c r="AX319"/>
      <c r="AY319"/>
      <c r="AZ319"/>
      <c r="BA319"/>
      <c r="BB319"/>
      <c r="BC319"/>
      <c r="BD319"/>
      <c r="BE319"/>
      <c r="BF319"/>
      <c r="BG319"/>
      <c r="BH319"/>
      <c r="BI319"/>
      <c r="BJ319"/>
      <c r="BK319"/>
      <c r="BL319"/>
      <c r="BM319"/>
      <c r="BN319"/>
      <c r="BO319"/>
      <c r="BP319"/>
      <c r="BQ319"/>
      <c r="BR319"/>
      <c r="BS319"/>
      <c r="BT319"/>
      <c r="BU319"/>
      <c r="BV319"/>
      <c r="BW319"/>
      <c r="BX319"/>
      <c r="BY319"/>
      <c r="BZ319"/>
      <c r="CA319"/>
      <c r="CB319"/>
      <c r="CC319"/>
      <c r="CD319"/>
      <c r="CE319"/>
      <c r="CF319"/>
      <c r="CG319"/>
      <c r="CH319"/>
      <c r="CI319"/>
      <c r="CJ319"/>
      <c r="CK319"/>
      <c r="CL319"/>
      <c r="CM319"/>
      <c r="CN319"/>
      <c r="CO319"/>
      <c r="CP319"/>
      <c r="CQ319"/>
      <c r="CR319"/>
      <c r="CS319"/>
      <c r="CT319"/>
      <c r="CU319"/>
      <c r="CV319"/>
      <c r="CW319"/>
      <c r="CX319"/>
      <c r="CY319"/>
      <c r="CZ319"/>
      <c r="DA319"/>
      <c r="DB319"/>
      <c r="DC319"/>
      <c r="DD319"/>
      <c r="DE319"/>
      <c r="DF319"/>
      <c r="DG319"/>
      <c r="DH319"/>
      <c r="DI319"/>
      <c r="DJ319"/>
      <c r="DK319"/>
      <c r="DL319"/>
      <c r="DM319"/>
      <c r="DN319"/>
      <c r="DO319"/>
      <c r="DP319"/>
      <c r="DQ319"/>
      <c r="DR319"/>
      <c r="DS319"/>
      <c r="DT319"/>
      <c r="DU319"/>
      <c r="DV319"/>
      <c r="DW319"/>
      <c r="DX319"/>
      <c r="DY319"/>
      <c r="DZ319"/>
      <c r="EA319"/>
      <c r="EB319"/>
      <c r="EC319"/>
      <c r="ED319"/>
      <c r="EE319"/>
      <c r="EF319"/>
      <c r="EG319"/>
      <c r="EH319"/>
      <c r="EI319"/>
      <c r="EJ319"/>
      <c r="EK319"/>
      <c r="EL319"/>
      <c r="EM319"/>
      <c r="EN319"/>
      <c r="EO319"/>
      <c r="EP319"/>
      <c r="EQ319"/>
      <c r="ER319"/>
      <c r="ES319"/>
      <c r="ET319"/>
      <c r="EU319"/>
      <c r="EV319"/>
      <c r="EW319"/>
      <c r="EX319"/>
      <c r="EY319"/>
      <c r="EZ319"/>
      <c r="FA319"/>
      <c r="FB319"/>
      <c r="FC319"/>
      <c r="FD319"/>
      <c r="FE319"/>
      <c r="FF319"/>
      <c r="FG319"/>
      <c r="FH319"/>
      <c r="FI319"/>
      <c r="FJ319"/>
      <c r="FK319"/>
      <c r="FL319"/>
      <c r="FM319"/>
      <c r="FN319"/>
      <c r="FO319"/>
      <c r="FP319"/>
      <c r="FQ319"/>
      <c r="FR319"/>
      <c r="FS319"/>
      <c r="FT319"/>
      <c r="FU319"/>
      <c r="FV319"/>
      <c r="FW319"/>
      <c r="FX319"/>
      <c r="FY319"/>
      <c r="FZ319"/>
      <c r="GA319"/>
      <c r="GB319"/>
      <c r="GC319"/>
      <c r="GD319"/>
      <c r="GE319"/>
      <c r="GF319"/>
      <c r="GG319"/>
      <c r="GH319"/>
      <c r="GI319"/>
      <c r="GJ319"/>
      <c r="GK319"/>
      <c r="GL319"/>
      <c r="GM319"/>
      <c r="GN319"/>
      <c r="GO319"/>
      <c r="GP319"/>
      <c r="GQ319"/>
      <c r="GR319"/>
      <c r="GS319"/>
      <c r="GT319"/>
      <c r="GU319"/>
      <c r="GV319"/>
      <c r="GW319"/>
      <c r="GX319"/>
      <c r="GY319"/>
      <c r="GZ319"/>
      <c r="HA319"/>
      <c r="HB319"/>
      <c r="HC319"/>
      <c r="HD319"/>
      <c r="HE319"/>
      <c r="HF319"/>
      <c r="HG319"/>
      <c r="HH319"/>
      <c r="HI319"/>
      <c r="HJ319"/>
      <c r="HK319"/>
      <c r="HL319"/>
      <c r="HM319"/>
      <c r="HN319"/>
      <c r="HO319"/>
      <c r="HP319"/>
      <c r="HQ319"/>
      <c r="HR319"/>
      <c r="HS319"/>
      <c r="HT319"/>
      <c r="HU319"/>
      <c r="HV319"/>
      <c r="HW319"/>
      <c r="HX319"/>
      <c r="HY319"/>
      <c r="HZ319"/>
      <c r="IA319"/>
      <c r="IB319"/>
      <c r="IC319"/>
      <c r="ID319"/>
      <c r="IE319"/>
      <c r="IF319"/>
      <c r="IG319"/>
      <c r="IH319"/>
      <c r="II319"/>
      <c r="IJ319"/>
      <c r="IK319"/>
      <c r="IL319"/>
      <c r="IM319"/>
      <c r="IN319"/>
      <c r="IO319"/>
      <c r="IP319"/>
      <c r="IQ319"/>
      <c r="IR319"/>
      <c r="IS319"/>
      <c r="IT319"/>
      <c r="IU319"/>
      <c r="IV319"/>
      <c r="IW319"/>
    </row>
    <row r="320" spans="1:257" s="2" customFormat="1" ht="15" hidden="1" x14ac:dyDescent="0.25">
      <c r="A320" s="2">
        <v>218</v>
      </c>
      <c r="B320" s="36">
        <f t="shared" ca="1" si="157"/>
        <v>51102</v>
      </c>
      <c r="C320" s="23">
        <f t="shared" si="159"/>
        <v>441.4628472222214</v>
      </c>
      <c r="D320" s="23">
        <f t="shared" si="159"/>
        <v>401.68402777777732</v>
      </c>
      <c r="E320" s="23"/>
      <c r="F320"/>
      <c r="G320"/>
      <c r="H320"/>
      <c r="I320"/>
      <c r="J320"/>
      <c r="K320"/>
      <c r="L320"/>
      <c r="M320"/>
      <c r="N320"/>
      <c r="O320"/>
      <c r="P320"/>
      <c r="Q320"/>
      <c r="R320"/>
      <c r="S320"/>
      <c r="T320"/>
      <c r="U320"/>
      <c r="V320"/>
      <c r="W320"/>
      <c r="X320"/>
      <c r="Y320"/>
      <c r="Z320"/>
      <c r="AA320"/>
      <c r="AB320"/>
      <c r="AC320"/>
      <c r="AD320"/>
      <c r="AE320"/>
      <c r="AF320"/>
      <c r="AG320"/>
      <c r="AH320"/>
      <c r="AI320"/>
      <c r="AJ320"/>
      <c r="AK320"/>
      <c r="AL320"/>
      <c r="AM320"/>
      <c r="AN320"/>
      <c r="AO320"/>
      <c r="AP320"/>
      <c r="AQ320"/>
      <c r="AR320"/>
      <c r="AS320"/>
      <c r="AT320"/>
      <c r="AU320"/>
      <c r="AV320"/>
      <c r="AW320"/>
      <c r="AX320"/>
      <c r="AY320"/>
      <c r="AZ320"/>
      <c r="BA320"/>
      <c r="BB320"/>
      <c r="BC320"/>
      <c r="BD320"/>
      <c r="BE320"/>
      <c r="BF320"/>
      <c r="BG320"/>
      <c r="BH320"/>
      <c r="BI320"/>
      <c r="BJ320"/>
      <c r="BK320"/>
      <c r="BL320"/>
      <c r="BM320"/>
      <c r="BN320"/>
      <c r="BO320"/>
      <c r="BP320"/>
      <c r="BQ320"/>
      <c r="BR320"/>
      <c r="BS320"/>
      <c r="BT320"/>
      <c r="BU320"/>
      <c r="BV320"/>
      <c r="BW320"/>
      <c r="BX320"/>
      <c r="BY320"/>
      <c r="BZ320"/>
      <c r="CA320"/>
      <c r="CB320"/>
      <c r="CC320"/>
      <c r="CD320"/>
      <c r="CE320"/>
      <c r="CF320"/>
      <c r="CG320"/>
      <c r="CH320"/>
      <c r="CI320"/>
      <c r="CJ320"/>
      <c r="CK320"/>
      <c r="CL320"/>
      <c r="CM320"/>
      <c r="CN320"/>
      <c r="CO320"/>
      <c r="CP320"/>
      <c r="CQ320"/>
      <c r="CR320"/>
      <c r="CS320"/>
      <c r="CT320"/>
      <c r="CU320"/>
      <c r="CV320"/>
      <c r="CW320"/>
      <c r="CX320"/>
      <c r="CY320"/>
      <c r="CZ320"/>
      <c r="DA320"/>
      <c r="DB320"/>
      <c r="DC320"/>
      <c r="DD320"/>
      <c r="DE320"/>
      <c r="DF320"/>
      <c r="DG320"/>
      <c r="DH320"/>
      <c r="DI320"/>
      <c r="DJ320"/>
      <c r="DK320"/>
      <c r="DL320"/>
      <c r="DM320"/>
      <c r="DN320"/>
      <c r="DO320"/>
      <c r="DP320"/>
      <c r="DQ320"/>
      <c r="DR320"/>
      <c r="DS320"/>
      <c r="DT320"/>
      <c r="DU320"/>
      <c r="DV320"/>
      <c r="DW320"/>
      <c r="DX320"/>
      <c r="DY320"/>
      <c r="DZ320"/>
      <c r="EA320"/>
      <c r="EB320"/>
      <c r="EC320"/>
      <c r="ED320"/>
      <c r="EE320"/>
      <c r="EF320"/>
      <c r="EG320"/>
      <c r="EH320"/>
      <c r="EI320"/>
      <c r="EJ320"/>
      <c r="EK320"/>
      <c r="EL320"/>
      <c r="EM320"/>
      <c r="EN320"/>
      <c r="EO320"/>
      <c r="EP320"/>
      <c r="EQ320"/>
      <c r="ER320"/>
      <c r="ES320"/>
      <c r="ET320"/>
      <c r="EU320"/>
      <c r="EV320"/>
      <c r="EW320"/>
      <c r="EX320"/>
      <c r="EY320"/>
      <c r="EZ320"/>
      <c r="FA320"/>
      <c r="FB320"/>
      <c r="FC320"/>
      <c r="FD320"/>
      <c r="FE320"/>
      <c r="FF320"/>
      <c r="FG320"/>
      <c r="FH320"/>
      <c r="FI320"/>
      <c r="FJ320"/>
      <c r="FK320"/>
      <c r="FL320"/>
      <c r="FM320"/>
      <c r="FN320"/>
      <c r="FO320"/>
      <c r="FP320"/>
      <c r="FQ320"/>
      <c r="FR320"/>
      <c r="FS320"/>
      <c r="FT320"/>
      <c r="FU320"/>
      <c r="FV320"/>
      <c r="FW320"/>
      <c r="FX320"/>
      <c r="FY320"/>
      <c r="FZ320"/>
      <c r="GA320"/>
      <c r="GB320"/>
      <c r="GC320"/>
      <c r="GD320"/>
      <c r="GE320"/>
      <c r="GF320"/>
      <c r="GG320"/>
      <c r="GH320"/>
      <c r="GI320"/>
      <c r="GJ320"/>
      <c r="GK320"/>
      <c r="GL320"/>
      <c r="GM320"/>
      <c r="GN320"/>
      <c r="GO320"/>
      <c r="GP320"/>
      <c r="GQ320"/>
      <c r="GR320"/>
      <c r="GS320"/>
      <c r="GT320"/>
      <c r="GU320"/>
      <c r="GV320"/>
      <c r="GW320"/>
      <c r="GX320"/>
      <c r="GY320"/>
      <c r="GZ320"/>
      <c r="HA320"/>
      <c r="HB320"/>
      <c r="HC320"/>
      <c r="HD320"/>
      <c r="HE320"/>
      <c r="HF320"/>
      <c r="HG320"/>
      <c r="HH320"/>
      <c r="HI320"/>
      <c r="HJ320"/>
      <c r="HK320"/>
      <c r="HL320"/>
      <c r="HM320"/>
      <c r="HN320"/>
      <c r="HO320"/>
      <c r="HP320"/>
      <c r="HQ320"/>
      <c r="HR320"/>
      <c r="HS320"/>
      <c r="HT320"/>
      <c r="HU320"/>
      <c r="HV320"/>
      <c r="HW320"/>
      <c r="HX320"/>
      <c r="HY320"/>
      <c r="HZ320"/>
      <c r="IA320"/>
      <c r="IB320"/>
      <c r="IC320"/>
      <c r="ID320"/>
      <c r="IE320"/>
      <c r="IF320"/>
      <c r="IG320"/>
      <c r="IH320"/>
      <c r="II320"/>
      <c r="IJ320"/>
      <c r="IK320"/>
      <c r="IL320"/>
      <c r="IM320"/>
      <c r="IN320"/>
      <c r="IO320"/>
      <c r="IP320"/>
      <c r="IQ320"/>
      <c r="IR320"/>
      <c r="IS320"/>
      <c r="IT320"/>
      <c r="IU320"/>
      <c r="IV320"/>
      <c r="IW320"/>
    </row>
    <row r="321" spans="1:257" s="2" customFormat="1" ht="15" hidden="1" x14ac:dyDescent="0.25">
      <c r="A321" s="2">
        <v>219</v>
      </c>
      <c r="B321" s="36">
        <f t="shared" ca="1" si="157"/>
        <v>51132</v>
      </c>
      <c r="C321" s="23">
        <f t="shared" si="159"/>
        <v>437.66736111111027</v>
      </c>
      <c r="D321" s="23">
        <f t="shared" si="159"/>
        <v>399.61805555555509</v>
      </c>
      <c r="E321" s="23"/>
      <c r="F321"/>
      <c r="G321"/>
      <c r="H321"/>
      <c r="I321"/>
      <c r="J321"/>
      <c r="K321"/>
      <c r="L321"/>
      <c r="M321"/>
      <c r="N321"/>
      <c r="O321"/>
      <c r="P321"/>
      <c r="Q321"/>
      <c r="R321"/>
      <c r="S321"/>
      <c r="T321"/>
      <c r="U321"/>
      <c r="V321"/>
      <c r="W321"/>
      <c r="X321"/>
      <c r="Y321"/>
      <c r="Z321"/>
      <c r="AA321"/>
      <c r="AB321"/>
      <c r="AC321"/>
      <c r="AD321"/>
      <c r="AE321"/>
      <c r="AF321"/>
      <c r="AG321"/>
      <c r="AH321"/>
      <c r="AI321"/>
      <c r="AJ321"/>
      <c r="AK321"/>
      <c r="AL321"/>
      <c r="AM321"/>
      <c r="AN321"/>
      <c r="AO321"/>
      <c r="AP321"/>
      <c r="AQ321"/>
      <c r="AR321"/>
      <c r="AS321"/>
      <c r="AT321"/>
      <c r="AU321"/>
      <c r="AV321"/>
      <c r="AW321"/>
      <c r="AX321"/>
      <c r="AY321"/>
      <c r="AZ321"/>
      <c r="BA321"/>
      <c r="BB321"/>
      <c r="BC321"/>
      <c r="BD321"/>
      <c r="BE321"/>
      <c r="BF321"/>
      <c r="BG321"/>
      <c r="BH321"/>
      <c r="BI321"/>
      <c r="BJ321"/>
      <c r="BK321"/>
      <c r="BL321"/>
      <c r="BM321"/>
      <c r="BN321"/>
      <c r="BO321"/>
      <c r="BP321"/>
      <c r="BQ321"/>
      <c r="BR321"/>
      <c r="BS321"/>
      <c r="BT321"/>
      <c r="BU321"/>
      <c r="BV321"/>
      <c r="BW321"/>
      <c r="BX321"/>
      <c r="BY321"/>
      <c r="BZ321"/>
      <c r="CA321"/>
      <c r="CB321"/>
      <c r="CC321"/>
      <c r="CD321"/>
      <c r="CE321"/>
      <c r="CF321"/>
      <c r="CG321"/>
      <c r="CH321"/>
      <c r="CI321"/>
      <c r="CJ321"/>
      <c r="CK321"/>
      <c r="CL321"/>
      <c r="CM321"/>
      <c r="CN321"/>
      <c r="CO321"/>
      <c r="CP321"/>
      <c r="CQ321"/>
      <c r="CR321"/>
      <c r="CS321"/>
      <c r="CT321"/>
      <c r="CU321"/>
      <c r="CV321"/>
      <c r="CW321"/>
      <c r="CX321"/>
      <c r="CY321"/>
      <c r="CZ321"/>
      <c r="DA321"/>
      <c r="DB321"/>
      <c r="DC321"/>
      <c r="DD321"/>
      <c r="DE321"/>
      <c r="DF321"/>
      <c r="DG321"/>
      <c r="DH321"/>
      <c r="DI321"/>
      <c r="DJ321"/>
      <c r="DK321"/>
      <c r="DL321"/>
      <c r="DM321"/>
      <c r="DN321"/>
      <c r="DO321"/>
      <c r="DP321"/>
      <c r="DQ321"/>
      <c r="DR321"/>
      <c r="DS321"/>
      <c r="DT321"/>
      <c r="DU321"/>
      <c r="DV321"/>
      <c r="DW321"/>
      <c r="DX321"/>
      <c r="DY321"/>
      <c r="DZ321"/>
      <c r="EA321"/>
      <c r="EB321"/>
      <c r="EC321"/>
      <c r="ED321"/>
      <c r="EE321"/>
      <c r="EF321"/>
      <c r="EG321"/>
      <c r="EH321"/>
      <c r="EI321"/>
      <c r="EJ321"/>
      <c r="EK321"/>
      <c r="EL321"/>
      <c r="EM321"/>
      <c r="EN321"/>
      <c r="EO321"/>
      <c r="EP321"/>
      <c r="EQ321"/>
      <c r="ER321"/>
      <c r="ES321"/>
      <c r="ET321"/>
      <c r="EU321"/>
      <c r="EV321"/>
      <c r="EW321"/>
      <c r="EX321"/>
      <c r="EY321"/>
      <c r="EZ321"/>
      <c r="FA321"/>
      <c r="FB321"/>
      <c r="FC321"/>
      <c r="FD321"/>
      <c r="FE321"/>
      <c r="FF321"/>
      <c r="FG321"/>
      <c r="FH321"/>
      <c r="FI321"/>
      <c r="FJ321"/>
      <c r="FK321"/>
      <c r="FL321"/>
      <c r="FM321"/>
      <c r="FN321"/>
      <c r="FO321"/>
      <c r="FP321"/>
      <c r="FQ321"/>
      <c r="FR321"/>
      <c r="FS321"/>
      <c r="FT321"/>
      <c r="FU321"/>
      <c r="FV321"/>
      <c r="FW321"/>
      <c r="FX321"/>
      <c r="FY321"/>
      <c r="FZ321"/>
      <c r="GA321"/>
      <c r="GB321"/>
      <c r="GC321"/>
      <c r="GD321"/>
      <c r="GE321"/>
      <c r="GF321"/>
      <c r="GG321"/>
      <c r="GH321"/>
      <c r="GI321"/>
      <c r="GJ321"/>
      <c r="GK321"/>
      <c r="GL321"/>
      <c r="GM321"/>
      <c r="GN321"/>
      <c r="GO321"/>
      <c r="GP321"/>
      <c r="GQ321"/>
      <c r="GR321"/>
      <c r="GS321"/>
      <c r="GT321"/>
      <c r="GU321"/>
      <c r="GV321"/>
      <c r="GW321"/>
      <c r="GX321"/>
      <c r="GY321"/>
      <c r="GZ321"/>
      <c r="HA321"/>
      <c r="HB321"/>
      <c r="HC321"/>
      <c r="HD321"/>
      <c r="HE321"/>
      <c r="HF321"/>
      <c r="HG321"/>
      <c r="HH321"/>
      <c r="HI321"/>
      <c r="HJ321"/>
      <c r="HK321"/>
      <c r="HL321"/>
      <c r="HM321"/>
      <c r="HN321"/>
      <c r="HO321"/>
      <c r="HP321"/>
      <c r="HQ321"/>
      <c r="HR321"/>
      <c r="HS321"/>
      <c r="HT321"/>
      <c r="HU321"/>
      <c r="HV321"/>
      <c r="HW321"/>
      <c r="HX321"/>
      <c r="HY321"/>
      <c r="HZ321"/>
      <c r="IA321"/>
      <c r="IB321"/>
      <c r="IC321"/>
      <c r="ID321"/>
      <c r="IE321"/>
      <c r="IF321"/>
      <c r="IG321"/>
      <c r="IH321"/>
      <c r="II321"/>
      <c r="IJ321"/>
      <c r="IK321"/>
      <c r="IL321"/>
      <c r="IM321"/>
      <c r="IN321"/>
      <c r="IO321"/>
      <c r="IP321"/>
      <c r="IQ321"/>
      <c r="IR321"/>
      <c r="IS321"/>
      <c r="IT321"/>
      <c r="IU321"/>
      <c r="IV321"/>
      <c r="IW321"/>
    </row>
    <row r="322" spans="1:257" s="2" customFormat="1" ht="15" hidden="1" x14ac:dyDescent="0.25">
      <c r="A322" s="2">
        <v>220</v>
      </c>
      <c r="B322" s="36">
        <f t="shared" ca="1" si="157"/>
        <v>51163</v>
      </c>
      <c r="C322" s="23">
        <f t="shared" si="159"/>
        <v>433.87187499999914</v>
      </c>
      <c r="D322" s="23">
        <f t="shared" si="159"/>
        <v>397.55208333333292</v>
      </c>
      <c r="E322" s="23"/>
      <c r="F322"/>
      <c r="G322"/>
      <c r="H322"/>
      <c r="I322"/>
      <c r="J322"/>
      <c r="K322"/>
      <c r="L322"/>
      <c r="M322"/>
      <c r="N322"/>
      <c r="O322"/>
      <c r="P322"/>
      <c r="Q322"/>
      <c r="R322"/>
      <c r="S322"/>
      <c r="T322"/>
      <c r="U322"/>
      <c r="V322"/>
      <c r="W322"/>
      <c r="X322"/>
      <c r="Y322"/>
      <c r="Z322"/>
      <c r="AA322"/>
      <c r="AB322"/>
      <c r="AC322"/>
      <c r="AD322"/>
      <c r="AE322"/>
      <c r="AF322"/>
      <c r="AG322"/>
      <c r="AH322"/>
      <c r="AI322"/>
      <c r="AJ322"/>
      <c r="AK322"/>
      <c r="AL322"/>
      <c r="AM322"/>
      <c r="AN322"/>
      <c r="AO322"/>
      <c r="AP322"/>
      <c r="AQ322"/>
      <c r="AR322"/>
      <c r="AS322"/>
      <c r="AT322"/>
      <c r="AU322"/>
      <c r="AV322"/>
      <c r="AW322"/>
      <c r="AX322"/>
      <c r="AY322"/>
      <c r="AZ322"/>
      <c r="BA322"/>
      <c r="BB322"/>
      <c r="BC322"/>
      <c r="BD322"/>
      <c r="BE322"/>
      <c r="BF322"/>
      <c r="BG322"/>
      <c r="BH322"/>
      <c r="BI322"/>
      <c r="BJ322"/>
      <c r="BK322"/>
      <c r="BL322"/>
      <c r="BM322"/>
      <c r="BN322"/>
      <c r="BO322"/>
      <c r="BP322"/>
      <c r="BQ322"/>
      <c r="BR322"/>
      <c r="BS322"/>
      <c r="BT322"/>
      <c r="BU322"/>
      <c r="BV322"/>
      <c r="BW322"/>
      <c r="BX322"/>
      <c r="BY322"/>
      <c r="BZ322"/>
      <c r="CA322"/>
      <c r="CB322"/>
      <c r="CC322"/>
      <c r="CD322"/>
      <c r="CE322"/>
      <c r="CF322"/>
      <c r="CG322"/>
      <c r="CH322"/>
      <c r="CI322"/>
      <c r="CJ322"/>
      <c r="CK322"/>
      <c r="CL322"/>
      <c r="CM322"/>
      <c r="CN322"/>
      <c r="CO322"/>
      <c r="CP322"/>
      <c r="CQ322"/>
      <c r="CR322"/>
      <c r="CS322"/>
      <c r="CT322"/>
      <c r="CU322"/>
      <c r="CV322"/>
      <c r="CW322"/>
      <c r="CX322"/>
      <c r="CY322"/>
      <c r="CZ322"/>
      <c r="DA322"/>
      <c r="DB322"/>
      <c r="DC322"/>
      <c r="DD322"/>
      <c r="DE322"/>
      <c r="DF322"/>
      <c r="DG322"/>
      <c r="DH322"/>
      <c r="DI322"/>
      <c r="DJ322"/>
      <c r="DK322"/>
      <c r="DL322"/>
      <c r="DM322"/>
      <c r="DN322"/>
      <c r="DO322"/>
      <c r="DP322"/>
      <c r="DQ322"/>
      <c r="DR322"/>
      <c r="DS322"/>
      <c r="DT322"/>
      <c r="DU322"/>
      <c r="DV322"/>
      <c r="DW322"/>
      <c r="DX322"/>
      <c r="DY322"/>
      <c r="DZ322"/>
      <c r="EA322"/>
      <c r="EB322"/>
      <c r="EC322"/>
      <c r="ED322"/>
      <c r="EE322"/>
      <c r="EF322"/>
      <c r="EG322"/>
      <c r="EH322"/>
      <c r="EI322"/>
      <c r="EJ322"/>
      <c r="EK322"/>
      <c r="EL322"/>
      <c r="EM322"/>
      <c r="EN322"/>
      <c r="EO322"/>
      <c r="EP322"/>
      <c r="EQ322"/>
      <c r="ER322"/>
      <c r="ES322"/>
      <c r="ET322"/>
      <c r="EU322"/>
      <c r="EV322"/>
      <c r="EW322"/>
      <c r="EX322"/>
      <c r="EY322"/>
      <c r="EZ322"/>
      <c r="FA322"/>
      <c r="FB322"/>
      <c r="FC322"/>
      <c r="FD322"/>
      <c r="FE322"/>
      <c r="FF322"/>
      <c r="FG322"/>
      <c r="FH322"/>
      <c r="FI322"/>
      <c r="FJ322"/>
      <c r="FK322"/>
      <c r="FL322"/>
      <c r="FM322"/>
      <c r="FN322"/>
      <c r="FO322"/>
      <c r="FP322"/>
      <c r="FQ322"/>
      <c r="FR322"/>
      <c r="FS322"/>
      <c r="FT322"/>
      <c r="FU322"/>
      <c r="FV322"/>
      <c r="FW322"/>
      <c r="FX322"/>
      <c r="FY322"/>
      <c r="FZ322"/>
      <c r="GA322"/>
      <c r="GB322"/>
      <c r="GC322"/>
      <c r="GD322"/>
      <c r="GE322"/>
      <c r="GF322"/>
      <c r="GG322"/>
      <c r="GH322"/>
      <c r="GI322"/>
      <c r="GJ322"/>
      <c r="GK322"/>
      <c r="GL322"/>
      <c r="GM322"/>
      <c r="GN322"/>
      <c r="GO322"/>
      <c r="GP322"/>
      <c r="GQ322"/>
      <c r="GR322"/>
      <c r="GS322"/>
      <c r="GT322"/>
      <c r="GU322"/>
      <c r="GV322"/>
      <c r="GW322"/>
      <c r="GX322"/>
      <c r="GY322"/>
      <c r="GZ322"/>
      <c r="HA322"/>
      <c r="HB322"/>
      <c r="HC322"/>
      <c r="HD322"/>
      <c r="HE322"/>
      <c r="HF322"/>
      <c r="HG322"/>
      <c r="HH322"/>
      <c r="HI322"/>
      <c r="HJ322"/>
      <c r="HK322"/>
      <c r="HL322"/>
      <c r="HM322"/>
      <c r="HN322"/>
      <c r="HO322"/>
      <c r="HP322"/>
      <c r="HQ322"/>
      <c r="HR322"/>
      <c r="HS322"/>
      <c r="HT322"/>
      <c r="HU322"/>
      <c r="HV322"/>
      <c r="HW322"/>
      <c r="HX322"/>
      <c r="HY322"/>
      <c r="HZ322"/>
      <c r="IA322"/>
      <c r="IB322"/>
      <c r="IC322"/>
      <c r="ID322"/>
      <c r="IE322"/>
      <c r="IF322"/>
      <c r="IG322"/>
      <c r="IH322"/>
      <c r="II322"/>
      <c r="IJ322"/>
      <c r="IK322"/>
      <c r="IL322"/>
      <c r="IM322"/>
      <c r="IN322"/>
      <c r="IO322"/>
      <c r="IP322"/>
      <c r="IQ322"/>
      <c r="IR322"/>
      <c r="IS322"/>
      <c r="IT322"/>
      <c r="IU322"/>
      <c r="IV322"/>
      <c r="IW322"/>
    </row>
    <row r="323" spans="1:257" s="2" customFormat="1" ht="15" hidden="1" x14ac:dyDescent="0.25">
      <c r="A323" s="2">
        <v>221</v>
      </c>
      <c r="B323" s="36">
        <f t="shared" ca="1" si="157"/>
        <v>51194</v>
      </c>
      <c r="C323" s="23">
        <f t="shared" si="159"/>
        <v>430.07638888888806</v>
      </c>
      <c r="D323" s="23">
        <f t="shared" si="159"/>
        <v>395.48611111111069</v>
      </c>
      <c r="E323" s="23"/>
      <c r="F323"/>
      <c r="G323"/>
      <c r="H323"/>
      <c r="I323"/>
      <c r="J323"/>
      <c r="K323"/>
      <c r="L323"/>
      <c r="M323"/>
      <c r="N323"/>
      <c r="O323"/>
      <c r="P323"/>
      <c r="Q323"/>
      <c r="R323"/>
      <c r="S323"/>
      <c r="T323"/>
      <c r="U323"/>
      <c r="V323"/>
      <c r="W323"/>
      <c r="X323"/>
      <c r="Y323"/>
      <c r="Z323"/>
      <c r="AA323"/>
      <c r="AB323"/>
      <c r="AC323"/>
      <c r="AD323"/>
      <c r="AE323"/>
      <c r="AF323"/>
      <c r="AG323"/>
      <c r="AH323"/>
      <c r="AI323"/>
      <c r="AJ323"/>
      <c r="AK323"/>
      <c r="AL323"/>
      <c r="AM323"/>
      <c r="AN323"/>
      <c r="AO323"/>
      <c r="AP323"/>
      <c r="AQ323"/>
      <c r="AR323"/>
      <c r="AS323"/>
      <c r="AT323"/>
      <c r="AU323"/>
      <c r="AV323"/>
      <c r="AW323"/>
      <c r="AX323"/>
      <c r="AY323"/>
      <c r="AZ323"/>
      <c r="BA323"/>
      <c r="BB323"/>
      <c r="BC323"/>
      <c r="BD323"/>
      <c r="BE323"/>
      <c r="BF323"/>
      <c r="BG323"/>
      <c r="BH323"/>
      <c r="BI323"/>
      <c r="BJ323"/>
      <c r="BK323"/>
      <c r="BL323"/>
      <c r="BM323"/>
      <c r="BN323"/>
      <c r="BO323"/>
      <c r="BP323"/>
      <c r="BQ323"/>
      <c r="BR323"/>
      <c r="BS323"/>
      <c r="BT323"/>
      <c r="BU323"/>
      <c r="BV323"/>
      <c r="BW323"/>
      <c r="BX323"/>
      <c r="BY323"/>
      <c r="BZ323"/>
      <c r="CA323"/>
      <c r="CB323"/>
      <c r="CC323"/>
      <c r="CD323"/>
      <c r="CE323"/>
      <c r="CF323"/>
      <c r="CG323"/>
      <c r="CH323"/>
      <c r="CI323"/>
      <c r="CJ323"/>
      <c r="CK323"/>
      <c r="CL323"/>
      <c r="CM323"/>
      <c r="CN323"/>
      <c r="CO323"/>
      <c r="CP323"/>
      <c r="CQ323"/>
      <c r="CR323"/>
      <c r="CS323"/>
      <c r="CT323"/>
      <c r="CU323"/>
      <c r="CV323"/>
      <c r="CW323"/>
      <c r="CX323"/>
      <c r="CY323"/>
      <c r="CZ323"/>
      <c r="DA323"/>
      <c r="DB323"/>
      <c r="DC323"/>
      <c r="DD323"/>
      <c r="DE323"/>
      <c r="DF323"/>
      <c r="DG323"/>
      <c r="DH323"/>
      <c r="DI323"/>
      <c r="DJ323"/>
      <c r="DK323"/>
      <c r="DL323"/>
      <c r="DM323"/>
      <c r="DN323"/>
      <c r="DO323"/>
      <c r="DP323"/>
      <c r="DQ323"/>
      <c r="DR323"/>
      <c r="DS323"/>
      <c r="DT323"/>
      <c r="DU323"/>
      <c r="DV323"/>
      <c r="DW323"/>
      <c r="DX323"/>
      <c r="DY323"/>
      <c r="DZ323"/>
      <c r="EA323"/>
      <c r="EB323"/>
      <c r="EC323"/>
      <c r="ED323"/>
      <c r="EE323"/>
      <c r="EF323"/>
      <c r="EG323"/>
      <c r="EH323"/>
      <c r="EI323"/>
      <c r="EJ323"/>
      <c r="EK323"/>
      <c r="EL323"/>
      <c r="EM323"/>
      <c r="EN323"/>
      <c r="EO323"/>
      <c r="EP323"/>
      <c r="EQ323"/>
      <c r="ER323"/>
      <c r="ES323"/>
      <c r="ET323"/>
      <c r="EU323"/>
      <c r="EV323"/>
      <c r="EW323"/>
      <c r="EX323"/>
      <c r="EY323"/>
      <c r="EZ323"/>
      <c r="FA323"/>
      <c r="FB323"/>
      <c r="FC323"/>
      <c r="FD323"/>
      <c r="FE323"/>
      <c r="FF323"/>
      <c r="FG323"/>
      <c r="FH323"/>
      <c r="FI323"/>
      <c r="FJ323"/>
      <c r="FK323"/>
      <c r="FL323"/>
      <c r="FM323"/>
      <c r="FN323"/>
      <c r="FO323"/>
      <c r="FP323"/>
      <c r="FQ323"/>
      <c r="FR323"/>
      <c r="FS323"/>
      <c r="FT323"/>
      <c r="FU323"/>
      <c r="FV323"/>
      <c r="FW323"/>
      <c r="FX323"/>
      <c r="FY323"/>
      <c r="FZ323"/>
      <c r="GA323"/>
      <c r="GB323"/>
      <c r="GC323"/>
      <c r="GD323"/>
      <c r="GE323"/>
      <c r="GF323"/>
      <c r="GG323"/>
      <c r="GH323"/>
      <c r="GI323"/>
      <c r="GJ323"/>
      <c r="GK323"/>
      <c r="GL323"/>
      <c r="GM323"/>
      <c r="GN323"/>
      <c r="GO323"/>
      <c r="GP323"/>
      <c r="GQ323"/>
      <c r="GR323"/>
      <c r="GS323"/>
      <c r="GT323"/>
      <c r="GU323"/>
      <c r="GV323"/>
      <c r="GW323"/>
      <c r="GX323"/>
      <c r="GY323"/>
      <c r="GZ323"/>
      <c r="HA323"/>
      <c r="HB323"/>
      <c r="HC323"/>
      <c r="HD323"/>
      <c r="HE323"/>
      <c r="HF323"/>
      <c r="HG323"/>
      <c r="HH323"/>
      <c r="HI323"/>
      <c r="HJ323"/>
      <c r="HK323"/>
      <c r="HL323"/>
      <c r="HM323"/>
      <c r="HN323"/>
      <c r="HO323"/>
      <c r="HP323"/>
      <c r="HQ323"/>
      <c r="HR323"/>
      <c r="HS323"/>
      <c r="HT323"/>
      <c r="HU323"/>
      <c r="HV323"/>
      <c r="HW323"/>
      <c r="HX323"/>
      <c r="HY323"/>
      <c r="HZ323"/>
      <c r="IA323"/>
      <c r="IB323"/>
      <c r="IC323"/>
      <c r="ID323"/>
      <c r="IE323"/>
      <c r="IF323"/>
      <c r="IG323"/>
      <c r="IH323"/>
      <c r="II323"/>
      <c r="IJ323"/>
      <c r="IK323"/>
      <c r="IL323"/>
      <c r="IM323"/>
      <c r="IN323"/>
      <c r="IO323"/>
      <c r="IP323"/>
      <c r="IQ323"/>
      <c r="IR323"/>
      <c r="IS323"/>
      <c r="IT323"/>
      <c r="IU323"/>
      <c r="IV323"/>
      <c r="IW323"/>
    </row>
    <row r="324" spans="1:257" s="2" customFormat="1" ht="15" hidden="1" x14ac:dyDescent="0.25">
      <c r="A324" s="2">
        <v>222</v>
      </c>
      <c r="B324" s="36">
        <f t="shared" ca="1" si="157"/>
        <v>51223</v>
      </c>
      <c r="C324" s="23">
        <f t="shared" si="159"/>
        <v>426.28090277777693</v>
      </c>
      <c r="D324" s="23">
        <f t="shared" si="159"/>
        <v>393.42013888888846</v>
      </c>
      <c r="E324" s="23"/>
      <c r="F324"/>
      <c r="G324"/>
      <c r="H324"/>
      <c r="I324"/>
      <c r="J324"/>
      <c r="K324"/>
      <c r="L324"/>
      <c r="M324"/>
      <c r="N324"/>
      <c r="O324"/>
      <c r="P324"/>
      <c r="Q324"/>
      <c r="R324"/>
      <c r="S324"/>
      <c r="T324"/>
      <c r="U324"/>
      <c r="V324"/>
      <c r="W324"/>
      <c r="X324"/>
      <c r="Y324"/>
      <c r="Z324"/>
      <c r="AA324"/>
      <c r="AB324"/>
      <c r="AC324"/>
      <c r="AD324"/>
      <c r="AE324"/>
      <c r="AF324"/>
      <c r="AG324"/>
      <c r="AH324"/>
      <c r="AI324"/>
      <c r="AJ324"/>
      <c r="AK324"/>
      <c r="AL324"/>
      <c r="AM324"/>
      <c r="AN324"/>
      <c r="AO324"/>
      <c r="AP324"/>
      <c r="AQ324"/>
      <c r="AR324"/>
      <c r="AS324"/>
      <c r="AT324"/>
      <c r="AU324"/>
      <c r="AV324"/>
      <c r="AW324"/>
      <c r="AX324"/>
      <c r="AY324"/>
      <c r="AZ324"/>
      <c r="BA324"/>
      <c r="BB324"/>
      <c r="BC324"/>
      <c r="BD324"/>
      <c r="BE324"/>
      <c r="BF324"/>
      <c r="BG324"/>
      <c r="BH324"/>
      <c r="BI324"/>
      <c r="BJ324"/>
      <c r="BK324"/>
      <c r="BL324"/>
      <c r="BM324"/>
      <c r="BN324"/>
      <c r="BO324"/>
      <c r="BP324"/>
      <c r="BQ324"/>
      <c r="BR324"/>
      <c r="BS324"/>
      <c r="BT324"/>
      <c r="BU324"/>
      <c r="BV324"/>
      <c r="BW324"/>
      <c r="BX324"/>
      <c r="BY324"/>
      <c r="BZ324"/>
      <c r="CA324"/>
      <c r="CB324"/>
      <c r="CC324"/>
      <c r="CD324"/>
      <c r="CE324"/>
      <c r="CF324"/>
      <c r="CG324"/>
      <c r="CH324"/>
      <c r="CI324"/>
      <c r="CJ324"/>
      <c r="CK324"/>
      <c r="CL324"/>
      <c r="CM324"/>
      <c r="CN324"/>
      <c r="CO324"/>
      <c r="CP324"/>
      <c r="CQ324"/>
      <c r="CR324"/>
      <c r="CS324"/>
      <c r="CT324"/>
      <c r="CU324"/>
      <c r="CV324"/>
      <c r="CW324"/>
      <c r="CX324"/>
      <c r="CY324"/>
      <c r="CZ324"/>
      <c r="DA324"/>
      <c r="DB324"/>
      <c r="DC324"/>
      <c r="DD324"/>
      <c r="DE324"/>
      <c r="DF324"/>
      <c r="DG324"/>
      <c r="DH324"/>
      <c r="DI324"/>
      <c r="DJ324"/>
      <c r="DK324"/>
      <c r="DL324"/>
      <c r="DM324"/>
      <c r="DN324"/>
      <c r="DO324"/>
      <c r="DP324"/>
      <c r="DQ324"/>
      <c r="DR324"/>
      <c r="DS324"/>
      <c r="DT324"/>
      <c r="DU324"/>
      <c r="DV324"/>
      <c r="DW324"/>
      <c r="DX324"/>
      <c r="DY324"/>
      <c r="DZ324"/>
      <c r="EA324"/>
      <c r="EB324"/>
      <c r="EC324"/>
      <c r="ED324"/>
      <c r="EE324"/>
      <c r="EF324"/>
      <c r="EG324"/>
      <c r="EH324"/>
      <c r="EI324"/>
      <c r="EJ324"/>
      <c r="EK324"/>
      <c r="EL324"/>
      <c r="EM324"/>
      <c r="EN324"/>
      <c r="EO324"/>
      <c r="EP324"/>
      <c r="EQ324"/>
      <c r="ER324"/>
      <c r="ES324"/>
      <c r="ET324"/>
      <c r="EU324"/>
      <c r="EV324"/>
      <c r="EW324"/>
      <c r="EX324"/>
      <c r="EY324"/>
      <c r="EZ324"/>
      <c r="FA324"/>
      <c r="FB324"/>
      <c r="FC324"/>
      <c r="FD324"/>
      <c r="FE324"/>
      <c r="FF324"/>
      <c r="FG324"/>
      <c r="FH324"/>
      <c r="FI324"/>
      <c r="FJ324"/>
      <c r="FK324"/>
      <c r="FL324"/>
      <c r="FM324"/>
      <c r="FN324"/>
      <c r="FO324"/>
      <c r="FP324"/>
      <c r="FQ324"/>
      <c r="FR324"/>
      <c r="FS324"/>
      <c r="FT324"/>
      <c r="FU324"/>
      <c r="FV324"/>
      <c r="FW324"/>
      <c r="FX324"/>
      <c r="FY324"/>
      <c r="FZ324"/>
      <c r="GA324"/>
      <c r="GB324"/>
      <c r="GC324"/>
      <c r="GD324"/>
      <c r="GE324"/>
      <c r="GF324"/>
      <c r="GG324"/>
      <c r="GH324"/>
      <c r="GI324"/>
      <c r="GJ324"/>
      <c r="GK324"/>
      <c r="GL324"/>
      <c r="GM324"/>
      <c r="GN324"/>
      <c r="GO324"/>
      <c r="GP324"/>
      <c r="GQ324"/>
      <c r="GR324"/>
      <c r="GS324"/>
      <c r="GT324"/>
      <c r="GU324"/>
      <c r="GV324"/>
      <c r="GW324"/>
      <c r="GX324"/>
      <c r="GY324"/>
      <c r="GZ324"/>
      <c r="HA324"/>
      <c r="HB324"/>
      <c r="HC324"/>
      <c r="HD324"/>
      <c r="HE324"/>
      <c r="HF324"/>
      <c r="HG324"/>
      <c r="HH324"/>
      <c r="HI324"/>
      <c r="HJ324"/>
      <c r="HK324"/>
      <c r="HL324"/>
      <c r="HM324"/>
      <c r="HN324"/>
      <c r="HO324"/>
      <c r="HP324"/>
      <c r="HQ324"/>
      <c r="HR324"/>
      <c r="HS324"/>
      <c r="HT324"/>
      <c r="HU324"/>
      <c r="HV324"/>
      <c r="HW324"/>
      <c r="HX324"/>
      <c r="HY324"/>
      <c r="HZ324"/>
      <c r="IA324"/>
      <c r="IB324"/>
      <c r="IC324"/>
      <c r="ID324"/>
      <c r="IE324"/>
      <c r="IF324"/>
      <c r="IG324"/>
      <c r="IH324"/>
      <c r="II324"/>
      <c r="IJ324"/>
      <c r="IK324"/>
      <c r="IL324"/>
      <c r="IM324"/>
      <c r="IN324"/>
      <c r="IO324"/>
      <c r="IP324"/>
      <c r="IQ324"/>
      <c r="IR324"/>
      <c r="IS324"/>
      <c r="IT324"/>
      <c r="IU324"/>
      <c r="IV324"/>
      <c r="IW324"/>
    </row>
    <row r="325" spans="1:257" s="2" customFormat="1" ht="15" hidden="1" x14ac:dyDescent="0.25">
      <c r="A325" s="2">
        <v>223</v>
      </c>
      <c r="B325" s="36">
        <f t="shared" ca="1" si="157"/>
        <v>51254</v>
      </c>
      <c r="C325" s="23">
        <f t="shared" si="159"/>
        <v>422.48541666666586</v>
      </c>
      <c r="D325" s="23">
        <f t="shared" si="159"/>
        <v>391.35416666666623</v>
      </c>
      <c r="E325" s="23"/>
      <c r="F325"/>
      <c r="G325"/>
      <c r="H325"/>
      <c r="I325"/>
      <c r="J325"/>
      <c r="K325"/>
      <c r="L325"/>
      <c r="M325"/>
      <c r="N325"/>
      <c r="O325"/>
      <c r="P325"/>
      <c r="Q325"/>
      <c r="R325"/>
      <c r="S325"/>
      <c r="T325"/>
      <c r="U325"/>
      <c r="V325"/>
      <c r="W325"/>
      <c r="X325"/>
      <c r="Y325"/>
      <c r="Z325"/>
      <c r="AA325"/>
      <c r="AB325"/>
      <c r="AC325"/>
      <c r="AD325"/>
      <c r="AE325"/>
      <c r="AF325"/>
      <c r="AG325"/>
      <c r="AH325"/>
      <c r="AI325"/>
      <c r="AJ325"/>
      <c r="AK325"/>
      <c r="AL325"/>
      <c r="AM325"/>
      <c r="AN325"/>
      <c r="AO325"/>
      <c r="AP325"/>
      <c r="AQ325"/>
      <c r="AR325"/>
      <c r="AS325"/>
      <c r="AT325"/>
      <c r="AU325"/>
      <c r="AV325"/>
      <c r="AW325"/>
      <c r="AX325"/>
      <c r="AY325"/>
      <c r="AZ325"/>
      <c r="BA325"/>
      <c r="BB325"/>
      <c r="BC325"/>
      <c r="BD325"/>
      <c r="BE325"/>
      <c r="BF325"/>
      <c r="BG325"/>
      <c r="BH325"/>
      <c r="BI325"/>
      <c r="BJ325"/>
      <c r="BK325"/>
      <c r="BL325"/>
      <c r="BM325"/>
      <c r="BN325"/>
      <c r="BO325"/>
      <c r="BP325"/>
      <c r="BQ325"/>
      <c r="BR325"/>
      <c r="BS325"/>
      <c r="BT325"/>
      <c r="BU325"/>
      <c r="BV325"/>
      <c r="BW325"/>
      <c r="BX325"/>
      <c r="BY325"/>
      <c r="BZ325"/>
      <c r="CA325"/>
      <c r="CB325"/>
      <c r="CC325"/>
      <c r="CD325"/>
      <c r="CE325"/>
      <c r="CF325"/>
      <c r="CG325"/>
      <c r="CH325"/>
      <c r="CI325"/>
      <c r="CJ325"/>
      <c r="CK325"/>
      <c r="CL325"/>
      <c r="CM325"/>
      <c r="CN325"/>
      <c r="CO325"/>
      <c r="CP325"/>
      <c r="CQ325"/>
      <c r="CR325"/>
      <c r="CS325"/>
      <c r="CT325"/>
      <c r="CU325"/>
      <c r="CV325"/>
      <c r="CW325"/>
      <c r="CX325"/>
      <c r="CY325"/>
      <c r="CZ325"/>
      <c r="DA325"/>
      <c r="DB325"/>
      <c r="DC325"/>
      <c r="DD325"/>
      <c r="DE325"/>
      <c r="DF325"/>
      <c r="DG325"/>
      <c r="DH325"/>
      <c r="DI325"/>
      <c r="DJ325"/>
      <c r="DK325"/>
      <c r="DL325"/>
      <c r="DM325"/>
      <c r="DN325"/>
      <c r="DO325"/>
      <c r="DP325"/>
      <c r="DQ325"/>
      <c r="DR325"/>
      <c r="DS325"/>
      <c r="DT325"/>
      <c r="DU325"/>
      <c r="DV325"/>
      <c r="DW325"/>
      <c r="DX325"/>
      <c r="DY325"/>
      <c r="DZ325"/>
      <c r="EA325"/>
      <c r="EB325"/>
      <c r="EC325"/>
      <c r="ED325"/>
      <c r="EE325"/>
      <c r="EF325"/>
      <c r="EG325"/>
      <c r="EH325"/>
      <c r="EI325"/>
      <c r="EJ325"/>
      <c r="EK325"/>
      <c r="EL325"/>
      <c r="EM325"/>
      <c r="EN325"/>
      <c r="EO325"/>
      <c r="EP325"/>
      <c r="EQ325"/>
      <c r="ER325"/>
      <c r="ES325"/>
      <c r="ET325"/>
      <c r="EU325"/>
      <c r="EV325"/>
      <c r="EW325"/>
      <c r="EX325"/>
      <c r="EY325"/>
      <c r="EZ325"/>
      <c r="FA325"/>
      <c r="FB325"/>
      <c r="FC325"/>
      <c r="FD325"/>
      <c r="FE325"/>
      <c r="FF325"/>
      <c r="FG325"/>
      <c r="FH325"/>
      <c r="FI325"/>
      <c r="FJ325"/>
      <c r="FK325"/>
      <c r="FL325"/>
      <c r="FM325"/>
      <c r="FN325"/>
      <c r="FO325"/>
      <c r="FP325"/>
      <c r="FQ325"/>
      <c r="FR325"/>
      <c r="FS325"/>
      <c r="FT325"/>
      <c r="FU325"/>
      <c r="FV325"/>
      <c r="FW325"/>
      <c r="FX325"/>
      <c r="FY325"/>
      <c r="FZ325"/>
      <c r="GA325"/>
      <c r="GB325"/>
      <c r="GC325"/>
      <c r="GD325"/>
      <c r="GE325"/>
      <c r="GF325"/>
      <c r="GG325"/>
      <c r="GH325"/>
      <c r="GI325"/>
      <c r="GJ325"/>
      <c r="GK325"/>
      <c r="GL325"/>
      <c r="GM325"/>
      <c r="GN325"/>
      <c r="GO325"/>
      <c r="GP325"/>
      <c r="GQ325"/>
      <c r="GR325"/>
      <c r="GS325"/>
      <c r="GT325"/>
      <c r="GU325"/>
      <c r="GV325"/>
      <c r="GW325"/>
      <c r="GX325"/>
      <c r="GY325"/>
      <c r="GZ325"/>
      <c r="HA325"/>
      <c r="HB325"/>
      <c r="HC325"/>
      <c r="HD325"/>
      <c r="HE325"/>
      <c r="HF325"/>
      <c r="HG325"/>
      <c r="HH325"/>
      <c r="HI325"/>
      <c r="HJ325"/>
      <c r="HK325"/>
      <c r="HL325"/>
      <c r="HM325"/>
      <c r="HN325"/>
      <c r="HO325"/>
      <c r="HP325"/>
      <c r="HQ325"/>
      <c r="HR325"/>
      <c r="HS325"/>
      <c r="HT325"/>
      <c r="HU325"/>
      <c r="HV325"/>
      <c r="HW325"/>
      <c r="HX325"/>
      <c r="HY325"/>
      <c r="HZ325"/>
      <c r="IA325"/>
      <c r="IB325"/>
      <c r="IC325"/>
      <c r="ID325"/>
      <c r="IE325"/>
      <c r="IF325"/>
      <c r="IG325"/>
      <c r="IH325"/>
      <c r="II325"/>
      <c r="IJ325"/>
      <c r="IK325"/>
      <c r="IL325"/>
      <c r="IM325"/>
      <c r="IN325"/>
      <c r="IO325"/>
      <c r="IP325"/>
      <c r="IQ325"/>
      <c r="IR325"/>
      <c r="IS325"/>
      <c r="IT325"/>
      <c r="IU325"/>
      <c r="IV325"/>
      <c r="IW325"/>
    </row>
    <row r="326" spans="1:257" s="2" customFormat="1" ht="15" hidden="1" x14ac:dyDescent="0.25">
      <c r="A326" s="2">
        <v>224</v>
      </c>
      <c r="B326" s="36">
        <f t="shared" ca="1" si="157"/>
        <v>51284</v>
      </c>
      <c r="C326" s="23">
        <f t="shared" si="159"/>
        <v>418.68993055555472</v>
      </c>
      <c r="D326" s="23">
        <f t="shared" si="159"/>
        <v>389.288194444444</v>
      </c>
      <c r="E326" s="23"/>
      <c r="F326"/>
      <c r="G326"/>
      <c r="H326"/>
      <c r="I326"/>
      <c r="J326"/>
      <c r="K326"/>
      <c r="L326"/>
      <c r="M326"/>
      <c r="N326"/>
      <c r="O326"/>
      <c r="P326"/>
      <c r="Q326"/>
      <c r="R326"/>
      <c r="S326"/>
      <c r="T326"/>
      <c r="U326"/>
      <c r="V326"/>
      <c r="W326"/>
      <c r="X326"/>
      <c r="Y326"/>
      <c r="Z326"/>
      <c r="AA326"/>
      <c r="AB326"/>
      <c r="AC326"/>
      <c r="AD326"/>
      <c r="AE326"/>
      <c r="AF326"/>
      <c r="AG326"/>
      <c r="AH326"/>
      <c r="AI326"/>
      <c r="AJ326"/>
      <c r="AK326"/>
      <c r="AL326"/>
      <c r="AM326"/>
      <c r="AN326"/>
      <c r="AO326"/>
      <c r="AP326"/>
      <c r="AQ326"/>
      <c r="AR326"/>
      <c r="AS326"/>
      <c r="AT326"/>
      <c r="AU326"/>
      <c r="AV326"/>
      <c r="AW326"/>
      <c r="AX326"/>
      <c r="AY326"/>
      <c r="AZ326"/>
      <c r="BA326"/>
      <c r="BB326"/>
      <c r="BC326"/>
      <c r="BD326"/>
      <c r="BE326"/>
      <c r="BF326"/>
      <c r="BG326"/>
      <c r="BH326"/>
      <c r="BI326"/>
      <c r="BJ326"/>
      <c r="BK326"/>
      <c r="BL326"/>
      <c r="BM326"/>
      <c r="BN326"/>
      <c r="BO326"/>
      <c r="BP326"/>
      <c r="BQ326"/>
      <c r="BR326"/>
      <c r="BS326"/>
      <c r="BT326"/>
      <c r="BU326"/>
      <c r="BV326"/>
      <c r="BW326"/>
      <c r="BX326"/>
      <c r="BY326"/>
      <c r="BZ326"/>
      <c r="CA326"/>
      <c r="CB326"/>
      <c r="CC326"/>
      <c r="CD326"/>
      <c r="CE326"/>
      <c r="CF326"/>
      <c r="CG326"/>
      <c r="CH326"/>
      <c r="CI326"/>
      <c r="CJ326"/>
      <c r="CK326"/>
      <c r="CL326"/>
      <c r="CM326"/>
      <c r="CN326"/>
      <c r="CO326"/>
      <c r="CP326"/>
      <c r="CQ326"/>
      <c r="CR326"/>
      <c r="CS326"/>
      <c r="CT326"/>
      <c r="CU326"/>
      <c r="CV326"/>
      <c r="CW326"/>
      <c r="CX326"/>
      <c r="CY326"/>
      <c r="CZ326"/>
      <c r="DA326"/>
      <c r="DB326"/>
      <c r="DC326"/>
      <c r="DD326"/>
      <c r="DE326"/>
      <c r="DF326"/>
      <c r="DG326"/>
      <c r="DH326"/>
      <c r="DI326"/>
      <c r="DJ326"/>
      <c r="DK326"/>
      <c r="DL326"/>
      <c r="DM326"/>
      <c r="DN326"/>
      <c r="DO326"/>
      <c r="DP326"/>
      <c r="DQ326"/>
      <c r="DR326"/>
      <c r="DS326"/>
      <c r="DT326"/>
      <c r="DU326"/>
      <c r="DV326"/>
      <c r="DW326"/>
      <c r="DX326"/>
      <c r="DY326"/>
      <c r="DZ326"/>
      <c r="EA326"/>
      <c r="EB326"/>
      <c r="EC326"/>
      <c r="ED326"/>
      <c r="EE326"/>
      <c r="EF326"/>
      <c r="EG326"/>
      <c r="EH326"/>
      <c r="EI326"/>
      <c r="EJ326"/>
      <c r="EK326"/>
      <c r="EL326"/>
      <c r="EM326"/>
      <c r="EN326"/>
      <c r="EO326"/>
      <c r="EP326"/>
      <c r="EQ326"/>
      <c r="ER326"/>
      <c r="ES326"/>
      <c r="ET326"/>
      <c r="EU326"/>
      <c r="EV326"/>
      <c r="EW326"/>
      <c r="EX326"/>
      <c r="EY326"/>
      <c r="EZ326"/>
      <c r="FA326"/>
      <c r="FB326"/>
      <c r="FC326"/>
      <c r="FD326"/>
      <c r="FE326"/>
      <c r="FF326"/>
      <c r="FG326"/>
      <c r="FH326"/>
      <c r="FI326"/>
      <c r="FJ326"/>
      <c r="FK326"/>
      <c r="FL326"/>
      <c r="FM326"/>
      <c r="FN326"/>
      <c r="FO326"/>
      <c r="FP326"/>
      <c r="FQ326"/>
      <c r="FR326"/>
      <c r="FS326"/>
      <c r="FT326"/>
      <c r="FU326"/>
      <c r="FV326"/>
      <c r="FW326"/>
      <c r="FX326"/>
      <c r="FY326"/>
      <c r="FZ326"/>
      <c r="GA326"/>
      <c r="GB326"/>
      <c r="GC326"/>
      <c r="GD326"/>
      <c r="GE326"/>
      <c r="GF326"/>
      <c r="GG326"/>
      <c r="GH326"/>
      <c r="GI326"/>
      <c r="GJ326"/>
      <c r="GK326"/>
      <c r="GL326"/>
      <c r="GM326"/>
      <c r="GN326"/>
      <c r="GO326"/>
      <c r="GP326"/>
      <c r="GQ326"/>
      <c r="GR326"/>
      <c r="GS326"/>
      <c r="GT326"/>
      <c r="GU326"/>
      <c r="GV326"/>
      <c r="GW326"/>
      <c r="GX326"/>
      <c r="GY326"/>
      <c r="GZ326"/>
      <c r="HA326"/>
      <c r="HB326"/>
      <c r="HC326"/>
      <c r="HD326"/>
      <c r="HE326"/>
      <c r="HF326"/>
      <c r="HG326"/>
      <c r="HH326"/>
      <c r="HI326"/>
      <c r="HJ326"/>
      <c r="HK326"/>
      <c r="HL326"/>
      <c r="HM326"/>
      <c r="HN326"/>
      <c r="HO326"/>
      <c r="HP326"/>
      <c r="HQ326"/>
      <c r="HR326"/>
      <c r="HS326"/>
      <c r="HT326"/>
      <c r="HU326"/>
      <c r="HV326"/>
      <c r="HW326"/>
      <c r="HX326"/>
      <c r="HY326"/>
      <c r="HZ326"/>
      <c r="IA326"/>
      <c r="IB326"/>
      <c r="IC326"/>
      <c r="ID326"/>
      <c r="IE326"/>
      <c r="IF326"/>
      <c r="IG326"/>
      <c r="IH326"/>
      <c r="II326"/>
      <c r="IJ326"/>
      <c r="IK326"/>
      <c r="IL326"/>
      <c r="IM326"/>
      <c r="IN326"/>
      <c r="IO326"/>
      <c r="IP326"/>
      <c r="IQ326"/>
      <c r="IR326"/>
      <c r="IS326"/>
      <c r="IT326"/>
      <c r="IU326"/>
      <c r="IV326"/>
      <c r="IW326"/>
    </row>
    <row r="327" spans="1:257" s="2" customFormat="1" ht="15" hidden="1" x14ac:dyDescent="0.25">
      <c r="A327" s="2">
        <v>225</v>
      </c>
      <c r="B327" s="36">
        <f t="shared" ca="1" si="157"/>
        <v>51315</v>
      </c>
      <c r="C327" s="23">
        <f t="shared" si="159"/>
        <v>414.89444444444359</v>
      </c>
      <c r="D327" s="23">
        <f t="shared" si="159"/>
        <v>387.22222222222177</v>
      </c>
      <c r="E327" s="23"/>
      <c r="F327"/>
      <c r="G327"/>
      <c r="H327"/>
      <c r="I327"/>
      <c r="J327"/>
      <c r="K327"/>
      <c r="L327"/>
      <c r="M327"/>
      <c r="N327"/>
      <c r="O327"/>
      <c r="P327"/>
      <c r="Q327"/>
      <c r="R327"/>
      <c r="S327"/>
      <c r="T327"/>
      <c r="U327"/>
      <c r="V327"/>
      <c r="W327"/>
      <c r="X327"/>
      <c r="Y327"/>
      <c r="Z327"/>
      <c r="AA327"/>
      <c r="AB327"/>
      <c r="AC327"/>
      <c r="AD327"/>
      <c r="AE327"/>
      <c r="AF327"/>
      <c r="AG327"/>
      <c r="AH327"/>
      <c r="AI327"/>
      <c r="AJ327"/>
      <c r="AK327"/>
      <c r="AL327"/>
      <c r="AM327"/>
      <c r="AN327"/>
      <c r="AO327"/>
      <c r="AP327"/>
      <c r="AQ327"/>
      <c r="AR327"/>
      <c r="AS327"/>
      <c r="AT327"/>
      <c r="AU327"/>
      <c r="AV327"/>
      <c r="AW327"/>
      <c r="AX327"/>
      <c r="AY327"/>
      <c r="AZ327"/>
      <c r="BA327"/>
      <c r="BB327"/>
      <c r="BC327"/>
      <c r="BD327"/>
      <c r="BE327"/>
      <c r="BF327"/>
      <c r="BG327"/>
      <c r="BH327"/>
      <c r="BI327"/>
      <c r="BJ327"/>
      <c r="BK327"/>
      <c r="BL327"/>
      <c r="BM327"/>
      <c r="BN327"/>
      <c r="BO327"/>
      <c r="BP327"/>
      <c r="BQ327"/>
      <c r="BR327"/>
      <c r="BS327"/>
      <c r="BT327"/>
      <c r="BU327"/>
      <c r="BV327"/>
      <c r="BW327"/>
      <c r="BX327"/>
      <c r="BY327"/>
      <c r="BZ327"/>
      <c r="CA327"/>
      <c r="CB327"/>
      <c r="CC327"/>
      <c r="CD327"/>
      <c r="CE327"/>
      <c r="CF327"/>
      <c r="CG327"/>
      <c r="CH327"/>
      <c r="CI327"/>
      <c r="CJ327"/>
      <c r="CK327"/>
      <c r="CL327"/>
      <c r="CM327"/>
      <c r="CN327"/>
      <c r="CO327"/>
      <c r="CP327"/>
      <c r="CQ327"/>
      <c r="CR327"/>
      <c r="CS327"/>
      <c r="CT327"/>
      <c r="CU327"/>
      <c r="CV327"/>
      <c r="CW327"/>
      <c r="CX327"/>
      <c r="CY327"/>
      <c r="CZ327"/>
      <c r="DA327"/>
      <c r="DB327"/>
      <c r="DC327"/>
      <c r="DD327"/>
      <c r="DE327"/>
      <c r="DF327"/>
      <c r="DG327"/>
      <c r="DH327"/>
      <c r="DI327"/>
      <c r="DJ327"/>
      <c r="DK327"/>
      <c r="DL327"/>
      <c r="DM327"/>
      <c r="DN327"/>
      <c r="DO327"/>
      <c r="DP327"/>
      <c r="DQ327"/>
      <c r="DR327"/>
      <c r="DS327"/>
      <c r="DT327"/>
      <c r="DU327"/>
      <c r="DV327"/>
      <c r="DW327"/>
      <c r="DX327"/>
      <c r="DY327"/>
      <c r="DZ327"/>
      <c r="EA327"/>
      <c r="EB327"/>
      <c r="EC327"/>
      <c r="ED327"/>
      <c r="EE327"/>
      <c r="EF327"/>
      <c r="EG327"/>
      <c r="EH327"/>
      <c r="EI327"/>
      <c r="EJ327"/>
      <c r="EK327"/>
      <c r="EL327"/>
      <c r="EM327"/>
      <c r="EN327"/>
      <c r="EO327"/>
      <c r="EP327"/>
      <c r="EQ327"/>
      <c r="ER327"/>
      <c r="ES327"/>
      <c r="ET327"/>
      <c r="EU327"/>
      <c r="EV327"/>
      <c r="EW327"/>
      <c r="EX327"/>
      <c r="EY327"/>
      <c r="EZ327"/>
      <c r="FA327"/>
      <c r="FB327"/>
      <c r="FC327"/>
      <c r="FD327"/>
      <c r="FE327"/>
      <c r="FF327"/>
      <c r="FG327"/>
      <c r="FH327"/>
      <c r="FI327"/>
      <c r="FJ327"/>
      <c r="FK327"/>
      <c r="FL327"/>
      <c r="FM327"/>
      <c r="FN327"/>
      <c r="FO327"/>
      <c r="FP327"/>
      <c r="FQ327"/>
      <c r="FR327"/>
      <c r="FS327"/>
      <c r="FT327"/>
      <c r="FU327"/>
      <c r="FV327"/>
      <c r="FW327"/>
      <c r="FX327"/>
      <c r="FY327"/>
      <c r="FZ327"/>
      <c r="GA327"/>
      <c r="GB327"/>
      <c r="GC327"/>
      <c r="GD327"/>
      <c r="GE327"/>
      <c r="GF327"/>
      <c r="GG327"/>
      <c r="GH327"/>
      <c r="GI327"/>
      <c r="GJ327"/>
      <c r="GK327"/>
      <c r="GL327"/>
      <c r="GM327"/>
      <c r="GN327"/>
      <c r="GO327"/>
      <c r="GP327"/>
      <c r="GQ327"/>
      <c r="GR327"/>
      <c r="GS327"/>
      <c r="GT327"/>
      <c r="GU327"/>
      <c r="GV327"/>
      <c r="GW327"/>
      <c r="GX327"/>
      <c r="GY327"/>
      <c r="GZ327"/>
      <c r="HA327"/>
      <c r="HB327"/>
      <c r="HC327"/>
      <c r="HD327"/>
      <c r="HE327"/>
      <c r="HF327"/>
      <c r="HG327"/>
      <c r="HH327"/>
      <c r="HI327"/>
      <c r="HJ327"/>
      <c r="HK327"/>
      <c r="HL327"/>
      <c r="HM327"/>
      <c r="HN327"/>
      <c r="HO327"/>
      <c r="HP327"/>
      <c r="HQ327"/>
      <c r="HR327"/>
      <c r="HS327"/>
      <c r="HT327"/>
      <c r="HU327"/>
      <c r="HV327"/>
      <c r="HW327"/>
      <c r="HX327"/>
      <c r="HY327"/>
      <c r="HZ327"/>
      <c r="IA327"/>
      <c r="IB327"/>
      <c r="IC327"/>
      <c r="ID327"/>
      <c r="IE327"/>
      <c r="IF327"/>
      <c r="IG327"/>
      <c r="IH327"/>
      <c r="II327"/>
      <c r="IJ327"/>
      <c r="IK327"/>
      <c r="IL327"/>
      <c r="IM327"/>
      <c r="IN327"/>
      <c r="IO327"/>
      <c r="IP327"/>
      <c r="IQ327"/>
      <c r="IR327"/>
      <c r="IS327"/>
      <c r="IT327"/>
      <c r="IU327"/>
      <c r="IV327"/>
      <c r="IW327"/>
    </row>
    <row r="328" spans="1:257" s="2" customFormat="1" ht="15" hidden="1" x14ac:dyDescent="0.25">
      <c r="A328" s="2">
        <v>226</v>
      </c>
      <c r="B328" s="36">
        <f t="shared" ca="1" si="157"/>
        <v>51345</v>
      </c>
      <c r="C328" s="23">
        <f t="shared" si="159"/>
        <v>411.09895833333246</v>
      </c>
      <c r="D328" s="23">
        <f t="shared" si="159"/>
        <v>385.15624999999955</v>
      </c>
      <c r="E328" s="23"/>
      <c r="F328"/>
      <c r="G328"/>
      <c r="H328"/>
      <c r="I328"/>
      <c r="J328"/>
      <c r="K328"/>
      <c r="L328"/>
      <c r="M328"/>
      <c r="N328"/>
      <c r="O328"/>
      <c r="P328"/>
      <c r="Q328"/>
      <c r="R328"/>
      <c r="S328"/>
      <c r="T328"/>
      <c r="U328"/>
      <c r="V328"/>
      <c r="W328"/>
      <c r="X328"/>
      <c r="Y328"/>
      <c r="Z328"/>
      <c r="AA328"/>
      <c r="AB328"/>
      <c r="AC328"/>
      <c r="AD328"/>
      <c r="AE328"/>
      <c r="AF328"/>
      <c r="AG328"/>
      <c r="AH328"/>
      <c r="AI328"/>
      <c r="AJ328"/>
      <c r="AK328"/>
      <c r="AL328"/>
      <c r="AM328"/>
      <c r="AN328"/>
      <c r="AO328"/>
      <c r="AP328"/>
      <c r="AQ328"/>
      <c r="AR328"/>
      <c r="AS328"/>
      <c r="AT328"/>
      <c r="AU328"/>
      <c r="AV328"/>
      <c r="AW328"/>
      <c r="AX328"/>
      <c r="AY328"/>
      <c r="AZ328"/>
      <c r="BA328"/>
      <c r="BB328"/>
      <c r="BC328"/>
      <c r="BD328"/>
      <c r="BE328"/>
      <c r="BF328"/>
      <c r="BG328"/>
      <c r="BH328"/>
      <c r="BI328"/>
      <c r="BJ328"/>
      <c r="BK328"/>
      <c r="BL328"/>
      <c r="BM328"/>
      <c r="BN328"/>
      <c r="BO328"/>
      <c r="BP328"/>
      <c r="BQ328"/>
      <c r="BR328"/>
      <c r="BS328"/>
      <c r="BT328"/>
      <c r="BU328"/>
      <c r="BV328"/>
      <c r="BW328"/>
      <c r="BX328"/>
      <c r="BY328"/>
      <c r="BZ328"/>
      <c r="CA328"/>
      <c r="CB328"/>
      <c r="CC328"/>
      <c r="CD328"/>
      <c r="CE328"/>
      <c r="CF328"/>
      <c r="CG328"/>
      <c r="CH328"/>
      <c r="CI328"/>
      <c r="CJ328"/>
      <c r="CK328"/>
      <c r="CL328"/>
      <c r="CM328"/>
      <c r="CN328"/>
      <c r="CO328"/>
      <c r="CP328"/>
      <c r="CQ328"/>
      <c r="CR328"/>
      <c r="CS328"/>
      <c r="CT328"/>
      <c r="CU328"/>
      <c r="CV328"/>
      <c r="CW328"/>
      <c r="CX328"/>
      <c r="CY328"/>
      <c r="CZ328"/>
      <c r="DA328"/>
      <c r="DB328"/>
      <c r="DC328"/>
      <c r="DD328"/>
      <c r="DE328"/>
      <c r="DF328"/>
      <c r="DG328"/>
      <c r="DH328"/>
      <c r="DI328"/>
      <c r="DJ328"/>
      <c r="DK328"/>
      <c r="DL328"/>
      <c r="DM328"/>
      <c r="DN328"/>
      <c r="DO328"/>
      <c r="DP328"/>
      <c r="DQ328"/>
      <c r="DR328"/>
      <c r="DS328"/>
      <c r="DT328"/>
      <c r="DU328"/>
      <c r="DV328"/>
      <c r="DW328"/>
      <c r="DX328"/>
      <c r="DY328"/>
      <c r="DZ328"/>
      <c r="EA328"/>
      <c r="EB328"/>
      <c r="EC328"/>
      <c r="ED328"/>
      <c r="EE328"/>
      <c r="EF328"/>
      <c r="EG328"/>
      <c r="EH328"/>
      <c r="EI328"/>
      <c r="EJ328"/>
      <c r="EK328"/>
      <c r="EL328"/>
      <c r="EM328"/>
      <c r="EN328"/>
      <c r="EO328"/>
      <c r="EP328"/>
      <c r="EQ328"/>
      <c r="ER328"/>
      <c r="ES328"/>
      <c r="ET328"/>
      <c r="EU328"/>
      <c r="EV328"/>
      <c r="EW328"/>
      <c r="EX328"/>
      <c r="EY328"/>
      <c r="EZ328"/>
      <c r="FA328"/>
      <c r="FB328"/>
      <c r="FC328"/>
      <c r="FD328"/>
      <c r="FE328"/>
      <c r="FF328"/>
      <c r="FG328"/>
      <c r="FH328"/>
      <c r="FI328"/>
      <c r="FJ328"/>
      <c r="FK328"/>
      <c r="FL328"/>
      <c r="FM328"/>
      <c r="FN328"/>
      <c r="FO328"/>
      <c r="FP328"/>
      <c r="FQ328"/>
      <c r="FR328"/>
      <c r="FS328"/>
      <c r="FT328"/>
      <c r="FU328"/>
      <c r="FV328"/>
      <c r="FW328"/>
      <c r="FX328"/>
      <c r="FY328"/>
      <c r="FZ328"/>
      <c r="GA328"/>
      <c r="GB328"/>
      <c r="GC328"/>
      <c r="GD328"/>
      <c r="GE328"/>
      <c r="GF328"/>
      <c r="GG328"/>
      <c r="GH328"/>
      <c r="GI328"/>
      <c r="GJ328"/>
      <c r="GK328"/>
      <c r="GL328"/>
      <c r="GM328"/>
      <c r="GN328"/>
      <c r="GO328"/>
      <c r="GP328"/>
      <c r="GQ328"/>
      <c r="GR328"/>
      <c r="GS328"/>
      <c r="GT328"/>
      <c r="GU328"/>
      <c r="GV328"/>
      <c r="GW328"/>
      <c r="GX328"/>
      <c r="GY328"/>
      <c r="GZ328"/>
      <c r="HA328"/>
      <c r="HB328"/>
      <c r="HC328"/>
      <c r="HD328"/>
      <c r="HE328"/>
      <c r="HF328"/>
      <c r="HG328"/>
      <c r="HH328"/>
      <c r="HI328"/>
      <c r="HJ328"/>
      <c r="HK328"/>
      <c r="HL328"/>
      <c r="HM328"/>
      <c r="HN328"/>
      <c r="HO328"/>
      <c r="HP328"/>
      <c r="HQ328"/>
      <c r="HR328"/>
      <c r="HS328"/>
      <c r="HT328"/>
      <c r="HU328"/>
      <c r="HV328"/>
      <c r="HW328"/>
      <c r="HX328"/>
      <c r="HY328"/>
      <c r="HZ328"/>
      <c r="IA328"/>
      <c r="IB328"/>
      <c r="IC328"/>
      <c r="ID328"/>
      <c r="IE328"/>
      <c r="IF328"/>
      <c r="IG328"/>
      <c r="IH328"/>
      <c r="II328"/>
      <c r="IJ328"/>
      <c r="IK328"/>
      <c r="IL328"/>
      <c r="IM328"/>
      <c r="IN328"/>
      <c r="IO328"/>
      <c r="IP328"/>
      <c r="IQ328"/>
      <c r="IR328"/>
      <c r="IS328"/>
      <c r="IT328"/>
      <c r="IU328"/>
      <c r="IV328"/>
      <c r="IW328"/>
    </row>
    <row r="329" spans="1:257" s="2" customFormat="1" ht="15" hidden="1" x14ac:dyDescent="0.25">
      <c r="A329" s="2">
        <v>227</v>
      </c>
      <c r="B329" s="36">
        <f t="shared" ca="1" si="157"/>
        <v>51376</v>
      </c>
      <c r="C329" s="23">
        <f t="shared" si="159"/>
        <v>407.30347222222139</v>
      </c>
      <c r="D329" s="23">
        <f t="shared" si="159"/>
        <v>383.09027777777732</v>
      </c>
      <c r="E329" s="23"/>
      <c r="F329"/>
      <c r="G329"/>
      <c r="H329"/>
      <c r="I329"/>
      <c r="J329"/>
      <c r="K329"/>
      <c r="L329"/>
      <c r="M329"/>
      <c r="N329"/>
      <c r="O329"/>
      <c r="P329"/>
      <c r="Q329"/>
      <c r="R329"/>
      <c r="S329"/>
      <c r="T329"/>
      <c r="U329"/>
      <c r="V329"/>
      <c r="W329"/>
      <c r="X329"/>
      <c r="Y329"/>
      <c r="Z329"/>
      <c r="AA329"/>
      <c r="AB329"/>
      <c r="AC329"/>
      <c r="AD329"/>
      <c r="AE329"/>
      <c r="AF329"/>
      <c r="AG329"/>
      <c r="AH329"/>
      <c r="AI329"/>
      <c r="AJ329"/>
      <c r="AK329"/>
      <c r="AL329"/>
      <c r="AM329"/>
      <c r="AN329"/>
      <c r="AO329"/>
      <c r="AP329"/>
      <c r="AQ329"/>
      <c r="AR329"/>
      <c r="AS329"/>
      <c r="AT329"/>
      <c r="AU329"/>
      <c r="AV329"/>
      <c r="AW329"/>
      <c r="AX329"/>
      <c r="AY329"/>
      <c r="AZ329"/>
      <c r="BA329"/>
      <c r="BB329"/>
      <c r="BC329"/>
      <c r="BD329"/>
      <c r="BE329"/>
      <c r="BF329"/>
      <c r="BG329"/>
      <c r="BH329"/>
      <c r="BI329"/>
      <c r="BJ329"/>
      <c r="BK329"/>
      <c r="BL329"/>
      <c r="BM329"/>
      <c r="BN329"/>
      <c r="BO329"/>
      <c r="BP329"/>
      <c r="BQ329"/>
      <c r="BR329"/>
      <c r="BS329"/>
      <c r="BT329"/>
      <c r="BU329"/>
      <c r="BV329"/>
      <c r="BW329"/>
      <c r="BX329"/>
      <c r="BY329"/>
      <c r="BZ329"/>
      <c r="CA329"/>
      <c r="CB329"/>
      <c r="CC329"/>
      <c r="CD329"/>
      <c r="CE329"/>
      <c r="CF329"/>
      <c r="CG329"/>
      <c r="CH329"/>
      <c r="CI329"/>
      <c r="CJ329"/>
      <c r="CK329"/>
      <c r="CL329"/>
      <c r="CM329"/>
      <c r="CN329"/>
      <c r="CO329"/>
      <c r="CP329"/>
      <c r="CQ329"/>
      <c r="CR329"/>
      <c r="CS329"/>
      <c r="CT329"/>
      <c r="CU329"/>
      <c r="CV329"/>
      <c r="CW329"/>
      <c r="CX329"/>
      <c r="CY329"/>
      <c r="CZ329"/>
      <c r="DA329"/>
      <c r="DB329"/>
      <c r="DC329"/>
      <c r="DD329"/>
      <c r="DE329"/>
      <c r="DF329"/>
      <c r="DG329"/>
      <c r="DH329"/>
      <c r="DI329"/>
      <c r="DJ329"/>
      <c r="DK329"/>
      <c r="DL329"/>
      <c r="DM329"/>
      <c r="DN329"/>
      <c r="DO329"/>
      <c r="DP329"/>
      <c r="DQ329"/>
      <c r="DR329"/>
      <c r="DS329"/>
      <c r="DT329"/>
      <c r="DU329"/>
      <c r="DV329"/>
      <c r="DW329"/>
      <c r="DX329"/>
      <c r="DY329"/>
      <c r="DZ329"/>
      <c r="EA329"/>
      <c r="EB329"/>
      <c r="EC329"/>
      <c r="ED329"/>
      <c r="EE329"/>
      <c r="EF329"/>
      <c r="EG329"/>
      <c r="EH329"/>
      <c r="EI329"/>
      <c r="EJ329"/>
      <c r="EK329"/>
      <c r="EL329"/>
      <c r="EM329"/>
      <c r="EN329"/>
      <c r="EO329"/>
      <c r="EP329"/>
      <c r="EQ329"/>
      <c r="ER329"/>
      <c r="ES329"/>
      <c r="ET329"/>
      <c r="EU329"/>
      <c r="EV329"/>
      <c r="EW329"/>
      <c r="EX329"/>
      <c r="EY329"/>
      <c r="EZ329"/>
      <c r="FA329"/>
      <c r="FB329"/>
      <c r="FC329"/>
      <c r="FD329"/>
      <c r="FE329"/>
      <c r="FF329"/>
      <c r="FG329"/>
      <c r="FH329"/>
      <c r="FI329"/>
      <c r="FJ329"/>
      <c r="FK329"/>
      <c r="FL329"/>
      <c r="FM329"/>
      <c r="FN329"/>
      <c r="FO329"/>
      <c r="FP329"/>
      <c r="FQ329"/>
      <c r="FR329"/>
      <c r="FS329"/>
      <c r="FT329"/>
      <c r="FU329"/>
      <c r="FV329"/>
      <c r="FW329"/>
      <c r="FX329"/>
      <c r="FY329"/>
      <c r="FZ329"/>
      <c r="GA329"/>
      <c r="GB329"/>
      <c r="GC329"/>
      <c r="GD329"/>
      <c r="GE329"/>
      <c r="GF329"/>
      <c r="GG329"/>
      <c r="GH329"/>
      <c r="GI329"/>
      <c r="GJ329"/>
      <c r="GK329"/>
      <c r="GL329"/>
      <c r="GM329"/>
      <c r="GN329"/>
      <c r="GO329"/>
      <c r="GP329"/>
      <c r="GQ329"/>
      <c r="GR329"/>
      <c r="GS329"/>
      <c r="GT329"/>
      <c r="GU329"/>
      <c r="GV329"/>
      <c r="GW329"/>
      <c r="GX329"/>
      <c r="GY329"/>
      <c r="GZ329"/>
      <c r="HA329"/>
      <c r="HB329"/>
      <c r="HC329"/>
      <c r="HD329"/>
      <c r="HE329"/>
      <c r="HF329"/>
      <c r="HG329"/>
      <c r="HH329"/>
      <c r="HI329"/>
      <c r="HJ329"/>
      <c r="HK329"/>
      <c r="HL329"/>
      <c r="HM329"/>
      <c r="HN329"/>
      <c r="HO329"/>
      <c r="HP329"/>
      <c r="HQ329"/>
      <c r="HR329"/>
      <c r="HS329"/>
      <c r="HT329"/>
      <c r="HU329"/>
      <c r="HV329"/>
      <c r="HW329"/>
      <c r="HX329"/>
      <c r="HY329"/>
      <c r="HZ329"/>
      <c r="IA329"/>
      <c r="IB329"/>
      <c r="IC329"/>
      <c r="ID329"/>
      <c r="IE329"/>
      <c r="IF329"/>
      <c r="IG329"/>
      <c r="IH329"/>
      <c r="II329"/>
      <c r="IJ329"/>
      <c r="IK329"/>
      <c r="IL329"/>
      <c r="IM329"/>
      <c r="IN329"/>
      <c r="IO329"/>
      <c r="IP329"/>
      <c r="IQ329"/>
      <c r="IR329"/>
      <c r="IS329"/>
      <c r="IT329"/>
      <c r="IU329"/>
      <c r="IV329"/>
      <c r="IW329"/>
    </row>
    <row r="330" spans="1:257" s="2" customFormat="1" ht="15" hidden="1" x14ac:dyDescent="0.25">
      <c r="A330" s="2">
        <v>228</v>
      </c>
      <c r="B330" s="36">
        <f t="shared" ca="1" si="157"/>
        <v>51407</v>
      </c>
      <c r="C330" s="23">
        <f t="shared" si="159"/>
        <v>403.50798611111026</v>
      </c>
      <c r="D330" s="23">
        <f t="shared" si="159"/>
        <v>381.02430555555509</v>
      </c>
      <c r="E330" s="23"/>
      <c r="F330"/>
      <c r="G330"/>
      <c r="H330"/>
      <c r="I330"/>
      <c r="J330"/>
      <c r="K330"/>
      <c r="L330"/>
      <c r="M330"/>
      <c r="N330"/>
      <c r="O330"/>
      <c r="P330"/>
      <c r="Q330"/>
      <c r="R330"/>
      <c r="S330"/>
      <c r="T330"/>
      <c r="U330"/>
      <c r="V330"/>
      <c r="W330"/>
      <c r="X330"/>
      <c r="Y330"/>
      <c r="Z330"/>
      <c r="AA330"/>
      <c r="AB330"/>
      <c r="AC330"/>
      <c r="AD330"/>
      <c r="AE330"/>
      <c r="AF330"/>
      <c r="AG330"/>
      <c r="AH330"/>
      <c r="AI330"/>
      <c r="AJ330"/>
      <c r="AK330"/>
      <c r="AL330"/>
      <c r="AM330"/>
      <c r="AN330"/>
      <c r="AO330"/>
      <c r="AP330"/>
      <c r="AQ330"/>
      <c r="AR330"/>
      <c r="AS330"/>
      <c r="AT330"/>
      <c r="AU330"/>
      <c r="AV330"/>
      <c r="AW330"/>
      <c r="AX330"/>
      <c r="AY330"/>
      <c r="AZ330"/>
      <c r="BA330"/>
      <c r="BB330"/>
      <c r="BC330"/>
      <c r="BD330"/>
      <c r="BE330"/>
      <c r="BF330"/>
      <c r="BG330"/>
      <c r="BH330"/>
      <c r="BI330"/>
      <c r="BJ330"/>
      <c r="BK330"/>
      <c r="BL330"/>
      <c r="BM330"/>
      <c r="BN330"/>
      <c r="BO330"/>
      <c r="BP330"/>
      <c r="BQ330"/>
      <c r="BR330"/>
      <c r="BS330"/>
      <c r="BT330"/>
      <c r="BU330"/>
      <c r="BV330"/>
      <c r="BW330"/>
      <c r="BX330"/>
      <c r="BY330"/>
      <c r="BZ330"/>
      <c r="CA330"/>
      <c r="CB330"/>
      <c r="CC330"/>
      <c r="CD330"/>
      <c r="CE330"/>
      <c r="CF330"/>
      <c r="CG330"/>
      <c r="CH330"/>
      <c r="CI330"/>
      <c r="CJ330"/>
      <c r="CK330"/>
      <c r="CL330"/>
      <c r="CM330"/>
      <c r="CN330"/>
      <c r="CO330"/>
      <c r="CP330"/>
      <c r="CQ330"/>
      <c r="CR330"/>
      <c r="CS330"/>
      <c r="CT330"/>
      <c r="CU330"/>
      <c r="CV330"/>
      <c r="CW330"/>
      <c r="CX330"/>
      <c r="CY330"/>
      <c r="CZ330"/>
      <c r="DA330"/>
      <c r="DB330"/>
      <c r="DC330"/>
      <c r="DD330"/>
      <c r="DE330"/>
      <c r="DF330"/>
      <c r="DG330"/>
      <c r="DH330"/>
      <c r="DI330"/>
      <c r="DJ330"/>
      <c r="DK330"/>
      <c r="DL330"/>
      <c r="DM330"/>
      <c r="DN330"/>
      <c r="DO330"/>
      <c r="DP330"/>
      <c r="DQ330"/>
      <c r="DR330"/>
      <c r="DS330"/>
      <c r="DT330"/>
      <c r="DU330"/>
      <c r="DV330"/>
      <c r="DW330"/>
      <c r="DX330"/>
      <c r="DY330"/>
      <c r="DZ330"/>
      <c r="EA330"/>
      <c r="EB330"/>
      <c r="EC330"/>
      <c r="ED330"/>
      <c r="EE330"/>
      <c r="EF330"/>
      <c r="EG330"/>
      <c r="EH330"/>
      <c r="EI330"/>
      <c r="EJ330"/>
      <c r="EK330"/>
      <c r="EL330"/>
      <c r="EM330"/>
      <c r="EN330"/>
      <c r="EO330"/>
      <c r="EP330"/>
      <c r="EQ330"/>
      <c r="ER330"/>
      <c r="ES330"/>
      <c r="ET330"/>
      <c r="EU330"/>
      <c r="EV330"/>
      <c r="EW330"/>
      <c r="EX330"/>
      <c r="EY330"/>
      <c r="EZ330"/>
      <c r="FA330"/>
      <c r="FB330"/>
      <c r="FC330"/>
      <c r="FD330"/>
      <c r="FE330"/>
      <c r="FF330"/>
      <c r="FG330"/>
      <c r="FH330"/>
      <c r="FI330"/>
      <c r="FJ330"/>
      <c r="FK330"/>
      <c r="FL330"/>
      <c r="FM330"/>
      <c r="FN330"/>
      <c r="FO330"/>
      <c r="FP330"/>
      <c r="FQ330"/>
      <c r="FR330"/>
      <c r="FS330"/>
      <c r="FT330"/>
      <c r="FU330"/>
      <c r="FV330"/>
      <c r="FW330"/>
      <c r="FX330"/>
      <c r="FY330"/>
      <c r="FZ330"/>
      <c r="GA330"/>
      <c r="GB330"/>
      <c r="GC330"/>
      <c r="GD330"/>
      <c r="GE330"/>
      <c r="GF330"/>
      <c r="GG330"/>
      <c r="GH330"/>
      <c r="GI330"/>
      <c r="GJ330"/>
      <c r="GK330"/>
      <c r="GL330"/>
      <c r="GM330"/>
      <c r="GN330"/>
      <c r="GO330"/>
      <c r="GP330"/>
      <c r="GQ330"/>
      <c r="GR330"/>
      <c r="GS330"/>
      <c r="GT330"/>
      <c r="GU330"/>
      <c r="GV330"/>
      <c r="GW330"/>
      <c r="GX330"/>
      <c r="GY330"/>
      <c r="GZ330"/>
      <c r="HA330"/>
      <c r="HB330"/>
      <c r="HC330"/>
      <c r="HD330"/>
      <c r="HE330"/>
      <c r="HF330"/>
      <c r="HG330"/>
      <c r="HH330"/>
      <c r="HI330"/>
      <c r="HJ330"/>
      <c r="HK330"/>
      <c r="HL330"/>
      <c r="HM330"/>
      <c r="HN330"/>
      <c r="HO330"/>
      <c r="HP330"/>
      <c r="HQ330"/>
      <c r="HR330"/>
      <c r="HS330"/>
      <c r="HT330"/>
      <c r="HU330"/>
      <c r="HV330"/>
      <c r="HW330"/>
      <c r="HX330"/>
      <c r="HY330"/>
      <c r="HZ330"/>
      <c r="IA330"/>
      <c r="IB330"/>
      <c r="IC330"/>
      <c r="ID330"/>
      <c r="IE330"/>
      <c r="IF330"/>
      <c r="IG330"/>
      <c r="IH330"/>
      <c r="II330"/>
      <c r="IJ330"/>
      <c r="IK330"/>
      <c r="IL330"/>
      <c r="IM330"/>
      <c r="IN330"/>
      <c r="IO330"/>
      <c r="IP330"/>
      <c r="IQ330"/>
      <c r="IR330"/>
      <c r="IS330"/>
      <c r="IT330"/>
      <c r="IU330"/>
      <c r="IV330"/>
      <c r="IW330"/>
    </row>
    <row r="331" spans="1:257" s="2" customFormat="1" ht="15" hidden="1" x14ac:dyDescent="0.25">
      <c r="A331" s="2">
        <v>229</v>
      </c>
      <c r="B331" s="36">
        <f t="shared" ca="1" si="157"/>
        <v>51437</v>
      </c>
      <c r="C331" s="23">
        <f t="shared" ref="C331:D342" si="160">AJ73</f>
        <v>679.71249999999918</v>
      </c>
      <c r="D331" s="23">
        <f t="shared" si="160"/>
        <v>658.9583333333328</v>
      </c>
      <c r="E331" s="23"/>
      <c r="F331"/>
      <c r="G331"/>
      <c r="H331"/>
      <c r="I331"/>
      <c r="J331"/>
      <c r="K331"/>
      <c r="L331"/>
      <c r="M331"/>
      <c r="N331"/>
      <c r="O331"/>
      <c r="P331"/>
      <c r="Q331"/>
      <c r="R331"/>
      <c r="S331"/>
      <c r="T331"/>
      <c r="U331"/>
      <c r="V331"/>
      <c r="W331"/>
      <c r="X331"/>
      <c r="Y331"/>
      <c r="Z331"/>
      <c r="AA331"/>
      <c r="AB331"/>
      <c r="AC331"/>
      <c r="AD331"/>
      <c r="AE331"/>
      <c r="AF331"/>
      <c r="AG331"/>
      <c r="AH331"/>
      <c r="AI331"/>
      <c r="AJ331"/>
      <c r="AK331"/>
      <c r="AL331"/>
      <c r="AM331"/>
      <c r="AN331"/>
      <c r="AO331"/>
      <c r="AP331"/>
      <c r="AQ331"/>
      <c r="AR331"/>
      <c r="AS331"/>
      <c r="AT331"/>
      <c r="AU331"/>
      <c r="AV331"/>
      <c r="AW331"/>
      <c r="AX331"/>
      <c r="AY331"/>
      <c r="AZ331"/>
      <c r="BA331"/>
      <c r="BB331"/>
      <c r="BC331"/>
      <c r="BD331"/>
      <c r="BE331"/>
      <c r="BF331"/>
      <c r="BG331"/>
      <c r="BH331"/>
      <c r="BI331"/>
      <c r="BJ331"/>
      <c r="BK331"/>
      <c r="BL331"/>
      <c r="BM331"/>
      <c r="BN331"/>
      <c r="BO331"/>
      <c r="BP331"/>
      <c r="BQ331"/>
      <c r="BR331"/>
      <c r="BS331"/>
      <c r="BT331"/>
      <c r="BU331"/>
      <c r="BV331"/>
      <c r="BW331"/>
      <c r="BX331"/>
      <c r="BY331"/>
      <c r="BZ331"/>
      <c r="CA331"/>
      <c r="CB331"/>
      <c r="CC331"/>
      <c r="CD331"/>
      <c r="CE331"/>
      <c r="CF331"/>
      <c r="CG331"/>
      <c r="CH331"/>
      <c r="CI331"/>
      <c r="CJ331"/>
      <c r="CK331"/>
      <c r="CL331"/>
      <c r="CM331"/>
      <c r="CN331"/>
      <c r="CO331"/>
      <c r="CP331"/>
      <c r="CQ331"/>
      <c r="CR331"/>
      <c r="CS331"/>
      <c r="CT331"/>
      <c r="CU331"/>
      <c r="CV331"/>
      <c r="CW331"/>
      <c r="CX331"/>
      <c r="CY331"/>
      <c r="CZ331"/>
      <c r="DA331"/>
      <c r="DB331"/>
      <c r="DC331"/>
      <c r="DD331"/>
      <c r="DE331"/>
      <c r="DF331"/>
      <c r="DG331"/>
      <c r="DH331"/>
      <c r="DI331"/>
      <c r="DJ331"/>
      <c r="DK331"/>
      <c r="DL331"/>
      <c r="DM331"/>
      <c r="DN331"/>
      <c r="DO331"/>
      <c r="DP331"/>
      <c r="DQ331"/>
      <c r="DR331"/>
      <c r="DS331"/>
      <c r="DT331"/>
      <c r="DU331"/>
      <c r="DV331"/>
      <c r="DW331"/>
      <c r="DX331"/>
      <c r="DY331"/>
      <c r="DZ331"/>
      <c r="EA331"/>
      <c r="EB331"/>
      <c r="EC331"/>
      <c r="ED331"/>
      <c r="EE331"/>
      <c r="EF331"/>
      <c r="EG331"/>
      <c r="EH331"/>
      <c r="EI331"/>
      <c r="EJ331"/>
      <c r="EK331"/>
      <c r="EL331"/>
      <c r="EM331"/>
      <c r="EN331"/>
      <c r="EO331"/>
      <c r="EP331"/>
      <c r="EQ331"/>
      <c r="ER331"/>
      <c r="ES331"/>
      <c r="ET331"/>
      <c r="EU331"/>
      <c r="EV331"/>
      <c r="EW331"/>
      <c r="EX331"/>
      <c r="EY331"/>
      <c r="EZ331"/>
      <c r="FA331"/>
      <c r="FB331"/>
      <c r="FC331"/>
      <c r="FD331"/>
      <c r="FE331"/>
      <c r="FF331"/>
      <c r="FG331"/>
      <c r="FH331"/>
      <c r="FI331"/>
      <c r="FJ331"/>
      <c r="FK331"/>
      <c r="FL331"/>
      <c r="FM331"/>
      <c r="FN331"/>
      <c r="FO331"/>
      <c r="FP331"/>
      <c r="FQ331"/>
      <c r="FR331"/>
      <c r="FS331"/>
      <c r="FT331"/>
      <c r="FU331"/>
      <c r="FV331"/>
      <c r="FW331"/>
      <c r="FX331"/>
      <c r="FY331"/>
      <c r="FZ331"/>
      <c r="GA331"/>
      <c r="GB331"/>
      <c r="GC331"/>
      <c r="GD331"/>
      <c r="GE331"/>
      <c r="GF331"/>
      <c r="GG331"/>
      <c r="GH331"/>
      <c r="GI331"/>
      <c r="GJ331"/>
      <c r="GK331"/>
      <c r="GL331"/>
      <c r="GM331"/>
      <c r="GN331"/>
      <c r="GO331"/>
      <c r="GP331"/>
      <c r="GQ331"/>
      <c r="GR331"/>
      <c r="GS331"/>
      <c r="GT331"/>
      <c r="GU331"/>
      <c r="GV331"/>
      <c r="GW331"/>
      <c r="GX331"/>
      <c r="GY331"/>
      <c r="GZ331"/>
      <c r="HA331"/>
      <c r="HB331"/>
      <c r="HC331"/>
      <c r="HD331"/>
      <c r="HE331"/>
      <c r="HF331"/>
      <c r="HG331"/>
      <c r="HH331"/>
      <c r="HI331"/>
      <c r="HJ331"/>
      <c r="HK331"/>
      <c r="HL331"/>
      <c r="HM331"/>
      <c r="HN331"/>
      <c r="HO331"/>
      <c r="HP331"/>
      <c r="HQ331"/>
      <c r="HR331"/>
      <c r="HS331"/>
      <c r="HT331"/>
      <c r="HU331"/>
      <c r="HV331"/>
      <c r="HW331"/>
      <c r="HX331"/>
      <c r="HY331"/>
      <c r="HZ331"/>
      <c r="IA331"/>
      <c r="IB331"/>
      <c r="IC331"/>
      <c r="ID331"/>
      <c r="IE331"/>
      <c r="IF331"/>
      <c r="IG331"/>
      <c r="IH331"/>
      <c r="II331"/>
      <c r="IJ331"/>
      <c r="IK331"/>
      <c r="IL331"/>
      <c r="IM331"/>
      <c r="IN331"/>
      <c r="IO331"/>
      <c r="IP331"/>
      <c r="IQ331"/>
      <c r="IR331"/>
      <c r="IS331"/>
      <c r="IT331"/>
      <c r="IU331"/>
      <c r="IV331"/>
      <c r="IW331"/>
    </row>
    <row r="332" spans="1:257" s="2" customFormat="1" ht="15" hidden="1" x14ac:dyDescent="0.25">
      <c r="A332" s="2">
        <v>230</v>
      </c>
      <c r="B332" s="36">
        <f t="shared" ca="1" si="157"/>
        <v>51468</v>
      </c>
      <c r="C332" s="23">
        <f t="shared" si="160"/>
        <v>395.91701388888805</v>
      </c>
      <c r="D332" s="23">
        <f t="shared" si="160"/>
        <v>376.89236111111063</v>
      </c>
      <c r="E332" s="23"/>
      <c r="F332"/>
      <c r="G332"/>
      <c r="H332"/>
      <c r="I332"/>
      <c r="J332"/>
      <c r="K332"/>
      <c r="L332"/>
      <c r="M332"/>
      <c r="N332"/>
      <c r="O332"/>
      <c r="P332"/>
      <c r="Q332"/>
      <c r="R332"/>
      <c r="S332"/>
      <c r="T332"/>
      <c r="U332"/>
      <c r="V332"/>
      <c r="W332"/>
      <c r="X332"/>
      <c r="Y332"/>
      <c r="Z332"/>
      <c r="AA332"/>
      <c r="AB332"/>
      <c r="AC332"/>
      <c r="AD332"/>
      <c r="AE332"/>
      <c r="AF332"/>
      <c r="AG332"/>
      <c r="AH332"/>
      <c r="AI332"/>
      <c r="AJ332"/>
      <c r="AK332"/>
      <c r="AL332"/>
      <c r="AM332"/>
      <c r="AN332"/>
      <c r="AO332"/>
      <c r="AP332"/>
      <c r="AQ332"/>
      <c r="AR332"/>
      <c r="AS332"/>
      <c r="AT332"/>
      <c r="AU332"/>
      <c r="AV332"/>
      <c r="AW332"/>
      <c r="AX332"/>
      <c r="AY332"/>
      <c r="AZ332"/>
      <c r="BA332"/>
      <c r="BB332"/>
      <c r="BC332"/>
      <c r="BD332"/>
      <c r="BE332"/>
      <c r="BF332"/>
      <c r="BG332"/>
      <c r="BH332"/>
      <c r="BI332"/>
      <c r="BJ332"/>
      <c r="BK332"/>
      <c r="BL332"/>
      <c r="BM332"/>
      <c r="BN332"/>
      <c r="BO332"/>
      <c r="BP332"/>
      <c r="BQ332"/>
      <c r="BR332"/>
      <c r="BS332"/>
      <c r="BT332"/>
      <c r="BU332"/>
      <c r="BV332"/>
      <c r="BW332"/>
      <c r="BX332"/>
      <c r="BY332"/>
      <c r="BZ332"/>
      <c r="CA332"/>
      <c r="CB332"/>
      <c r="CC332"/>
      <c r="CD332"/>
      <c r="CE332"/>
      <c r="CF332"/>
      <c r="CG332"/>
      <c r="CH332"/>
      <c r="CI332"/>
      <c r="CJ332"/>
      <c r="CK332"/>
      <c r="CL332"/>
      <c r="CM332"/>
      <c r="CN332"/>
      <c r="CO332"/>
      <c r="CP332"/>
      <c r="CQ332"/>
      <c r="CR332"/>
      <c r="CS332"/>
      <c r="CT332"/>
      <c r="CU332"/>
      <c r="CV332"/>
      <c r="CW332"/>
      <c r="CX332"/>
      <c r="CY332"/>
      <c r="CZ332"/>
      <c r="DA332"/>
      <c r="DB332"/>
      <c r="DC332"/>
      <c r="DD332"/>
      <c r="DE332"/>
      <c r="DF332"/>
      <c r="DG332"/>
      <c r="DH332"/>
      <c r="DI332"/>
      <c r="DJ332"/>
      <c r="DK332"/>
      <c r="DL332"/>
      <c r="DM332"/>
      <c r="DN332"/>
      <c r="DO332"/>
      <c r="DP332"/>
      <c r="DQ332"/>
      <c r="DR332"/>
      <c r="DS332"/>
      <c r="DT332"/>
      <c r="DU332"/>
      <c r="DV332"/>
      <c r="DW332"/>
      <c r="DX332"/>
      <c r="DY332"/>
      <c r="DZ332"/>
      <c r="EA332"/>
      <c r="EB332"/>
      <c r="EC332"/>
      <c r="ED332"/>
      <c r="EE332"/>
      <c r="EF332"/>
      <c r="EG332"/>
      <c r="EH332"/>
      <c r="EI332"/>
      <c r="EJ332"/>
      <c r="EK332"/>
      <c r="EL332"/>
      <c r="EM332"/>
      <c r="EN332"/>
      <c r="EO332"/>
      <c r="EP332"/>
      <c r="EQ332"/>
      <c r="ER332"/>
      <c r="ES332"/>
      <c r="ET332"/>
      <c r="EU332"/>
      <c r="EV332"/>
      <c r="EW332"/>
      <c r="EX332"/>
      <c r="EY332"/>
      <c r="EZ332"/>
      <c r="FA332"/>
      <c r="FB332"/>
      <c r="FC332"/>
      <c r="FD332"/>
      <c r="FE332"/>
      <c r="FF332"/>
      <c r="FG332"/>
      <c r="FH332"/>
      <c r="FI332"/>
      <c r="FJ332"/>
      <c r="FK332"/>
      <c r="FL332"/>
      <c r="FM332"/>
      <c r="FN332"/>
      <c r="FO332"/>
      <c r="FP332"/>
      <c r="FQ332"/>
      <c r="FR332"/>
      <c r="FS332"/>
      <c r="FT332"/>
      <c r="FU332"/>
      <c r="FV332"/>
      <c r="FW332"/>
      <c r="FX332"/>
      <c r="FY332"/>
      <c r="FZ332"/>
      <c r="GA332"/>
      <c r="GB332"/>
      <c r="GC332"/>
      <c r="GD332"/>
      <c r="GE332"/>
      <c r="GF332"/>
      <c r="GG332"/>
      <c r="GH332"/>
      <c r="GI332"/>
      <c r="GJ332"/>
      <c r="GK332"/>
      <c r="GL332"/>
      <c r="GM332"/>
      <c r="GN332"/>
      <c r="GO332"/>
      <c r="GP332"/>
      <c r="GQ332"/>
      <c r="GR332"/>
      <c r="GS332"/>
      <c r="GT332"/>
      <c r="GU332"/>
      <c r="GV332"/>
      <c r="GW332"/>
      <c r="GX332"/>
      <c r="GY332"/>
      <c r="GZ332"/>
      <c r="HA332"/>
      <c r="HB332"/>
      <c r="HC332"/>
      <c r="HD332"/>
      <c r="HE332"/>
      <c r="HF332"/>
      <c r="HG332"/>
      <c r="HH332"/>
      <c r="HI332"/>
      <c r="HJ332"/>
      <c r="HK332"/>
      <c r="HL332"/>
      <c r="HM332"/>
      <c r="HN332"/>
      <c r="HO332"/>
      <c r="HP332"/>
      <c r="HQ332"/>
      <c r="HR332"/>
      <c r="HS332"/>
      <c r="HT332"/>
      <c r="HU332"/>
      <c r="HV332"/>
      <c r="HW332"/>
      <c r="HX332"/>
      <c r="HY332"/>
      <c r="HZ332"/>
      <c r="IA332"/>
      <c r="IB332"/>
      <c r="IC332"/>
      <c r="ID332"/>
      <c r="IE332"/>
      <c r="IF332"/>
      <c r="IG332"/>
      <c r="IH332"/>
      <c r="II332"/>
      <c r="IJ332"/>
      <c r="IK332"/>
      <c r="IL332"/>
      <c r="IM332"/>
      <c r="IN332"/>
      <c r="IO332"/>
      <c r="IP332"/>
      <c r="IQ332"/>
      <c r="IR332"/>
      <c r="IS332"/>
      <c r="IT332"/>
      <c r="IU332"/>
      <c r="IV332"/>
      <c r="IW332"/>
    </row>
    <row r="333" spans="1:257" s="2" customFormat="1" ht="15" hidden="1" x14ac:dyDescent="0.25">
      <c r="A333" s="2">
        <v>231</v>
      </c>
      <c r="B333" s="36">
        <f t="shared" ca="1" si="157"/>
        <v>51498</v>
      </c>
      <c r="C333" s="23">
        <f t="shared" si="160"/>
        <v>392.12152777777692</v>
      </c>
      <c r="D333" s="23">
        <f t="shared" si="160"/>
        <v>374.82638888888846</v>
      </c>
      <c r="E333" s="23"/>
      <c r="F333"/>
      <c r="G333"/>
      <c r="H333"/>
      <c r="I333"/>
      <c r="J333"/>
      <c r="K333"/>
      <c r="L333"/>
      <c r="M333"/>
      <c r="N333"/>
      <c r="O333"/>
      <c r="P333"/>
      <c r="Q333"/>
      <c r="R333"/>
      <c r="S333"/>
      <c r="T333"/>
      <c r="U333"/>
      <c r="V333"/>
      <c r="W333"/>
      <c r="X333"/>
      <c r="Y333"/>
      <c r="Z333"/>
      <c r="AA333"/>
      <c r="AB333"/>
      <c r="AC333"/>
      <c r="AD333"/>
      <c r="AE333"/>
      <c r="AF333"/>
      <c r="AG333"/>
      <c r="AH333"/>
      <c r="AI333"/>
      <c r="AJ333"/>
      <c r="AK333"/>
      <c r="AL333"/>
      <c r="AM333"/>
      <c r="AN333"/>
      <c r="AO333"/>
      <c r="AP333"/>
      <c r="AQ333"/>
      <c r="AR333"/>
      <c r="AS333"/>
      <c r="AT333"/>
      <c r="AU333"/>
      <c r="AV333"/>
      <c r="AW333"/>
      <c r="AX333"/>
      <c r="AY333"/>
      <c r="AZ333"/>
      <c r="BA333"/>
      <c r="BB333"/>
      <c r="BC333"/>
      <c r="BD333"/>
      <c r="BE333"/>
      <c r="BF333"/>
      <c r="BG333"/>
      <c r="BH333"/>
      <c r="BI333"/>
      <c r="BJ333"/>
      <c r="BK333"/>
      <c r="BL333"/>
      <c r="BM333"/>
      <c r="BN333"/>
      <c r="BO333"/>
      <c r="BP333"/>
      <c r="BQ333"/>
      <c r="BR333"/>
      <c r="BS333"/>
      <c r="BT333"/>
      <c r="BU333"/>
      <c r="BV333"/>
      <c r="BW333"/>
      <c r="BX333"/>
      <c r="BY333"/>
      <c r="BZ333"/>
      <c r="CA333"/>
      <c r="CB333"/>
      <c r="CC333"/>
      <c r="CD333"/>
      <c r="CE333"/>
      <c r="CF333"/>
      <c r="CG333"/>
      <c r="CH333"/>
      <c r="CI333"/>
      <c r="CJ333"/>
      <c r="CK333"/>
      <c r="CL333"/>
      <c r="CM333"/>
      <c r="CN333"/>
      <c r="CO333"/>
      <c r="CP333"/>
      <c r="CQ333"/>
      <c r="CR333"/>
      <c r="CS333"/>
      <c r="CT333"/>
      <c r="CU333"/>
      <c r="CV333"/>
      <c r="CW333"/>
      <c r="CX333"/>
      <c r="CY333"/>
      <c r="CZ333"/>
      <c r="DA333"/>
      <c r="DB333"/>
      <c r="DC333"/>
      <c r="DD333"/>
      <c r="DE333"/>
      <c r="DF333"/>
      <c r="DG333"/>
      <c r="DH333"/>
      <c r="DI333"/>
      <c r="DJ333"/>
      <c r="DK333"/>
      <c r="DL333"/>
      <c r="DM333"/>
      <c r="DN333"/>
      <c r="DO333"/>
      <c r="DP333"/>
      <c r="DQ333"/>
      <c r="DR333"/>
      <c r="DS333"/>
      <c r="DT333"/>
      <c r="DU333"/>
      <c r="DV333"/>
      <c r="DW333"/>
      <c r="DX333"/>
      <c r="DY333"/>
      <c r="DZ333"/>
      <c r="EA333"/>
      <c r="EB333"/>
      <c r="EC333"/>
      <c r="ED333"/>
      <c r="EE333"/>
      <c r="EF333"/>
      <c r="EG333"/>
      <c r="EH333"/>
      <c r="EI333"/>
      <c r="EJ333"/>
      <c r="EK333"/>
      <c r="EL333"/>
      <c r="EM333"/>
      <c r="EN333"/>
      <c r="EO333"/>
      <c r="EP333"/>
      <c r="EQ333"/>
      <c r="ER333"/>
      <c r="ES333"/>
      <c r="ET333"/>
      <c r="EU333"/>
      <c r="EV333"/>
      <c r="EW333"/>
      <c r="EX333"/>
      <c r="EY333"/>
      <c r="EZ333"/>
      <c r="FA333"/>
      <c r="FB333"/>
      <c r="FC333"/>
      <c r="FD333"/>
      <c r="FE333"/>
      <c r="FF333"/>
      <c r="FG333"/>
      <c r="FH333"/>
      <c r="FI333"/>
      <c r="FJ333"/>
      <c r="FK333"/>
      <c r="FL333"/>
      <c r="FM333"/>
      <c r="FN333"/>
      <c r="FO333"/>
      <c r="FP333"/>
      <c r="FQ333"/>
      <c r="FR333"/>
      <c r="FS333"/>
      <c r="FT333"/>
      <c r="FU333"/>
      <c r="FV333"/>
      <c r="FW333"/>
      <c r="FX333"/>
      <c r="FY333"/>
      <c r="FZ333"/>
      <c r="GA333"/>
      <c r="GB333"/>
      <c r="GC333"/>
      <c r="GD333"/>
      <c r="GE333"/>
      <c r="GF333"/>
      <c r="GG333"/>
      <c r="GH333"/>
      <c r="GI333"/>
      <c r="GJ333"/>
      <c r="GK333"/>
      <c r="GL333"/>
      <c r="GM333"/>
      <c r="GN333"/>
      <c r="GO333"/>
      <c r="GP333"/>
      <c r="GQ333"/>
      <c r="GR333"/>
      <c r="GS333"/>
      <c r="GT333"/>
      <c r="GU333"/>
      <c r="GV333"/>
      <c r="GW333"/>
      <c r="GX333"/>
      <c r="GY333"/>
      <c r="GZ333"/>
      <c r="HA333"/>
      <c r="HB333"/>
      <c r="HC333"/>
      <c r="HD333"/>
      <c r="HE333"/>
      <c r="HF333"/>
      <c r="HG333"/>
      <c r="HH333"/>
      <c r="HI333"/>
      <c r="HJ333"/>
      <c r="HK333"/>
      <c r="HL333"/>
      <c r="HM333"/>
      <c r="HN333"/>
      <c r="HO333"/>
      <c r="HP333"/>
      <c r="HQ333"/>
      <c r="HR333"/>
      <c r="HS333"/>
      <c r="HT333"/>
      <c r="HU333"/>
      <c r="HV333"/>
      <c r="HW333"/>
      <c r="HX333"/>
      <c r="HY333"/>
      <c r="HZ333"/>
      <c r="IA333"/>
      <c r="IB333"/>
      <c r="IC333"/>
      <c r="ID333"/>
      <c r="IE333"/>
      <c r="IF333"/>
      <c r="IG333"/>
      <c r="IH333"/>
      <c r="II333"/>
      <c r="IJ333"/>
      <c r="IK333"/>
      <c r="IL333"/>
      <c r="IM333"/>
      <c r="IN333"/>
      <c r="IO333"/>
      <c r="IP333"/>
      <c r="IQ333"/>
      <c r="IR333"/>
      <c r="IS333"/>
      <c r="IT333"/>
      <c r="IU333"/>
      <c r="IV333"/>
      <c r="IW333"/>
    </row>
    <row r="334" spans="1:257" s="2" customFormat="1" ht="15" hidden="1" x14ac:dyDescent="0.25">
      <c r="A334" s="2">
        <v>232</v>
      </c>
      <c r="B334" s="36">
        <f t="shared" ca="1" si="157"/>
        <v>51529</v>
      </c>
      <c r="C334" s="23">
        <f t="shared" si="160"/>
        <v>388.32604166666579</v>
      </c>
      <c r="D334" s="23">
        <f t="shared" si="160"/>
        <v>372.76041666666623</v>
      </c>
      <c r="E334" s="23"/>
      <c r="F334"/>
      <c r="G334"/>
      <c r="H334"/>
      <c r="I334"/>
      <c r="J334"/>
      <c r="K334"/>
      <c r="L334"/>
      <c r="M334"/>
      <c r="N334"/>
      <c r="O334"/>
      <c r="P334"/>
      <c r="Q334"/>
      <c r="R334"/>
      <c r="S334"/>
      <c r="T334"/>
      <c r="U334"/>
      <c r="V334"/>
      <c r="W334"/>
      <c r="X334"/>
      <c r="Y334"/>
      <c r="Z334"/>
      <c r="AA334"/>
      <c r="AB334"/>
      <c r="AC334"/>
      <c r="AD334"/>
      <c r="AE334"/>
      <c r="AF334"/>
      <c r="AG334"/>
      <c r="AH334"/>
      <c r="AI334"/>
      <c r="AJ334"/>
      <c r="AK334"/>
      <c r="AL334"/>
      <c r="AM334"/>
      <c r="AN334"/>
      <c r="AO334"/>
      <c r="AP334"/>
      <c r="AQ334"/>
      <c r="AR334"/>
      <c r="AS334"/>
      <c r="AT334"/>
      <c r="AU334"/>
      <c r="AV334"/>
      <c r="AW334"/>
      <c r="AX334"/>
      <c r="AY334"/>
      <c r="AZ334"/>
      <c r="BA334"/>
      <c r="BB334"/>
      <c r="BC334"/>
      <c r="BD334"/>
      <c r="BE334"/>
      <c r="BF334"/>
      <c r="BG334"/>
      <c r="BH334"/>
      <c r="BI334"/>
      <c r="BJ334"/>
      <c r="BK334"/>
      <c r="BL334"/>
      <c r="BM334"/>
      <c r="BN334"/>
      <c r="BO334"/>
      <c r="BP334"/>
      <c r="BQ334"/>
      <c r="BR334"/>
      <c r="BS334"/>
      <c r="BT334"/>
      <c r="BU334"/>
      <c r="BV334"/>
      <c r="BW334"/>
      <c r="BX334"/>
      <c r="BY334"/>
      <c r="BZ334"/>
      <c r="CA334"/>
      <c r="CB334"/>
      <c r="CC334"/>
      <c r="CD334"/>
      <c r="CE334"/>
      <c r="CF334"/>
      <c r="CG334"/>
      <c r="CH334"/>
      <c r="CI334"/>
      <c r="CJ334"/>
      <c r="CK334"/>
      <c r="CL334"/>
      <c r="CM334"/>
      <c r="CN334"/>
      <c r="CO334"/>
      <c r="CP334"/>
      <c r="CQ334"/>
      <c r="CR334"/>
      <c r="CS334"/>
      <c r="CT334"/>
      <c r="CU334"/>
      <c r="CV334"/>
      <c r="CW334"/>
      <c r="CX334"/>
      <c r="CY334"/>
      <c r="CZ334"/>
      <c r="DA334"/>
      <c r="DB334"/>
      <c r="DC334"/>
      <c r="DD334"/>
      <c r="DE334"/>
      <c r="DF334"/>
      <c r="DG334"/>
      <c r="DH334"/>
      <c r="DI334"/>
      <c r="DJ334"/>
      <c r="DK334"/>
      <c r="DL334"/>
      <c r="DM334"/>
      <c r="DN334"/>
      <c r="DO334"/>
      <c r="DP334"/>
      <c r="DQ334"/>
      <c r="DR334"/>
      <c r="DS334"/>
      <c r="DT334"/>
      <c r="DU334"/>
      <c r="DV334"/>
      <c r="DW334"/>
      <c r="DX334"/>
      <c r="DY334"/>
      <c r="DZ334"/>
      <c r="EA334"/>
      <c r="EB334"/>
      <c r="EC334"/>
      <c r="ED334"/>
      <c r="EE334"/>
      <c r="EF334"/>
      <c r="EG334"/>
      <c r="EH334"/>
      <c r="EI334"/>
      <c r="EJ334"/>
      <c r="EK334"/>
      <c r="EL334"/>
      <c r="EM334"/>
      <c r="EN334"/>
      <c r="EO334"/>
      <c r="EP334"/>
      <c r="EQ334"/>
      <c r="ER334"/>
      <c r="ES334"/>
      <c r="ET334"/>
      <c r="EU334"/>
      <c r="EV334"/>
      <c r="EW334"/>
      <c r="EX334"/>
      <c r="EY334"/>
      <c r="EZ334"/>
      <c r="FA334"/>
      <c r="FB334"/>
      <c r="FC334"/>
      <c r="FD334"/>
      <c r="FE334"/>
      <c r="FF334"/>
      <c r="FG334"/>
      <c r="FH334"/>
      <c r="FI334"/>
      <c r="FJ334"/>
      <c r="FK334"/>
      <c r="FL334"/>
      <c r="FM334"/>
      <c r="FN334"/>
      <c r="FO334"/>
      <c r="FP334"/>
      <c r="FQ334"/>
      <c r="FR334"/>
      <c r="FS334"/>
      <c r="FT334"/>
      <c r="FU334"/>
      <c r="FV334"/>
      <c r="FW334"/>
      <c r="FX334"/>
      <c r="FY334"/>
      <c r="FZ334"/>
      <c r="GA334"/>
      <c r="GB334"/>
      <c r="GC334"/>
      <c r="GD334"/>
      <c r="GE334"/>
      <c r="GF334"/>
      <c r="GG334"/>
      <c r="GH334"/>
      <c r="GI334"/>
      <c r="GJ334"/>
      <c r="GK334"/>
      <c r="GL334"/>
      <c r="GM334"/>
      <c r="GN334"/>
      <c r="GO334"/>
      <c r="GP334"/>
      <c r="GQ334"/>
      <c r="GR334"/>
      <c r="GS334"/>
      <c r="GT334"/>
      <c r="GU334"/>
      <c r="GV334"/>
      <c r="GW334"/>
      <c r="GX334"/>
      <c r="GY334"/>
      <c r="GZ334"/>
      <c r="HA334"/>
      <c r="HB334"/>
      <c r="HC334"/>
      <c r="HD334"/>
      <c r="HE334"/>
      <c r="HF334"/>
      <c r="HG334"/>
      <c r="HH334"/>
      <c r="HI334"/>
      <c r="HJ334"/>
      <c r="HK334"/>
      <c r="HL334"/>
      <c r="HM334"/>
      <c r="HN334"/>
      <c r="HO334"/>
      <c r="HP334"/>
      <c r="HQ334"/>
      <c r="HR334"/>
      <c r="HS334"/>
      <c r="HT334"/>
      <c r="HU334"/>
      <c r="HV334"/>
      <c r="HW334"/>
      <c r="HX334"/>
      <c r="HY334"/>
      <c r="HZ334"/>
      <c r="IA334"/>
      <c r="IB334"/>
      <c r="IC334"/>
      <c r="ID334"/>
      <c r="IE334"/>
      <c r="IF334"/>
      <c r="IG334"/>
      <c r="IH334"/>
      <c r="II334"/>
      <c r="IJ334"/>
      <c r="IK334"/>
      <c r="IL334"/>
      <c r="IM334"/>
      <c r="IN334"/>
      <c r="IO334"/>
      <c r="IP334"/>
      <c r="IQ334"/>
      <c r="IR334"/>
      <c r="IS334"/>
      <c r="IT334"/>
      <c r="IU334"/>
      <c r="IV334"/>
      <c r="IW334"/>
    </row>
    <row r="335" spans="1:257" s="2" customFormat="1" ht="15" hidden="1" x14ac:dyDescent="0.25">
      <c r="A335" s="2">
        <v>233</v>
      </c>
      <c r="B335" s="36">
        <f t="shared" ca="1" si="157"/>
        <v>51560</v>
      </c>
      <c r="C335" s="23">
        <f t="shared" si="160"/>
        <v>384.53055555555471</v>
      </c>
      <c r="D335" s="23">
        <f t="shared" si="160"/>
        <v>370.694444444444</v>
      </c>
      <c r="E335" s="23"/>
      <c r="F335"/>
      <c r="G335"/>
      <c r="H335"/>
      <c r="I335"/>
      <c r="J335"/>
      <c r="K335"/>
      <c r="L335"/>
      <c r="M335"/>
      <c r="N335"/>
      <c r="O335"/>
      <c r="P335"/>
      <c r="Q335"/>
      <c r="R335"/>
      <c r="S335"/>
      <c r="T335"/>
      <c r="U335"/>
      <c r="V335"/>
      <c r="W335"/>
      <c r="X335"/>
      <c r="Y335"/>
      <c r="Z335"/>
      <c r="AA335"/>
      <c r="AB335"/>
      <c r="AC335"/>
      <c r="AD335"/>
      <c r="AE335"/>
      <c r="AF335"/>
      <c r="AG335"/>
      <c r="AH335"/>
      <c r="AI335"/>
      <c r="AJ335"/>
      <c r="AK335"/>
      <c r="AL335"/>
      <c r="AM335"/>
      <c r="AN335"/>
      <c r="AO335"/>
      <c r="AP335"/>
      <c r="AQ335"/>
      <c r="AR335"/>
      <c r="AS335"/>
      <c r="AT335"/>
      <c r="AU335"/>
      <c r="AV335"/>
      <c r="AW335"/>
      <c r="AX335"/>
      <c r="AY335"/>
      <c r="AZ335"/>
      <c r="BA335"/>
      <c r="BB335"/>
      <c r="BC335"/>
      <c r="BD335"/>
      <c r="BE335"/>
      <c r="BF335"/>
      <c r="BG335"/>
      <c r="BH335"/>
      <c r="BI335"/>
      <c r="BJ335"/>
      <c r="BK335"/>
      <c r="BL335"/>
      <c r="BM335"/>
      <c r="BN335"/>
      <c r="BO335"/>
      <c r="BP335"/>
      <c r="BQ335"/>
      <c r="BR335"/>
      <c r="BS335"/>
      <c r="BT335"/>
      <c r="BU335"/>
      <c r="BV335"/>
      <c r="BW335"/>
      <c r="BX335"/>
      <c r="BY335"/>
      <c r="BZ335"/>
      <c r="CA335"/>
      <c r="CB335"/>
      <c r="CC335"/>
      <c r="CD335"/>
      <c r="CE335"/>
      <c r="CF335"/>
      <c r="CG335"/>
      <c r="CH335"/>
      <c r="CI335"/>
      <c r="CJ335"/>
      <c r="CK335"/>
      <c r="CL335"/>
      <c r="CM335"/>
      <c r="CN335"/>
      <c r="CO335"/>
      <c r="CP335"/>
      <c r="CQ335"/>
      <c r="CR335"/>
      <c r="CS335"/>
      <c r="CT335"/>
      <c r="CU335"/>
      <c r="CV335"/>
      <c r="CW335"/>
      <c r="CX335"/>
      <c r="CY335"/>
      <c r="CZ335"/>
      <c r="DA335"/>
      <c r="DB335"/>
      <c r="DC335"/>
      <c r="DD335"/>
      <c r="DE335"/>
      <c r="DF335"/>
      <c r="DG335"/>
      <c r="DH335"/>
      <c r="DI335"/>
      <c r="DJ335"/>
      <c r="DK335"/>
      <c r="DL335"/>
      <c r="DM335"/>
      <c r="DN335"/>
      <c r="DO335"/>
      <c r="DP335"/>
      <c r="DQ335"/>
      <c r="DR335"/>
      <c r="DS335"/>
      <c r="DT335"/>
      <c r="DU335"/>
      <c r="DV335"/>
      <c r="DW335"/>
      <c r="DX335"/>
      <c r="DY335"/>
      <c r="DZ335"/>
      <c r="EA335"/>
      <c r="EB335"/>
      <c r="EC335"/>
      <c r="ED335"/>
      <c r="EE335"/>
      <c r="EF335"/>
      <c r="EG335"/>
      <c r="EH335"/>
      <c r="EI335"/>
      <c r="EJ335"/>
      <c r="EK335"/>
      <c r="EL335"/>
      <c r="EM335"/>
      <c r="EN335"/>
      <c r="EO335"/>
      <c r="EP335"/>
      <c r="EQ335"/>
      <c r="ER335"/>
      <c r="ES335"/>
      <c r="ET335"/>
      <c r="EU335"/>
      <c r="EV335"/>
      <c r="EW335"/>
      <c r="EX335"/>
      <c r="EY335"/>
      <c r="EZ335"/>
      <c r="FA335"/>
      <c r="FB335"/>
      <c r="FC335"/>
      <c r="FD335"/>
      <c r="FE335"/>
      <c r="FF335"/>
      <c r="FG335"/>
      <c r="FH335"/>
      <c r="FI335"/>
      <c r="FJ335"/>
      <c r="FK335"/>
      <c r="FL335"/>
      <c r="FM335"/>
      <c r="FN335"/>
      <c r="FO335"/>
      <c r="FP335"/>
      <c r="FQ335"/>
      <c r="FR335"/>
      <c r="FS335"/>
      <c r="FT335"/>
      <c r="FU335"/>
      <c r="FV335"/>
      <c r="FW335"/>
      <c r="FX335"/>
      <c r="FY335"/>
      <c r="FZ335"/>
      <c r="GA335"/>
      <c r="GB335"/>
      <c r="GC335"/>
      <c r="GD335"/>
      <c r="GE335"/>
      <c r="GF335"/>
      <c r="GG335"/>
      <c r="GH335"/>
      <c r="GI335"/>
      <c r="GJ335"/>
      <c r="GK335"/>
      <c r="GL335"/>
      <c r="GM335"/>
      <c r="GN335"/>
      <c r="GO335"/>
      <c r="GP335"/>
      <c r="GQ335"/>
      <c r="GR335"/>
      <c r="GS335"/>
      <c r="GT335"/>
      <c r="GU335"/>
      <c r="GV335"/>
      <c r="GW335"/>
      <c r="GX335"/>
      <c r="GY335"/>
      <c r="GZ335"/>
      <c r="HA335"/>
      <c r="HB335"/>
      <c r="HC335"/>
      <c r="HD335"/>
      <c r="HE335"/>
      <c r="HF335"/>
      <c r="HG335"/>
      <c r="HH335"/>
      <c r="HI335"/>
      <c r="HJ335"/>
      <c r="HK335"/>
      <c r="HL335"/>
      <c r="HM335"/>
      <c r="HN335"/>
      <c r="HO335"/>
      <c r="HP335"/>
      <c r="HQ335"/>
      <c r="HR335"/>
      <c r="HS335"/>
      <c r="HT335"/>
      <c r="HU335"/>
      <c r="HV335"/>
      <c r="HW335"/>
      <c r="HX335"/>
      <c r="HY335"/>
      <c r="HZ335"/>
      <c r="IA335"/>
      <c r="IB335"/>
      <c r="IC335"/>
      <c r="ID335"/>
      <c r="IE335"/>
      <c r="IF335"/>
      <c r="IG335"/>
      <c r="IH335"/>
      <c r="II335"/>
      <c r="IJ335"/>
      <c r="IK335"/>
      <c r="IL335"/>
      <c r="IM335"/>
      <c r="IN335"/>
      <c r="IO335"/>
      <c r="IP335"/>
      <c r="IQ335"/>
      <c r="IR335"/>
      <c r="IS335"/>
      <c r="IT335"/>
      <c r="IU335"/>
      <c r="IV335"/>
      <c r="IW335"/>
    </row>
    <row r="336" spans="1:257" s="2" customFormat="1" ht="15" hidden="1" x14ac:dyDescent="0.25">
      <c r="A336" s="2">
        <v>234</v>
      </c>
      <c r="B336" s="36">
        <f t="shared" ca="1" si="157"/>
        <v>51588</v>
      </c>
      <c r="C336" s="23">
        <f t="shared" si="160"/>
        <v>380.73506944444358</v>
      </c>
      <c r="D336" s="23">
        <f t="shared" si="160"/>
        <v>368.62847222222177</v>
      </c>
      <c r="E336" s="23"/>
      <c r="F336"/>
      <c r="G336"/>
      <c r="H336"/>
      <c r="I336"/>
      <c r="J336"/>
      <c r="K336"/>
      <c r="L336"/>
      <c r="M336"/>
      <c r="N336"/>
      <c r="O336"/>
      <c r="P336"/>
      <c r="Q336"/>
      <c r="R336"/>
      <c r="S336"/>
      <c r="T336"/>
      <c r="U336"/>
      <c r="V336"/>
      <c r="W336"/>
      <c r="X336"/>
      <c r="Y336"/>
      <c r="Z336"/>
      <c r="AA336"/>
      <c r="AB336"/>
      <c r="AC336"/>
      <c r="AD336"/>
      <c r="AE336"/>
      <c r="AF336"/>
      <c r="AG336"/>
      <c r="AH336"/>
      <c r="AI336"/>
      <c r="AJ336"/>
      <c r="AK336"/>
      <c r="AL336"/>
      <c r="AM336"/>
      <c r="AN336"/>
      <c r="AO336"/>
      <c r="AP336"/>
      <c r="AQ336"/>
      <c r="AR336"/>
      <c r="AS336"/>
      <c r="AT336"/>
      <c r="AU336"/>
      <c r="AV336"/>
      <c r="AW336"/>
      <c r="AX336"/>
      <c r="AY336"/>
      <c r="AZ336"/>
      <c r="BA336"/>
      <c r="BB336"/>
      <c r="BC336"/>
      <c r="BD336"/>
      <c r="BE336"/>
      <c r="BF336"/>
      <c r="BG336"/>
      <c r="BH336"/>
      <c r="BI336"/>
      <c r="BJ336"/>
      <c r="BK336"/>
      <c r="BL336"/>
      <c r="BM336"/>
      <c r="BN336"/>
      <c r="BO336"/>
      <c r="BP336"/>
      <c r="BQ336"/>
      <c r="BR336"/>
      <c r="BS336"/>
      <c r="BT336"/>
      <c r="BU336"/>
      <c r="BV336"/>
      <c r="BW336"/>
      <c r="BX336"/>
      <c r="BY336"/>
      <c r="BZ336"/>
      <c r="CA336"/>
      <c r="CB336"/>
      <c r="CC336"/>
      <c r="CD336"/>
      <c r="CE336"/>
      <c r="CF336"/>
      <c r="CG336"/>
      <c r="CH336"/>
      <c r="CI336"/>
      <c r="CJ336"/>
      <c r="CK336"/>
      <c r="CL336"/>
      <c r="CM336"/>
      <c r="CN336"/>
      <c r="CO336"/>
      <c r="CP336"/>
      <c r="CQ336"/>
      <c r="CR336"/>
      <c r="CS336"/>
      <c r="CT336"/>
      <c r="CU336"/>
      <c r="CV336"/>
      <c r="CW336"/>
      <c r="CX336"/>
      <c r="CY336"/>
      <c r="CZ336"/>
      <c r="DA336"/>
      <c r="DB336"/>
      <c r="DC336"/>
      <c r="DD336"/>
      <c r="DE336"/>
      <c r="DF336"/>
      <c r="DG336"/>
      <c r="DH336"/>
      <c r="DI336"/>
      <c r="DJ336"/>
      <c r="DK336"/>
      <c r="DL336"/>
      <c r="DM336"/>
      <c r="DN336"/>
      <c r="DO336"/>
      <c r="DP336"/>
      <c r="DQ336"/>
      <c r="DR336"/>
      <c r="DS336"/>
      <c r="DT336"/>
      <c r="DU336"/>
      <c r="DV336"/>
      <c r="DW336"/>
      <c r="DX336"/>
      <c r="DY336"/>
      <c r="DZ336"/>
      <c r="EA336"/>
      <c r="EB336"/>
      <c r="EC336"/>
      <c r="ED336"/>
      <c r="EE336"/>
      <c r="EF336"/>
      <c r="EG336"/>
      <c r="EH336"/>
      <c r="EI336"/>
      <c r="EJ336"/>
      <c r="EK336"/>
      <c r="EL336"/>
      <c r="EM336"/>
      <c r="EN336"/>
      <c r="EO336"/>
      <c r="EP336"/>
      <c r="EQ336"/>
      <c r="ER336"/>
      <c r="ES336"/>
      <c r="ET336"/>
      <c r="EU336"/>
      <c r="EV336"/>
      <c r="EW336"/>
      <c r="EX336"/>
      <c r="EY336"/>
      <c r="EZ336"/>
      <c r="FA336"/>
      <c r="FB336"/>
      <c r="FC336"/>
      <c r="FD336"/>
      <c r="FE336"/>
      <c r="FF336"/>
      <c r="FG336"/>
      <c r="FH336"/>
      <c r="FI336"/>
      <c r="FJ336"/>
      <c r="FK336"/>
      <c r="FL336"/>
      <c r="FM336"/>
      <c r="FN336"/>
      <c r="FO336"/>
      <c r="FP336"/>
      <c r="FQ336"/>
      <c r="FR336"/>
      <c r="FS336"/>
      <c r="FT336"/>
      <c r="FU336"/>
      <c r="FV336"/>
      <c r="FW336"/>
      <c r="FX336"/>
      <c r="FY336"/>
      <c r="FZ336"/>
      <c r="GA336"/>
      <c r="GB336"/>
      <c r="GC336"/>
      <c r="GD336"/>
      <c r="GE336"/>
      <c r="GF336"/>
      <c r="GG336"/>
      <c r="GH336"/>
      <c r="GI336"/>
      <c r="GJ336"/>
      <c r="GK336"/>
      <c r="GL336"/>
      <c r="GM336"/>
      <c r="GN336"/>
      <c r="GO336"/>
      <c r="GP336"/>
      <c r="GQ336"/>
      <c r="GR336"/>
      <c r="GS336"/>
      <c r="GT336"/>
      <c r="GU336"/>
      <c r="GV336"/>
      <c r="GW336"/>
      <c r="GX336"/>
      <c r="GY336"/>
      <c r="GZ336"/>
      <c r="HA336"/>
      <c r="HB336"/>
      <c r="HC336"/>
      <c r="HD336"/>
      <c r="HE336"/>
      <c r="HF336"/>
      <c r="HG336"/>
      <c r="HH336"/>
      <c r="HI336"/>
      <c r="HJ336"/>
      <c r="HK336"/>
      <c r="HL336"/>
      <c r="HM336"/>
      <c r="HN336"/>
      <c r="HO336"/>
      <c r="HP336"/>
      <c r="HQ336"/>
      <c r="HR336"/>
      <c r="HS336"/>
      <c r="HT336"/>
      <c r="HU336"/>
      <c r="HV336"/>
      <c r="HW336"/>
      <c r="HX336"/>
      <c r="HY336"/>
      <c r="HZ336"/>
      <c r="IA336"/>
      <c r="IB336"/>
      <c r="IC336"/>
      <c r="ID336"/>
      <c r="IE336"/>
      <c r="IF336"/>
      <c r="IG336"/>
      <c r="IH336"/>
      <c r="II336"/>
      <c r="IJ336"/>
      <c r="IK336"/>
      <c r="IL336"/>
      <c r="IM336"/>
      <c r="IN336"/>
      <c r="IO336"/>
      <c r="IP336"/>
      <c r="IQ336"/>
      <c r="IR336"/>
      <c r="IS336"/>
      <c r="IT336"/>
      <c r="IU336"/>
      <c r="IV336"/>
      <c r="IW336"/>
    </row>
    <row r="337" spans="1:258" s="2" customFormat="1" ht="15" hidden="1" x14ac:dyDescent="0.25">
      <c r="A337" s="2">
        <v>235</v>
      </c>
      <c r="B337" s="36">
        <f t="shared" ca="1" si="157"/>
        <v>51619</v>
      </c>
      <c r="C337" s="23">
        <f t="shared" si="160"/>
        <v>376.93958333333251</v>
      </c>
      <c r="D337" s="23">
        <f t="shared" si="160"/>
        <v>366.56249999999955</v>
      </c>
      <c r="E337" s="23"/>
      <c r="F337"/>
      <c r="G337"/>
      <c r="H337"/>
      <c r="I337"/>
      <c r="J337"/>
      <c r="K337"/>
      <c r="L337"/>
      <c r="M337"/>
      <c r="N337"/>
      <c r="O337"/>
      <c r="P337"/>
      <c r="Q337"/>
      <c r="R337"/>
      <c r="S337"/>
      <c r="T337"/>
      <c r="U337"/>
      <c r="V337"/>
      <c r="W337"/>
      <c r="X337"/>
      <c r="Y337"/>
      <c r="Z337"/>
      <c r="AA337"/>
      <c r="AB337"/>
      <c r="AC337"/>
      <c r="AD337"/>
      <c r="AE337"/>
      <c r="AF337"/>
      <c r="AG337"/>
      <c r="AH337"/>
      <c r="AI337"/>
      <c r="AJ337"/>
      <c r="AK337"/>
      <c r="AL337"/>
      <c r="AM337"/>
      <c r="AN337"/>
      <c r="AO337"/>
      <c r="AP337"/>
      <c r="AQ337"/>
      <c r="AR337"/>
      <c r="AS337"/>
      <c r="AT337"/>
      <c r="AU337"/>
      <c r="AV337"/>
      <c r="AW337"/>
      <c r="AX337"/>
      <c r="AY337"/>
      <c r="AZ337"/>
      <c r="BA337"/>
      <c r="BB337"/>
      <c r="BC337"/>
      <c r="BD337"/>
      <c r="BE337"/>
      <c r="BF337"/>
      <c r="BG337"/>
      <c r="BH337"/>
      <c r="BI337"/>
      <c r="BJ337"/>
      <c r="BK337"/>
      <c r="BL337"/>
      <c r="BM337"/>
      <c r="BN337"/>
      <c r="BO337"/>
      <c r="BP337"/>
      <c r="BQ337"/>
      <c r="BR337"/>
      <c r="BS337"/>
      <c r="BT337"/>
      <c r="BU337"/>
      <c r="BV337"/>
      <c r="BW337"/>
      <c r="BX337"/>
      <c r="BY337"/>
      <c r="BZ337"/>
      <c r="CA337"/>
      <c r="CB337"/>
      <c r="CC337"/>
      <c r="CD337"/>
      <c r="CE337"/>
      <c r="CF337"/>
      <c r="CG337"/>
      <c r="CH337"/>
      <c r="CI337"/>
      <c r="CJ337"/>
      <c r="CK337"/>
      <c r="CL337"/>
      <c r="CM337"/>
      <c r="CN337"/>
      <c r="CO337"/>
      <c r="CP337"/>
      <c r="CQ337"/>
      <c r="CR337"/>
      <c r="CS337"/>
      <c r="CT337"/>
      <c r="CU337"/>
      <c r="CV337"/>
      <c r="CW337"/>
      <c r="CX337"/>
      <c r="CY337"/>
      <c r="CZ337"/>
      <c r="DA337"/>
      <c r="DB337"/>
      <c r="DC337"/>
      <c r="DD337"/>
      <c r="DE337"/>
      <c r="DF337"/>
      <c r="DG337"/>
      <c r="DH337"/>
      <c r="DI337"/>
      <c r="DJ337"/>
      <c r="DK337"/>
      <c r="DL337"/>
      <c r="DM337"/>
      <c r="DN337"/>
      <c r="DO337"/>
      <c r="DP337"/>
      <c r="DQ337"/>
      <c r="DR337"/>
      <c r="DS337"/>
      <c r="DT337"/>
      <c r="DU337"/>
      <c r="DV337"/>
      <c r="DW337"/>
      <c r="DX337"/>
      <c r="DY337"/>
      <c r="DZ337"/>
      <c r="EA337"/>
      <c r="EB337"/>
      <c r="EC337"/>
      <c r="ED337"/>
      <c r="EE337"/>
      <c r="EF337"/>
      <c r="EG337"/>
      <c r="EH337"/>
      <c r="EI337"/>
      <c r="EJ337"/>
      <c r="EK337"/>
      <c r="EL337"/>
      <c r="EM337"/>
      <c r="EN337"/>
      <c r="EO337"/>
      <c r="EP337"/>
      <c r="EQ337"/>
      <c r="ER337"/>
      <c r="ES337"/>
      <c r="ET337"/>
      <c r="EU337"/>
      <c r="EV337"/>
      <c r="EW337"/>
      <c r="EX337"/>
      <c r="EY337"/>
      <c r="EZ337"/>
      <c r="FA337"/>
      <c r="FB337"/>
      <c r="FC337"/>
      <c r="FD337"/>
      <c r="FE337"/>
      <c r="FF337"/>
      <c r="FG337"/>
      <c r="FH337"/>
      <c r="FI337"/>
      <c r="FJ337"/>
      <c r="FK337"/>
      <c r="FL337"/>
      <c r="FM337"/>
      <c r="FN337"/>
      <c r="FO337"/>
      <c r="FP337"/>
      <c r="FQ337"/>
      <c r="FR337"/>
      <c r="FS337"/>
      <c r="FT337"/>
      <c r="FU337"/>
      <c r="FV337"/>
      <c r="FW337"/>
      <c r="FX337"/>
      <c r="FY337"/>
      <c r="FZ337"/>
      <c r="GA337"/>
      <c r="GB337"/>
      <c r="GC337"/>
      <c r="GD337"/>
      <c r="GE337"/>
      <c r="GF337"/>
      <c r="GG337"/>
      <c r="GH337"/>
      <c r="GI337"/>
      <c r="GJ337"/>
      <c r="GK337"/>
      <c r="GL337"/>
      <c r="GM337"/>
      <c r="GN337"/>
      <c r="GO337"/>
      <c r="GP337"/>
      <c r="GQ337"/>
      <c r="GR337"/>
      <c r="GS337"/>
      <c r="GT337"/>
      <c r="GU337"/>
      <c r="GV337"/>
      <c r="GW337"/>
      <c r="GX337"/>
      <c r="GY337"/>
      <c r="GZ337"/>
      <c r="HA337"/>
      <c r="HB337"/>
      <c r="HC337"/>
      <c r="HD337"/>
      <c r="HE337"/>
      <c r="HF337"/>
      <c r="HG337"/>
      <c r="HH337"/>
      <c r="HI337"/>
      <c r="HJ337"/>
      <c r="HK337"/>
      <c r="HL337"/>
      <c r="HM337"/>
      <c r="HN337"/>
      <c r="HO337"/>
      <c r="HP337"/>
      <c r="HQ337"/>
      <c r="HR337"/>
      <c r="HS337"/>
      <c r="HT337"/>
      <c r="HU337"/>
      <c r="HV337"/>
      <c r="HW337"/>
      <c r="HX337"/>
      <c r="HY337"/>
      <c r="HZ337"/>
      <c r="IA337"/>
      <c r="IB337"/>
      <c r="IC337"/>
      <c r="ID337"/>
      <c r="IE337"/>
      <c r="IF337"/>
      <c r="IG337"/>
      <c r="IH337"/>
      <c r="II337"/>
      <c r="IJ337"/>
      <c r="IK337"/>
      <c r="IL337"/>
      <c r="IM337"/>
      <c r="IN337"/>
      <c r="IO337"/>
      <c r="IP337"/>
      <c r="IQ337"/>
      <c r="IR337"/>
      <c r="IS337"/>
      <c r="IT337"/>
      <c r="IU337"/>
      <c r="IV337"/>
      <c r="IW337"/>
    </row>
    <row r="338" spans="1:258" s="2" customFormat="1" ht="15" hidden="1" x14ac:dyDescent="0.25">
      <c r="A338" s="2">
        <v>236</v>
      </c>
      <c r="B338" s="36">
        <f t="shared" ca="1" si="157"/>
        <v>51649</v>
      </c>
      <c r="C338" s="23">
        <f t="shared" si="160"/>
        <v>373.14409722222138</v>
      </c>
      <c r="D338" s="23">
        <f t="shared" si="160"/>
        <v>364.49652777777732</v>
      </c>
      <c r="E338" s="23"/>
      <c r="F338"/>
      <c r="G338"/>
      <c r="H338"/>
      <c r="I338"/>
      <c r="J338"/>
      <c r="K338"/>
      <c r="L338"/>
      <c r="M338"/>
      <c r="N338"/>
      <c r="O338"/>
      <c r="P338"/>
      <c r="Q338"/>
      <c r="R338"/>
      <c r="S338"/>
      <c r="T338"/>
      <c r="U338"/>
      <c r="V338"/>
      <c r="W338"/>
      <c r="X338"/>
      <c r="Y338"/>
      <c r="Z338"/>
      <c r="AA338"/>
      <c r="AB338"/>
      <c r="AC338"/>
      <c r="AD338"/>
      <c r="AE338"/>
      <c r="AF338"/>
      <c r="AG338"/>
      <c r="AH338"/>
      <c r="AI338"/>
      <c r="AJ338"/>
      <c r="AK338"/>
      <c r="AL338"/>
      <c r="AM338"/>
      <c r="AN338"/>
      <c r="AO338"/>
      <c r="AP338"/>
      <c r="AQ338"/>
      <c r="AR338"/>
      <c r="AS338"/>
      <c r="AT338"/>
      <c r="AU338"/>
      <c r="AV338"/>
      <c r="AW338"/>
      <c r="AX338"/>
      <c r="AY338"/>
      <c r="AZ338"/>
      <c r="BA338"/>
      <c r="BB338"/>
      <c r="BC338"/>
      <c r="BD338"/>
      <c r="BE338"/>
      <c r="BF338"/>
      <c r="BG338"/>
      <c r="BH338"/>
      <c r="BI338"/>
      <c r="BJ338"/>
      <c r="BK338"/>
      <c r="BL338"/>
      <c r="BM338"/>
      <c r="BN338"/>
      <c r="BO338"/>
      <c r="BP338"/>
      <c r="BQ338"/>
      <c r="BR338"/>
      <c r="BS338"/>
      <c r="BT338"/>
      <c r="BU338"/>
      <c r="BV338"/>
      <c r="BW338"/>
      <c r="BX338"/>
      <c r="BY338"/>
      <c r="BZ338"/>
      <c r="CA338"/>
      <c r="CB338"/>
      <c r="CC338"/>
      <c r="CD338"/>
      <c r="CE338"/>
      <c r="CF338"/>
      <c r="CG338"/>
      <c r="CH338"/>
      <c r="CI338"/>
      <c r="CJ338"/>
      <c r="CK338"/>
      <c r="CL338"/>
      <c r="CM338"/>
      <c r="CN338"/>
      <c r="CO338"/>
      <c r="CP338"/>
      <c r="CQ338"/>
      <c r="CR338"/>
      <c r="CS338"/>
      <c r="CT338"/>
      <c r="CU338"/>
      <c r="CV338"/>
      <c r="CW338"/>
      <c r="CX338"/>
      <c r="CY338"/>
      <c r="CZ338"/>
      <c r="DA338"/>
      <c r="DB338"/>
      <c r="DC338"/>
      <c r="DD338"/>
      <c r="DE338"/>
      <c r="DF338"/>
      <c r="DG338"/>
      <c r="DH338"/>
      <c r="DI338"/>
      <c r="DJ338"/>
      <c r="DK338"/>
      <c r="DL338"/>
      <c r="DM338"/>
      <c r="DN338"/>
      <c r="DO338"/>
      <c r="DP338"/>
      <c r="DQ338"/>
      <c r="DR338"/>
      <c r="DS338"/>
      <c r="DT338"/>
      <c r="DU338"/>
      <c r="DV338"/>
      <c r="DW338"/>
      <c r="DX338"/>
      <c r="DY338"/>
      <c r="DZ338"/>
      <c r="EA338"/>
      <c r="EB338"/>
      <c r="EC338"/>
      <c r="ED338"/>
      <c r="EE338"/>
      <c r="EF338"/>
      <c r="EG338"/>
      <c r="EH338"/>
      <c r="EI338"/>
      <c r="EJ338"/>
      <c r="EK338"/>
      <c r="EL338"/>
      <c r="EM338"/>
      <c r="EN338"/>
      <c r="EO338"/>
      <c r="EP338"/>
      <c r="EQ338"/>
      <c r="ER338"/>
      <c r="ES338"/>
      <c r="ET338"/>
      <c r="EU338"/>
      <c r="EV338"/>
      <c r="EW338"/>
      <c r="EX338"/>
      <c r="EY338"/>
      <c r="EZ338"/>
      <c r="FA338"/>
      <c r="FB338"/>
      <c r="FC338"/>
      <c r="FD338"/>
      <c r="FE338"/>
      <c r="FF338"/>
      <c r="FG338"/>
      <c r="FH338"/>
      <c r="FI338"/>
      <c r="FJ338"/>
      <c r="FK338"/>
      <c r="FL338"/>
      <c r="FM338"/>
      <c r="FN338"/>
      <c r="FO338"/>
      <c r="FP338"/>
      <c r="FQ338"/>
      <c r="FR338"/>
      <c r="FS338"/>
      <c r="FT338"/>
      <c r="FU338"/>
      <c r="FV338"/>
      <c r="FW338"/>
      <c r="FX338"/>
      <c r="FY338"/>
      <c r="FZ338"/>
      <c r="GA338"/>
      <c r="GB338"/>
      <c r="GC338"/>
      <c r="GD338"/>
      <c r="GE338"/>
      <c r="GF338"/>
      <c r="GG338"/>
      <c r="GH338"/>
      <c r="GI338"/>
      <c r="GJ338"/>
      <c r="GK338"/>
      <c r="GL338"/>
      <c r="GM338"/>
      <c r="GN338"/>
      <c r="GO338"/>
      <c r="GP338"/>
      <c r="GQ338"/>
      <c r="GR338"/>
      <c r="GS338"/>
      <c r="GT338"/>
      <c r="GU338"/>
      <c r="GV338"/>
      <c r="GW338"/>
      <c r="GX338"/>
      <c r="GY338"/>
      <c r="GZ338"/>
      <c r="HA338"/>
      <c r="HB338"/>
      <c r="HC338"/>
      <c r="HD338"/>
      <c r="HE338"/>
      <c r="HF338"/>
      <c r="HG338"/>
      <c r="HH338"/>
      <c r="HI338"/>
      <c r="HJ338"/>
      <c r="HK338"/>
      <c r="HL338"/>
      <c r="HM338"/>
      <c r="HN338"/>
      <c r="HO338"/>
      <c r="HP338"/>
      <c r="HQ338"/>
      <c r="HR338"/>
      <c r="HS338"/>
      <c r="HT338"/>
      <c r="HU338"/>
      <c r="HV338"/>
      <c r="HW338"/>
      <c r="HX338"/>
      <c r="HY338"/>
      <c r="HZ338"/>
      <c r="IA338"/>
      <c r="IB338"/>
      <c r="IC338"/>
      <c r="ID338"/>
      <c r="IE338"/>
      <c r="IF338"/>
      <c r="IG338"/>
      <c r="IH338"/>
      <c r="II338"/>
      <c r="IJ338"/>
      <c r="IK338"/>
      <c r="IL338"/>
      <c r="IM338"/>
      <c r="IN338"/>
      <c r="IO338"/>
      <c r="IP338"/>
      <c r="IQ338"/>
      <c r="IR338"/>
      <c r="IS338"/>
      <c r="IT338"/>
      <c r="IU338"/>
      <c r="IV338"/>
      <c r="IW338"/>
    </row>
    <row r="339" spans="1:258" s="2" customFormat="1" ht="15" hidden="1" x14ac:dyDescent="0.25">
      <c r="A339" s="2">
        <v>237</v>
      </c>
      <c r="B339" s="36">
        <f t="shared" ca="1" si="157"/>
        <v>51680</v>
      </c>
      <c r="C339" s="23">
        <f t="shared" si="160"/>
        <v>369.34861111111024</v>
      </c>
      <c r="D339" s="23">
        <f t="shared" si="160"/>
        <v>362.43055555555509</v>
      </c>
      <c r="E339" s="23"/>
      <c r="F339"/>
      <c r="G339"/>
      <c r="H339"/>
      <c r="I339"/>
      <c r="J339"/>
      <c r="K339"/>
      <c r="L339"/>
      <c r="M339"/>
      <c r="N339"/>
      <c r="O339"/>
      <c r="P339"/>
      <c r="Q339"/>
      <c r="R339"/>
      <c r="S339"/>
      <c r="T339"/>
      <c r="U339"/>
      <c r="V339"/>
      <c r="W339"/>
      <c r="X339"/>
      <c r="Y339"/>
      <c r="Z339"/>
      <c r="AA339"/>
      <c r="AB339"/>
      <c r="AC339"/>
      <c r="AD339"/>
      <c r="AE339"/>
      <c r="AF339"/>
      <c r="AG339"/>
      <c r="AH339"/>
      <c r="AI339"/>
      <c r="AJ339"/>
      <c r="AK339"/>
      <c r="AL339"/>
      <c r="AM339"/>
      <c r="AN339"/>
      <c r="AO339"/>
      <c r="AP339"/>
      <c r="AQ339"/>
      <c r="AR339"/>
      <c r="AS339"/>
      <c r="AT339"/>
      <c r="AU339"/>
      <c r="AV339"/>
      <c r="AW339"/>
      <c r="AX339"/>
      <c r="AY339"/>
      <c r="AZ339"/>
      <c r="BA339"/>
      <c r="BB339"/>
      <c r="BC339"/>
      <c r="BD339"/>
      <c r="BE339"/>
      <c r="BF339"/>
      <c r="BG339"/>
      <c r="BH339"/>
      <c r="BI339"/>
      <c r="BJ339"/>
      <c r="BK339"/>
      <c r="BL339"/>
      <c r="BM339"/>
      <c r="BN339"/>
      <c r="BO339"/>
      <c r="BP339"/>
      <c r="BQ339"/>
      <c r="BR339"/>
      <c r="BS339"/>
      <c r="BT339"/>
      <c r="BU339"/>
      <c r="BV339"/>
      <c r="BW339"/>
      <c r="BX339"/>
      <c r="BY339"/>
      <c r="BZ339"/>
      <c r="CA339"/>
      <c r="CB339"/>
      <c r="CC339"/>
      <c r="CD339"/>
      <c r="CE339"/>
      <c r="CF339"/>
      <c r="CG339"/>
      <c r="CH339"/>
      <c r="CI339"/>
      <c r="CJ339"/>
      <c r="CK339"/>
      <c r="CL339"/>
      <c r="CM339"/>
      <c r="CN339"/>
      <c r="CO339"/>
      <c r="CP339"/>
      <c r="CQ339"/>
      <c r="CR339"/>
      <c r="CS339"/>
      <c r="CT339"/>
      <c r="CU339"/>
      <c r="CV339"/>
      <c r="CW339"/>
      <c r="CX339"/>
      <c r="CY339"/>
      <c r="CZ339"/>
      <c r="DA339"/>
      <c r="DB339"/>
      <c r="DC339"/>
      <c r="DD339"/>
      <c r="DE339"/>
      <c r="DF339"/>
      <c r="DG339"/>
      <c r="DH339"/>
      <c r="DI339"/>
      <c r="DJ339"/>
      <c r="DK339"/>
      <c r="DL339"/>
      <c r="DM339"/>
      <c r="DN339"/>
      <c r="DO339"/>
      <c r="DP339"/>
      <c r="DQ339"/>
      <c r="DR339"/>
      <c r="DS339"/>
      <c r="DT339"/>
      <c r="DU339"/>
      <c r="DV339"/>
      <c r="DW339"/>
      <c r="DX339"/>
      <c r="DY339"/>
      <c r="DZ339"/>
      <c r="EA339"/>
      <c r="EB339"/>
      <c r="EC339"/>
      <c r="ED339"/>
      <c r="EE339"/>
      <c r="EF339"/>
      <c r="EG339"/>
      <c r="EH339"/>
      <c r="EI339"/>
      <c r="EJ339"/>
      <c r="EK339"/>
      <c r="EL339"/>
      <c r="EM339"/>
      <c r="EN339"/>
      <c r="EO339"/>
      <c r="EP339"/>
      <c r="EQ339"/>
      <c r="ER339"/>
      <c r="ES339"/>
      <c r="ET339"/>
      <c r="EU339"/>
      <c r="EV339"/>
      <c r="EW339"/>
      <c r="EX339"/>
      <c r="EY339"/>
      <c r="EZ339"/>
      <c r="FA339"/>
      <c r="FB339"/>
      <c r="FC339"/>
      <c r="FD339"/>
      <c r="FE339"/>
      <c r="FF339"/>
      <c r="FG339"/>
      <c r="FH339"/>
      <c r="FI339"/>
      <c r="FJ339"/>
      <c r="FK339"/>
      <c r="FL339"/>
      <c r="FM339"/>
      <c r="FN339"/>
      <c r="FO339"/>
      <c r="FP339"/>
      <c r="FQ339"/>
      <c r="FR339"/>
      <c r="FS339"/>
      <c r="FT339"/>
      <c r="FU339"/>
      <c r="FV339"/>
      <c r="FW339"/>
      <c r="FX339"/>
      <c r="FY339"/>
      <c r="FZ339"/>
      <c r="GA339"/>
      <c r="GB339"/>
      <c r="GC339"/>
      <c r="GD339"/>
      <c r="GE339"/>
      <c r="GF339"/>
      <c r="GG339"/>
      <c r="GH339"/>
      <c r="GI339"/>
      <c r="GJ339"/>
      <c r="GK339"/>
      <c r="GL339"/>
      <c r="GM339"/>
      <c r="GN339"/>
      <c r="GO339"/>
      <c r="GP339"/>
      <c r="GQ339"/>
      <c r="GR339"/>
      <c r="GS339"/>
      <c r="GT339"/>
      <c r="GU339"/>
      <c r="GV339"/>
      <c r="GW339"/>
      <c r="GX339"/>
      <c r="GY339"/>
      <c r="GZ339"/>
      <c r="HA339"/>
      <c r="HB339"/>
      <c r="HC339"/>
      <c r="HD339"/>
      <c r="HE339"/>
      <c r="HF339"/>
      <c r="HG339"/>
      <c r="HH339"/>
      <c r="HI339"/>
      <c r="HJ339"/>
      <c r="HK339"/>
      <c r="HL339"/>
      <c r="HM339"/>
      <c r="HN339"/>
      <c r="HO339"/>
      <c r="HP339"/>
      <c r="HQ339"/>
      <c r="HR339"/>
      <c r="HS339"/>
      <c r="HT339"/>
      <c r="HU339"/>
      <c r="HV339"/>
      <c r="HW339"/>
      <c r="HX339"/>
      <c r="HY339"/>
      <c r="HZ339"/>
      <c r="IA339"/>
      <c r="IB339"/>
      <c r="IC339"/>
      <c r="ID339"/>
      <c r="IE339"/>
      <c r="IF339"/>
      <c r="IG339"/>
      <c r="IH339"/>
      <c r="II339"/>
      <c r="IJ339"/>
      <c r="IK339"/>
      <c r="IL339"/>
      <c r="IM339"/>
      <c r="IN339"/>
      <c r="IO339"/>
      <c r="IP339"/>
      <c r="IQ339"/>
      <c r="IR339"/>
      <c r="IS339"/>
      <c r="IT339"/>
      <c r="IU339"/>
      <c r="IV339"/>
      <c r="IW339"/>
    </row>
    <row r="340" spans="1:258" s="2" customFormat="1" ht="15" hidden="1" x14ac:dyDescent="0.25">
      <c r="A340" s="2">
        <v>238</v>
      </c>
      <c r="B340" s="36">
        <f t="shared" ca="1" si="157"/>
        <v>51710</v>
      </c>
      <c r="C340" s="23">
        <f t="shared" si="160"/>
        <v>365.55312499999917</v>
      </c>
      <c r="D340" s="23">
        <f t="shared" si="160"/>
        <v>360.36458333333286</v>
      </c>
      <c r="E340" s="23"/>
      <c r="F340"/>
      <c r="G340"/>
      <c r="H340"/>
      <c r="I340"/>
      <c r="J340"/>
      <c r="K340"/>
      <c r="L340"/>
      <c r="M340"/>
      <c r="N340"/>
      <c r="O340"/>
      <c r="P340"/>
      <c r="Q340"/>
      <c r="R340"/>
      <c r="S340"/>
      <c r="T340"/>
      <c r="U340"/>
      <c r="V340"/>
      <c r="W340"/>
      <c r="X340"/>
      <c r="Y340"/>
      <c r="Z340"/>
      <c r="AA340"/>
      <c r="AB340"/>
      <c r="AC340"/>
      <c r="AD340"/>
      <c r="AE340"/>
      <c r="AF340"/>
      <c r="AG340"/>
      <c r="AH340"/>
      <c r="AI340"/>
      <c r="AJ340"/>
      <c r="AK340"/>
      <c r="AL340"/>
      <c r="AM340"/>
      <c r="AN340"/>
      <c r="AO340"/>
      <c r="AP340"/>
      <c r="AQ340"/>
      <c r="AR340"/>
      <c r="AS340"/>
      <c r="AT340"/>
      <c r="AU340"/>
      <c r="AV340"/>
      <c r="AW340"/>
      <c r="AX340"/>
      <c r="AY340"/>
      <c r="AZ340"/>
      <c r="BA340"/>
      <c r="BB340"/>
      <c r="BC340"/>
      <c r="BD340"/>
      <c r="BE340"/>
      <c r="BF340"/>
      <c r="BG340"/>
      <c r="BH340"/>
      <c r="BI340"/>
      <c r="BJ340"/>
      <c r="BK340"/>
      <c r="BL340"/>
      <c r="BM340"/>
      <c r="BN340"/>
      <c r="BO340"/>
      <c r="BP340"/>
      <c r="BQ340"/>
      <c r="BR340"/>
      <c r="BS340"/>
      <c r="BT340"/>
      <c r="BU340"/>
      <c r="BV340"/>
      <c r="BW340"/>
      <c r="BX340"/>
      <c r="BY340"/>
      <c r="BZ340"/>
      <c r="CA340"/>
      <c r="CB340"/>
      <c r="CC340"/>
      <c r="CD340"/>
      <c r="CE340"/>
      <c r="CF340"/>
      <c r="CG340"/>
      <c r="CH340"/>
      <c r="CI340"/>
      <c r="CJ340"/>
      <c r="CK340"/>
      <c r="CL340"/>
      <c r="CM340"/>
      <c r="CN340"/>
      <c r="CO340"/>
      <c r="CP340"/>
      <c r="CQ340"/>
      <c r="CR340"/>
      <c r="CS340"/>
      <c r="CT340"/>
      <c r="CU340"/>
      <c r="CV340"/>
      <c r="CW340"/>
      <c r="CX340"/>
      <c r="CY340"/>
      <c r="CZ340"/>
      <c r="DA340"/>
      <c r="DB340"/>
      <c r="DC340"/>
      <c r="DD340"/>
      <c r="DE340"/>
      <c r="DF340"/>
      <c r="DG340"/>
      <c r="DH340"/>
      <c r="DI340"/>
      <c r="DJ340"/>
      <c r="DK340"/>
      <c r="DL340"/>
      <c r="DM340"/>
      <c r="DN340"/>
      <c r="DO340"/>
      <c r="DP340"/>
      <c r="DQ340"/>
      <c r="DR340"/>
      <c r="DS340"/>
      <c r="DT340"/>
      <c r="DU340"/>
      <c r="DV340"/>
      <c r="DW340"/>
      <c r="DX340"/>
      <c r="DY340"/>
      <c r="DZ340"/>
      <c r="EA340"/>
      <c r="EB340"/>
      <c r="EC340"/>
      <c r="ED340"/>
      <c r="EE340"/>
      <c r="EF340"/>
      <c r="EG340"/>
      <c r="EH340"/>
      <c r="EI340"/>
      <c r="EJ340"/>
      <c r="EK340"/>
      <c r="EL340"/>
      <c r="EM340"/>
      <c r="EN340"/>
      <c r="EO340"/>
      <c r="EP340"/>
      <c r="EQ340"/>
      <c r="ER340"/>
      <c r="ES340"/>
      <c r="ET340"/>
      <c r="EU340"/>
      <c r="EV340"/>
      <c r="EW340"/>
      <c r="EX340"/>
      <c r="EY340"/>
      <c r="EZ340"/>
      <c r="FA340"/>
      <c r="FB340"/>
      <c r="FC340"/>
      <c r="FD340"/>
      <c r="FE340"/>
      <c r="FF340"/>
      <c r="FG340"/>
      <c r="FH340"/>
      <c r="FI340"/>
      <c r="FJ340"/>
      <c r="FK340"/>
      <c r="FL340"/>
      <c r="FM340"/>
      <c r="FN340"/>
      <c r="FO340"/>
      <c r="FP340"/>
      <c r="FQ340"/>
      <c r="FR340"/>
      <c r="FS340"/>
      <c r="FT340"/>
      <c r="FU340"/>
      <c r="FV340"/>
      <c r="FW340"/>
      <c r="FX340"/>
      <c r="FY340"/>
      <c r="FZ340"/>
      <c r="GA340"/>
      <c r="GB340"/>
      <c r="GC340"/>
      <c r="GD340"/>
      <c r="GE340"/>
      <c r="GF340"/>
      <c r="GG340"/>
      <c r="GH340"/>
      <c r="GI340"/>
      <c r="GJ340"/>
      <c r="GK340"/>
      <c r="GL340"/>
      <c r="GM340"/>
      <c r="GN340"/>
      <c r="GO340"/>
      <c r="GP340"/>
      <c r="GQ340"/>
      <c r="GR340"/>
      <c r="GS340"/>
      <c r="GT340"/>
      <c r="GU340"/>
      <c r="GV340"/>
      <c r="GW340"/>
      <c r="GX340"/>
      <c r="GY340"/>
      <c r="GZ340"/>
      <c r="HA340"/>
      <c r="HB340"/>
      <c r="HC340"/>
      <c r="HD340"/>
      <c r="HE340"/>
      <c r="HF340"/>
      <c r="HG340"/>
      <c r="HH340"/>
      <c r="HI340"/>
      <c r="HJ340"/>
      <c r="HK340"/>
      <c r="HL340"/>
      <c r="HM340"/>
      <c r="HN340"/>
      <c r="HO340"/>
      <c r="HP340"/>
      <c r="HQ340"/>
      <c r="HR340"/>
      <c r="HS340"/>
      <c r="HT340"/>
      <c r="HU340"/>
      <c r="HV340"/>
      <c r="HW340"/>
      <c r="HX340"/>
      <c r="HY340"/>
      <c r="HZ340"/>
      <c r="IA340"/>
      <c r="IB340"/>
      <c r="IC340"/>
      <c r="ID340"/>
      <c r="IE340"/>
      <c r="IF340"/>
      <c r="IG340"/>
      <c r="IH340"/>
      <c r="II340"/>
      <c r="IJ340"/>
      <c r="IK340"/>
      <c r="IL340"/>
      <c r="IM340"/>
      <c r="IN340"/>
      <c r="IO340"/>
      <c r="IP340"/>
      <c r="IQ340"/>
      <c r="IR340"/>
      <c r="IS340"/>
      <c r="IT340"/>
      <c r="IU340"/>
      <c r="IV340"/>
      <c r="IW340"/>
    </row>
    <row r="341" spans="1:258" s="2" customFormat="1" ht="15" hidden="1" x14ac:dyDescent="0.25">
      <c r="A341" s="2">
        <v>239</v>
      </c>
      <c r="B341" s="36">
        <f t="shared" ca="1" si="157"/>
        <v>51741</v>
      </c>
      <c r="C341" s="23">
        <f t="shared" si="160"/>
        <v>361.75763888888804</v>
      </c>
      <c r="D341" s="23">
        <f t="shared" si="160"/>
        <v>358.29861111111063</v>
      </c>
      <c r="E341" s="23"/>
      <c r="F341"/>
      <c r="G341"/>
      <c r="H341"/>
      <c r="I341"/>
      <c r="J341"/>
      <c r="K341"/>
      <c r="L341"/>
      <c r="M341"/>
      <c r="N341"/>
      <c r="O341"/>
      <c r="P341"/>
      <c r="Q341"/>
      <c r="R341"/>
      <c r="S341"/>
      <c r="T341"/>
      <c r="U341"/>
      <c r="V341"/>
      <c r="W341"/>
      <c r="X341"/>
      <c r="Y341"/>
      <c r="Z341"/>
      <c r="AA341"/>
      <c r="AB341"/>
      <c r="AC341"/>
      <c r="AD341"/>
      <c r="AE341"/>
      <c r="AF341"/>
      <c r="AG341"/>
      <c r="AH341"/>
      <c r="AI341"/>
      <c r="AJ341"/>
      <c r="AK341"/>
      <c r="AL341"/>
      <c r="AM341"/>
      <c r="AN341"/>
      <c r="AO341"/>
      <c r="AP341"/>
      <c r="AQ341"/>
      <c r="AR341"/>
      <c r="AS341"/>
      <c r="AT341"/>
      <c r="AU341"/>
      <c r="AV341"/>
      <c r="AW341"/>
      <c r="AX341"/>
      <c r="AY341"/>
      <c r="AZ341"/>
      <c r="BA341"/>
      <c r="BB341"/>
      <c r="BC341"/>
      <c r="BD341"/>
      <c r="BE341"/>
      <c r="BF341"/>
      <c r="BG341"/>
      <c r="BH341"/>
      <c r="BI341"/>
      <c r="BJ341"/>
      <c r="BK341"/>
      <c r="BL341"/>
      <c r="BM341"/>
      <c r="BN341"/>
      <c r="BO341"/>
      <c r="BP341"/>
      <c r="BQ341"/>
      <c r="BR341"/>
      <c r="BS341"/>
      <c r="BT341"/>
      <c r="BU341"/>
      <c r="BV341"/>
      <c r="BW341"/>
      <c r="BX341"/>
      <c r="BY341"/>
      <c r="BZ341"/>
      <c r="CA341"/>
      <c r="CB341"/>
      <c r="CC341"/>
      <c r="CD341"/>
      <c r="CE341"/>
      <c r="CF341"/>
      <c r="CG341"/>
      <c r="CH341"/>
      <c r="CI341"/>
      <c r="CJ341"/>
      <c r="CK341"/>
      <c r="CL341"/>
      <c r="CM341"/>
      <c r="CN341"/>
      <c r="CO341"/>
      <c r="CP341"/>
      <c r="CQ341"/>
      <c r="CR341"/>
      <c r="CS341"/>
      <c r="CT341"/>
      <c r="CU341"/>
      <c r="CV341"/>
      <c r="CW341"/>
      <c r="CX341"/>
      <c r="CY341"/>
      <c r="CZ341"/>
      <c r="DA341"/>
      <c r="DB341"/>
      <c r="DC341"/>
      <c r="DD341"/>
      <c r="DE341"/>
      <c r="DF341"/>
      <c r="DG341"/>
      <c r="DH341"/>
      <c r="DI341"/>
      <c r="DJ341"/>
      <c r="DK341"/>
      <c r="DL341"/>
      <c r="DM341"/>
      <c r="DN341"/>
      <c r="DO341"/>
      <c r="DP341"/>
      <c r="DQ341"/>
      <c r="DR341"/>
      <c r="DS341"/>
      <c r="DT341"/>
      <c r="DU341"/>
      <c r="DV341"/>
      <c r="DW341"/>
      <c r="DX341"/>
      <c r="DY341"/>
      <c r="DZ341"/>
      <c r="EA341"/>
      <c r="EB341"/>
      <c r="EC341"/>
      <c r="ED341"/>
      <c r="EE341"/>
      <c r="EF341"/>
      <c r="EG341"/>
      <c r="EH341"/>
      <c r="EI341"/>
      <c r="EJ341"/>
      <c r="EK341"/>
      <c r="EL341"/>
      <c r="EM341"/>
      <c r="EN341"/>
      <c r="EO341"/>
      <c r="EP341"/>
      <c r="EQ341"/>
      <c r="ER341"/>
      <c r="ES341"/>
      <c r="ET341"/>
      <c r="EU341"/>
      <c r="EV341"/>
      <c r="EW341"/>
      <c r="EX341"/>
      <c r="EY341"/>
      <c r="EZ341"/>
      <c r="FA341"/>
      <c r="FB341"/>
      <c r="FC341"/>
      <c r="FD341"/>
      <c r="FE341"/>
      <c r="FF341"/>
      <c r="FG341"/>
      <c r="FH341"/>
      <c r="FI341"/>
      <c r="FJ341"/>
      <c r="FK341"/>
      <c r="FL341"/>
      <c r="FM341"/>
      <c r="FN341"/>
      <c r="FO341"/>
      <c r="FP341"/>
      <c r="FQ341"/>
      <c r="FR341"/>
      <c r="FS341"/>
      <c r="FT341"/>
      <c r="FU341"/>
      <c r="FV341"/>
      <c r="FW341"/>
      <c r="FX341"/>
      <c r="FY341"/>
      <c r="FZ341"/>
      <c r="GA341"/>
      <c r="GB341"/>
      <c r="GC341"/>
      <c r="GD341"/>
      <c r="GE341"/>
      <c r="GF341"/>
      <c r="GG341"/>
      <c r="GH341"/>
      <c r="GI341"/>
      <c r="GJ341"/>
      <c r="GK341"/>
      <c r="GL341"/>
      <c r="GM341"/>
      <c r="GN341"/>
      <c r="GO341"/>
      <c r="GP341"/>
      <c r="GQ341"/>
      <c r="GR341"/>
      <c r="GS341"/>
      <c r="GT341"/>
      <c r="GU341"/>
      <c r="GV341"/>
      <c r="GW341"/>
      <c r="GX341"/>
      <c r="GY341"/>
      <c r="GZ341"/>
      <c r="HA341"/>
      <c r="HB341"/>
      <c r="HC341"/>
      <c r="HD341"/>
      <c r="HE341"/>
      <c r="HF341"/>
      <c r="HG341"/>
      <c r="HH341"/>
      <c r="HI341"/>
      <c r="HJ341"/>
      <c r="HK341"/>
      <c r="HL341"/>
      <c r="HM341"/>
      <c r="HN341"/>
      <c r="HO341"/>
      <c r="HP341"/>
      <c r="HQ341"/>
      <c r="HR341"/>
      <c r="HS341"/>
      <c r="HT341"/>
      <c r="HU341"/>
      <c r="HV341"/>
      <c r="HW341"/>
      <c r="HX341"/>
      <c r="HY341"/>
      <c r="HZ341"/>
      <c r="IA341"/>
      <c r="IB341"/>
      <c r="IC341"/>
      <c r="ID341"/>
      <c r="IE341"/>
      <c r="IF341"/>
      <c r="IG341"/>
      <c r="IH341"/>
      <c r="II341"/>
      <c r="IJ341"/>
      <c r="IK341"/>
      <c r="IL341"/>
      <c r="IM341"/>
      <c r="IN341"/>
      <c r="IO341"/>
      <c r="IP341"/>
      <c r="IQ341"/>
      <c r="IR341"/>
      <c r="IS341"/>
      <c r="IT341"/>
      <c r="IU341"/>
      <c r="IV341"/>
      <c r="IW341"/>
    </row>
    <row r="342" spans="1:258" s="2" customFormat="1" ht="15" hidden="1" x14ac:dyDescent="0.25">
      <c r="A342" s="2">
        <v>240</v>
      </c>
      <c r="B342" s="36">
        <f t="shared" ca="1" si="157"/>
        <v>51772</v>
      </c>
      <c r="C342" s="23">
        <f t="shared" si="160"/>
        <v>3787.9621527777767</v>
      </c>
      <c r="D342" s="23">
        <f>AK84</f>
        <v>3786.2326388888882</v>
      </c>
      <c r="E342" s="23"/>
      <c r="F342"/>
      <c r="G342"/>
      <c r="H342"/>
      <c r="I342"/>
      <c r="J342"/>
      <c r="K342"/>
      <c r="L342"/>
      <c r="M342"/>
      <c r="N342"/>
      <c r="O342"/>
      <c r="P342"/>
      <c r="Q342"/>
      <c r="R342"/>
      <c r="S342"/>
      <c r="T342"/>
      <c r="U342"/>
      <c r="V342"/>
      <c r="W342"/>
      <c r="X342"/>
      <c r="Y342"/>
      <c r="Z342"/>
      <c r="AA342"/>
      <c r="AB342"/>
      <c r="AC342"/>
      <c r="AD342"/>
      <c r="AE342"/>
      <c r="AF342"/>
      <c r="AG342"/>
      <c r="AH342"/>
      <c r="AI342"/>
      <c r="AJ342"/>
      <c r="AK342"/>
      <c r="AL342"/>
      <c r="AM342"/>
      <c r="AN342"/>
      <c r="AO342"/>
      <c r="AP342"/>
      <c r="AQ342"/>
      <c r="AR342"/>
      <c r="AS342"/>
      <c r="AT342"/>
      <c r="AU342"/>
      <c r="AV342"/>
      <c r="AW342"/>
      <c r="AX342"/>
      <c r="AY342"/>
      <c r="AZ342"/>
      <c r="BA342"/>
      <c r="BB342"/>
      <c r="BC342"/>
      <c r="BD342"/>
      <c r="BE342"/>
      <c r="BF342"/>
      <c r="BG342"/>
      <c r="BH342"/>
      <c r="BI342"/>
      <c r="BJ342"/>
      <c r="BK342"/>
      <c r="BL342"/>
      <c r="BM342"/>
      <c r="BN342"/>
      <c r="BO342"/>
      <c r="BP342"/>
      <c r="BQ342"/>
      <c r="BR342"/>
      <c r="BS342"/>
      <c r="BT342"/>
      <c r="BU342"/>
      <c r="BV342"/>
      <c r="BW342"/>
      <c r="BX342"/>
      <c r="BY342"/>
      <c r="BZ342"/>
      <c r="CA342"/>
      <c r="CB342"/>
      <c r="CC342"/>
      <c r="CD342"/>
      <c r="CE342"/>
      <c r="CF342"/>
      <c r="CG342"/>
      <c r="CH342"/>
      <c r="CI342"/>
      <c r="CJ342"/>
      <c r="CK342"/>
      <c r="CL342"/>
      <c r="CM342"/>
      <c r="CN342"/>
      <c r="CO342"/>
      <c r="CP342"/>
      <c r="CQ342"/>
      <c r="CR342"/>
      <c r="CS342"/>
      <c r="CT342"/>
      <c r="CU342"/>
      <c r="CV342"/>
      <c r="CW342"/>
      <c r="CX342"/>
      <c r="CY342"/>
      <c r="CZ342"/>
      <c r="DA342"/>
      <c r="DB342"/>
      <c r="DC342"/>
      <c r="DD342"/>
      <c r="DE342"/>
      <c r="DF342"/>
      <c r="DG342"/>
      <c r="DH342"/>
      <c r="DI342"/>
      <c r="DJ342"/>
      <c r="DK342"/>
      <c r="DL342"/>
      <c r="DM342"/>
      <c r="DN342"/>
      <c r="DO342"/>
      <c r="DP342"/>
      <c r="DQ342"/>
      <c r="DR342"/>
      <c r="DS342"/>
      <c r="DT342"/>
      <c r="DU342"/>
      <c r="DV342"/>
      <c r="DW342"/>
      <c r="DX342"/>
      <c r="DY342"/>
      <c r="DZ342"/>
      <c r="EA342"/>
      <c r="EB342"/>
      <c r="EC342"/>
      <c r="ED342"/>
      <c r="EE342"/>
      <c r="EF342"/>
      <c r="EG342"/>
      <c r="EH342"/>
      <c r="EI342"/>
      <c r="EJ342"/>
      <c r="EK342"/>
      <c r="EL342"/>
      <c r="EM342"/>
      <c r="EN342"/>
      <c r="EO342"/>
      <c r="EP342"/>
      <c r="EQ342"/>
      <c r="ER342"/>
      <c r="ES342"/>
      <c r="ET342"/>
      <c r="EU342"/>
      <c r="EV342"/>
      <c r="EW342"/>
      <c r="EX342"/>
      <c r="EY342"/>
      <c r="EZ342"/>
      <c r="FA342"/>
      <c r="FB342"/>
      <c r="FC342"/>
      <c r="FD342"/>
      <c r="FE342"/>
      <c r="FF342"/>
      <c r="FG342"/>
      <c r="FH342"/>
      <c r="FI342"/>
      <c r="FJ342"/>
      <c r="FK342"/>
      <c r="FL342"/>
      <c r="FM342"/>
      <c r="FN342"/>
      <c r="FO342"/>
      <c r="FP342"/>
      <c r="FQ342"/>
      <c r="FR342"/>
      <c r="FS342"/>
      <c r="FT342"/>
      <c r="FU342"/>
      <c r="FV342"/>
      <c r="FW342"/>
      <c r="FX342"/>
      <c r="FY342"/>
      <c r="FZ342"/>
      <c r="GA342"/>
      <c r="GB342"/>
      <c r="GC342"/>
      <c r="GD342"/>
      <c r="GE342"/>
      <c r="GF342"/>
      <c r="GG342"/>
      <c r="GH342"/>
      <c r="GI342"/>
      <c r="GJ342"/>
      <c r="GK342"/>
      <c r="GL342"/>
      <c r="GM342"/>
      <c r="GN342"/>
      <c r="GO342"/>
      <c r="GP342"/>
      <c r="GQ342"/>
      <c r="GR342"/>
      <c r="GS342"/>
      <c r="GT342"/>
      <c r="GU342"/>
      <c r="GV342"/>
      <c r="GW342"/>
      <c r="GX342"/>
      <c r="GY342"/>
      <c r="GZ342"/>
      <c r="HA342"/>
      <c r="HB342"/>
      <c r="HC342"/>
      <c r="HD342"/>
      <c r="HE342"/>
      <c r="HF342"/>
      <c r="HG342"/>
      <c r="HH342"/>
      <c r="HI342"/>
      <c r="HJ342"/>
      <c r="HK342"/>
      <c r="HL342"/>
      <c r="HM342"/>
      <c r="HN342"/>
      <c r="HO342"/>
      <c r="HP342"/>
      <c r="HQ342"/>
      <c r="HR342"/>
      <c r="HS342"/>
      <c r="HT342"/>
      <c r="HU342"/>
      <c r="HV342"/>
      <c r="HW342"/>
      <c r="HX342"/>
      <c r="HY342"/>
      <c r="HZ342"/>
      <c r="IA342"/>
      <c r="IB342"/>
      <c r="IC342"/>
      <c r="ID342"/>
      <c r="IE342"/>
      <c r="IF342"/>
      <c r="IG342"/>
      <c r="IH342"/>
      <c r="II342"/>
      <c r="IJ342"/>
      <c r="IK342"/>
      <c r="IL342"/>
      <c r="IM342"/>
      <c r="IN342"/>
      <c r="IO342"/>
      <c r="IP342"/>
      <c r="IQ342"/>
      <c r="IR342"/>
      <c r="IS342"/>
      <c r="IT342"/>
      <c r="IU342"/>
      <c r="IV342"/>
      <c r="IW342"/>
    </row>
    <row r="343" spans="1:258" s="2" customFormat="1" ht="15" x14ac:dyDescent="0.25">
      <c r="H343"/>
      <c r="I343"/>
      <c r="J343"/>
      <c r="K343"/>
      <c r="L343"/>
      <c r="M343"/>
      <c r="N343"/>
      <c r="O343"/>
      <c r="P343"/>
      <c r="Q343"/>
      <c r="R343"/>
      <c r="S343"/>
      <c r="T343"/>
      <c r="U343"/>
      <c r="V343"/>
      <c r="W343"/>
      <c r="X343"/>
      <c r="Y343"/>
      <c r="Z343"/>
      <c r="AA343"/>
      <c r="AB343"/>
      <c r="AC343"/>
      <c r="AD343"/>
      <c r="AE343"/>
      <c r="AF343"/>
      <c r="AG343"/>
      <c r="AH343"/>
      <c r="AI343"/>
      <c r="AJ343"/>
      <c r="AK343"/>
      <c r="AL343"/>
      <c r="AM343"/>
      <c r="AN343"/>
      <c r="AO343"/>
      <c r="AP343"/>
      <c r="AQ343"/>
      <c r="AR343"/>
      <c r="AS343"/>
      <c r="AT343"/>
      <c r="AU343"/>
      <c r="AV343"/>
      <c r="AW343"/>
      <c r="AX343"/>
      <c r="AY343"/>
      <c r="AZ343"/>
      <c r="BA343"/>
      <c r="BB343"/>
      <c r="BC343"/>
      <c r="BD343"/>
      <c r="BE343"/>
      <c r="BF343"/>
      <c r="BG343"/>
      <c r="BH343"/>
      <c r="BI343"/>
      <c r="BJ343"/>
      <c r="BK343"/>
      <c r="BL343"/>
      <c r="BM343"/>
      <c r="BN343"/>
      <c r="BO343"/>
      <c r="BP343"/>
      <c r="BQ343"/>
      <c r="BR343"/>
      <c r="BS343"/>
      <c r="BT343"/>
      <c r="BU343"/>
      <c r="BV343"/>
      <c r="BW343"/>
      <c r="BX343"/>
      <c r="BY343"/>
      <c r="BZ343"/>
      <c r="CA343"/>
      <c r="CB343"/>
      <c r="CC343"/>
      <c r="CD343"/>
      <c r="CE343"/>
      <c r="CF343"/>
      <c r="CG343"/>
      <c r="CH343"/>
      <c r="CI343"/>
      <c r="CJ343"/>
      <c r="CK343"/>
      <c r="CL343"/>
      <c r="CM343"/>
      <c r="CN343"/>
      <c r="CO343"/>
      <c r="CP343"/>
      <c r="CQ343"/>
      <c r="CR343"/>
      <c r="CS343"/>
      <c r="CT343"/>
      <c r="CU343"/>
      <c r="CV343"/>
      <c r="CW343"/>
      <c r="CX343"/>
      <c r="CY343"/>
      <c r="CZ343"/>
      <c r="DA343"/>
      <c r="DB343"/>
      <c r="DC343"/>
      <c r="DD343"/>
      <c r="DE343"/>
      <c r="DF343"/>
      <c r="DG343"/>
      <c r="DH343"/>
      <c r="DI343"/>
      <c r="DJ343"/>
      <c r="DK343"/>
      <c r="DL343"/>
      <c r="DM343"/>
      <c r="DN343"/>
      <c r="DO343"/>
      <c r="DP343"/>
      <c r="DQ343"/>
      <c r="DR343"/>
      <c r="DS343"/>
      <c r="DT343"/>
      <c r="DU343"/>
      <c r="DV343"/>
      <c r="DW343"/>
      <c r="DX343"/>
      <c r="DY343"/>
      <c r="DZ343"/>
      <c r="EA343"/>
      <c r="EB343"/>
      <c r="EC343"/>
      <c r="ED343"/>
      <c r="EE343"/>
      <c r="EF343"/>
      <c r="EG343"/>
      <c r="EH343"/>
      <c r="EI343"/>
      <c r="EJ343"/>
      <c r="EK343"/>
      <c r="EL343"/>
      <c r="EM343"/>
      <c r="EN343"/>
      <c r="EO343"/>
      <c r="EP343"/>
      <c r="EQ343"/>
      <c r="ER343"/>
      <c r="ES343"/>
      <c r="ET343"/>
      <c r="EU343"/>
      <c r="EV343"/>
      <c r="EW343"/>
      <c r="EX343"/>
      <c r="EY343"/>
      <c r="EZ343"/>
      <c r="FA343"/>
      <c r="FB343"/>
      <c r="FC343"/>
      <c r="FD343"/>
      <c r="FE343"/>
      <c r="FF343"/>
      <c r="FG343"/>
      <c r="FH343"/>
      <c r="FI343"/>
      <c r="FJ343"/>
      <c r="FK343"/>
      <c r="FL343"/>
      <c r="FM343"/>
      <c r="FN343"/>
      <c r="FO343"/>
      <c r="FP343"/>
      <c r="FQ343"/>
      <c r="FR343"/>
      <c r="FS343"/>
      <c r="FT343"/>
      <c r="FU343"/>
      <c r="FV343"/>
      <c r="FW343"/>
      <c r="FX343"/>
      <c r="FY343"/>
      <c r="FZ343"/>
      <c r="GA343"/>
      <c r="GB343"/>
      <c r="GC343"/>
      <c r="GD343"/>
      <c r="GE343"/>
      <c r="GF343"/>
      <c r="GG343"/>
      <c r="GH343"/>
      <c r="GI343"/>
      <c r="GJ343"/>
      <c r="GK343"/>
      <c r="GL343"/>
      <c r="GM343"/>
      <c r="GN343"/>
      <c r="GO343"/>
      <c r="GP343"/>
      <c r="GQ343"/>
      <c r="GR343"/>
      <c r="GS343"/>
      <c r="GT343"/>
      <c r="GU343"/>
      <c r="GV343"/>
      <c r="GW343"/>
      <c r="GX343"/>
      <c r="GY343"/>
      <c r="GZ343"/>
      <c r="HA343"/>
      <c r="HB343"/>
      <c r="HC343"/>
      <c r="HD343"/>
      <c r="HE343"/>
      <c r="HF343"/>
      <c r="HG343"/>
      <c r="HH343"/>
      <c r="HI343"/>
      <c r="HJ343"/>
      <c r="HK343"/>
      <c r="HL343"/>
      <c r="HM343"/>
      <c r="HN343"/>
      <c r="HO343"/>
      <c r="HP343"/>
      <c r="HQ343"/>
      <c r="HR343"/>
      <c r="HS343"/>
      <c r="HT343"/>
      <c r="HU343"/>
      <c r="HV343"/>
      <c r="HW343"/>
      <c r="HX343"/>
      <c r="HY343"/>
      <c r="HZ343"/>
      <c r="IA343"/>
      <c r="IB343"/>
      <c r="IC343"/>
      <c r="ID343"/>
      <c r="IE343"/>
      <c r="IF343"/>
      <c r="IG343"/>
      <c r="IH343"/>
      <c r="II343"/>
      <c r="IJ343"/>
      <c r="IK343"/>
      <c r="IL343"/>
      <c r="IM343"/>
      <c r="IN343"/>
      <c r="IO343"/>
      <c r="IP343"/>
      <c r="IQ343"/>
      <c r="IR343"/>
      <c r="IS343"/>
      <c r="IT343"/>
      <c r="IU343"/>
      <c r="IV343"/>
      <c r="IW343"/>
      <c r="IX343"/>
    </row>
  </sheetData>
  <sheetProtection algorithmName="SHA-512" hashValue="oaUXVT1xyAsKRkoC0SwdyDa28LRYpVWsWobMEPo2cliK8OD5jVN6qPrBFn/oHZIrxst0iKT82nVjeUlU7aNM5g==" saltValue="LYO4h8BwAE76WlyR6R24xA==" spinCount="100000" sheet="1" objects="1" scenarios="1"/>
  <mergeCells count="108">
    <mergeCell ref="A88:L88"/>
    <mergeCell ref="A89:L89"/>
    <mergeCell ref="A90:L90"/>
    <mergeCell ref="A91:L91"/>
    <mergeCell ref="A71:A72"/>
    <mergeCell ref="A39:K39"/>
    <mergeCell ref="L39:M39"/>
    <mergeCell ref="M86:N86"/>
    <mergeCell ref="A99:B100"/>
    <mergeCell ref="C99:H99"/>
    <mergeCell ref="C100:H100"/>
    <mergeCell ref="A92:L92"/>
    <mergeCell ref="A93:Q93"/>
    <mergeCell ref="A94:Q94"/>
    <mergeCell ref="A95:Q95"/>
    <mergeCell ref="A97:B97"/>
    <mergeCell ref="C97:H97"/>
    <mergeCell ref="A33:K33"/>
    <mergeCell ref="L33:M33"/>
    <mergeCell ref="A32:K32"/>
    <mergeCell ref="L32:M32"/>
    <mergeCell ref="A56:A57"/>
    <mergeCell ref="A41:A42"/>
    <mergeCell ref="AF41:AK41"/>
    <mergeCell ref="AL41:AQ41"/>
    <mergeCell ref="B56:G56"/>
    <mergeCell ref="H56:M56"/>
    <mergeCell ref="N56:S56"/>
    <mergeCell ref="A34:K34"/>
    <mergeCell ref="L34:M34"/>
    <mergeCell ref="A35:K35"/>
    <mergeCell ref="L35:M35"/>
    <mergeCell ref="A36:K36"/>
    <mergeCell ref="L36:M36"/>
    <mergeCell ref="A37:K37"/>
    <mergeCell ref="L37:M37"/>
    <mergeCell ref="A38:K38"/>
    <mergeCell ref="L38:M38"/>
    <mergeCell ref="B41:G41"/>
    <mergeCell ref="H41:M41"/>
    <mergeCell ref="N41:S41"/>
    <mergeCell ref="A13:K13"/>
    <mergeCell ref="L13:M13"/>
    <mergeCell ref="A15:K15"/>
    <mergeCell ref="A16:K16"/>
    <mergeCell ref="A14:K14"/>
    <mergeCell ref="L14:M14"/>
    <mergeCell ref="L21:M21"/>
    <mergeCell ref="A20:K20"/>
    <mergeCell ref="L20:M20"/>
    <mergeCell ref="A19:K19"/>
    <mergeCell ref="L15:M15"/>
    <mergeCell ref="L16:M16"/>
    <mergeCell ref="L18:M18"/>
    <mergeCell ref="L19:M19"/>
    <mergeCell ref="A18:K18"/>
    <mergeCell ref="A30:K30"/>
    <mergeCell ref="L30:M30"/>
    <mergeCell ref="A29:K29"/>
    <mergeCell ref="L29:M29"/>
    <mergeCell ref="A17:K17"/>
    <mergeCell ref="L17:M17"/>
    <mergeCell ref="L22:M22"/>
    <mergeCell ref="A23:I23"/>
    <mergeCell ref="L23:M23"/>
    <mergeCell ref="A22:K22"/>
    <mergeCell ref="A25:K25"/>
    <mergeCell ref="L25:M25"/>
    <mergeCell ref="A26:K26"/>
    <mergeCell ref="L26:M26"/>
    <mergeCell ref="A27:K27"/>
    <mergeCell ref="A21:K21"/>
    <mergeCell ref="L27:M27"/>
    <mergeCell ref="A28:K28"/>
    <mergeCell ref="L28:M28"/>
    <mergeCell ref="T41:Y41"/>
    <mergeCell ref="Z41:AE41"/>
    <mergeCell ref="A1:M1"/>
    <mergeCell ref="A2:M2"/>
    <mergeCell ref="A3:M3"/>
    <mergeCell ref="A4:M4"/>
    <mergeCell ref="A5:K5"/>
    <mergeCell ref="L5:M5"/>
    <mergeCell ref="A6:K6"/>
    <mergeCell ref="L6:M6"/>
    <mergeCell ref="A7:K7"/>
    <mergeCell ref="L7:M7"/>
    <mergeCell ref="A8:K8"/>
    <mergeCell ref="L8:M8"/>
    <mergeCell ref="A9:J9"/>
    <mergeCell ref="L9:M9"/>
    <mergeCell ref="A10:J10"/>
    <mergeCell ref="L10:M10"/>
    <mergeCell ref="A11:J11"/>
    <mergeCell ref="L11:M11"/>
    <mergeCell ref="A12:J12"/>
    <mergeCell ref="L12:M12"/>
    <mergeCell ref="A24:M24"/>
    <mergeCell ref="A31:M31"/>
    <mergeCell ref="T56:Y56"/>
    <mergeCell ref="Z56:AE56"/>
    <mergeCell ref="AF56:AK56"/>
    <mergeCell ref="AL56:AQ56"/>
    <mergeCell ref="H71:M71"/>
    <mergeCell ref="N71:S71"/>
    <mergeCell ref="T71:Y71"/>
    <mergeCell ref="Z71:AE71"/>
    <mergeCell ref="AF71:AK71"/>
  </mergeCells>
  <pageMargins left="3.937007874015748E-2" right="3.937007874015748E-2" top="0.15748031496062992" bottom="0.15748031496062992" header="3.937007874015748E-2" footer="3.937007874015748E-2"/>
  <pageSetup paperSize="9" scale="34"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Drop Down 1">
              <controlPr defaultSize="0" autoLine="0" autoPict="0">
                <anchor>
                  <from>
                    <xdr:col>11</xdr:col>
                    <xdr:colOff>9525</xdr:colOff>
                    <xdr:row>21</xdr:row>
                    <xdr:rowOff>9525</xdr:rowOff>
                  </from>
                  <to>
                    <xdr:col>13</xdr:col>
                    <xdr:colOff>152400</xdr:colOff>
                    <xdr:row>21</xdr:row>
                    <xdr:rowOff>180975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4">
    <pageSetUpPr fitToPage="1"/>
  </sheetPr>
  <dimension ref="A1:AJ454"/>
  <sheetViews>
    <sheetView showGridLines="0" topLeftCell="A4" zoomScaleNormal="100" workbookViewId="0">
      <selection activeCell="E37" sqref="E3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81" t="s">
        <v>49</v>
      </c>
      <c r="B1" s="81"/>
      <c r="C1" s="81"/>
      <c r="D1" s="81"/>
      <c r="E1" s="81"/>
      <c r="F1" s="81"/>
      <c r="G1" s="81"/>
      <c r="H1" s="81"/>
      <c r="I1" s="81"/>
      <c r="O1" s="2"/>
    </row>
    <row r="2" spans="1:28" ht="27.75" customHeight="1" x14ac:dyDescent="0.25">
      <c r="A2" s="82" t="s">
        <v>3</v>
      </c>
      <c r="B2" s="82"/>
      <c r="C2" s="82"/>
      <c r="D2" s="82"/>
      <c r="E2" s="82"/>
      <c r="F2" s="82"/>
      <c r="G2" s="82"/>
      <c r="H2" s="82"/>
      <c r="I2" s="82"/>
    </row>
    <row r="3" spans="1:28" ht="24.75" customHeight="1" x14ac:dyDescent="0.25">
      <c r="A3" s="83" t="s">
        <v>11</v>
      </c>
      <c r="B3" s="83"/>
      <c r="C3" s="83"/>
      <c r="D3" s="83"/>
      <c r="E3" s="83"/>
      <c r="F3" s="83"/>
      <c r="G3" s="83"/>
      <c r="H3" s="83"/>
      <c r="I3" s="83"/>
    </row>
    <row r="4" spans="1:28" ht="30" customHeight="1" x14ac:dyDescent="0.25">
      <c r="A4" s="84" t="e">
        <f>#REF!</f>
        <v>#REF!</v>
      </c>
      <c r="B4" s="84"/>
      <c r="C4" s="84"/>
      <c r="D4" s="84"/>
      <c r="E4" s="84"/>
      <c r="F4" s="84"/>
      <c r="G4" s="84"/>
      <c r="H4" s="84"/>
      <c r="I4" s="84"/>
    </row>
    <row r="5" spans="1:28" x14ac:dyDescent="0.25">
      <c r="A5" s="85" t="s">
        <v>17</v>
      </c>
      <c r="B5" s="85"/>
      <c r="C5" s="85"/>
      <c r="D5" s="85"/>
      <c r="E5" s="85"/>
      <c r="F5" s="85"/>
      <c r="G5" s="85"/>
      <c r="H5" s="85"/>
      <c r="I5" s="85"/>
      <c r="J5" s="43"/>
      <c r="K5" s="14"/>
      <c r="L5" s="14"/>
      <c r="M5" s="14"/>
      <c r="N5" s="14"/>
      <c r="R5" s="1"/>
      <c r="S5" s="1"/>
      <c r="T5" s="1"/>
      <c r="U5" s="1"/>
      <c r="V5" s="1"/>
      <c r="W5" s="1"/>
    </row>
    <row r="6" spans="1:28" x14ac:dyDescent="0.25">
      <c r="A6" s="86" t="s">
        <v>15</v>
      </c>
      <c r="B6" s="86"/>
      <c r="C6" s="86"/>
      <c r="D6" s="86"/>
      <c r="E6" s="86"/>
      <c r="F6" s="86"/>
      <c r="G6" s="86"/>
      <c r="H6" s="87">
        <v>0.3</v>
      </c>
      <c r="I6" s="87"/>
      <c r="J6" s="42"/>
      <c r="K6" s="31"/>
      <c r="L6" s="31"/>
      <c r="M6" s="31"/>
      <c r="N6" s="31"/>
      <c r="O6" s="31"/>
      <c r="P6" s="2"/>
      <c r="Q6" s="2"/>
      <c r="S6" s="15"/>
      <c r="T6" s="15"/>
      <c r="U6" s="15"/>
      <c r="V6" s="15"/>
      <c r="W6" s="16"/>
      <c r="X6" s="1"/>
      <c r="Y6" s="1"/>
      <c r="AA6" s="1" t="s">
        <v>2</v>
      </c>
      <c r="AB6" s="25" t="s">
        <v>0</v>
      </c>
    </row>
    <row r="7" spans="1:28" x14ac:dyDescent="0.25">
      <c r="A7" s="86" t="s">
        <v>4</v>
      </c>
      <c r="B7" s="86"/>
      <c r="C7" s="86"/>
      <c r="D7" s="86"/>
      <c r="E7" s="86"/>
      <c r="F7" s="86"/>
      <c r="G7" s="86"/>
      <c r="H7" s="88">
        <v>1500000</v>
      </c>
      <c r="I7" s="88"/>
      <c r="J7" s="42"/>
      <c r="K7" s="31"/>
      <c r="L7" s="31"/>
      <c r="M7" s="31"/>
      <c r="N7" s="31"/>
      <c r="O7" s="31"/>
      <c r="P7" s="2"/>
      <c r="Q7" s="2"/>
      <c r="W7" s="17"/>
      <c r="X7" s="1"/>
      <c r="Y7" s="1"/>
      <c r="AA7" s="2" t="s">
        <v>14</v>
      </c>
      <c r="AB7" s="25" t="s">
        <v>1</v>
      </c>
    </row>
    <row r="8" spans="1:28" x14ac:dyDescent="0.25">
      <c r="A8" s="89" t="s">
        <v>12</v>
      </c>
      <c r="B8" s="89"/>
      <c r="C8" s="89"/>
      <c r="D8" s="89"/>
      <c r="E8" s="89"/>
      <c r="F8" s="89"/>
      <c r="G8" s="89"/>
      <c r="H8" s="90">
        <v>240</v>
      </c>
      <c r="I8" s="90"/>
      <c r="J8" s="42"/>
      <c r="K8" s="31"/>
      <c r="L8" s="31"/>
      <c r="M8" s="31"/>
      <c r="N8" s="31"/>
      <c r="O8" s="31"/>
      <c r="P8" s="2"/>
      <c r="Q8" s="2"/>
      <c r="S8" s="18"/>
      <c r="T8" s="18"/>
      <c r="U8" s="18"/>
      <c r="V8" s="18"/>
      <c r="W8" s="17"/>
      <c r="X8" s="1"/>
      <c r="Y8" s="1"/>
    </row>
    <row r="9" spans="1:28" x14ac:dyDescent="0.25">
      <c r="A9" s="91" t="s">
        <v>50</v>
      </c>
      <c r="B9" s="92"/>
      <c r="C9" s="92"/>
      <c r="D9" s="92"/>
      <c r="E9" s="92"/>
      <c r="F9" s="92"/>
      <c r="G9" s="92"/>
      <c r="H9" s="93">
        <v>0.129</v>
      </c>
      <c r="I9" s="94"/>
      <c r="J9" s="42"/>
      <c r="K9" s="31"/>
      <c r="L9" s="31"/>
      <c r="M9" s="31"/>
      <c r="N9" s="31"/>
      <c r="O9" s="31"/>
      <c r="P9" s="2"/>
      <c r="Q9" s="2"/>
      <c r="S9" s="18"/>
      <c r="T9" s="18"/>
      <c r="U9" s="18"/>
      <c r="V9" s="18"/>
      <c r="W9" s="24"/>
      <c r="X9" s="1"/>
      <c r="Y9" s="1"/>
    </row>
    <row r="10" spans="1:28" x14ac:dyDescent="0.25">
      <c r="A10" s="95" t="s">
        <v>51</v>
      </c>
      <c r="B10" s="96"/>
      <c r="C10" s="96"/>
      <c r="D10" s="96"/>
      <c r="E10" s="96"/>
      <c r="F10" s="96"/>
      <c r="G10" s="96"/>
      <c r="H10" s="97">
        <v>24</v>
      </c>
      <c r="I10" s="98"/>
      <c r="J10" s="42"/>
      <c r="K10" s="31"/>
      <c r="L10" s="31"/>
      <c r="M10" s="31"/>
      <c r="N10" s="31"/>
      <c r="O10" s="31"/>
      <c r="P10" s="2"/>
      <c r="Q10" s="2"/>
      <c r="S10" s="18"/>
      <c r="T10" s="18"/>
      <c r="U10" s="18"/>
      <c r="V10" s="18"/>
      <c r="W10" s="24"/>
      <c r="X10" s="1"/>
      <c r="Y10" s="1"/>
    </row>
    <row r="11" spans="1:28" x14ac:dyDescent="0.25">
      <c r="A11" s="91" t="s">
        <v>52</v>
      </c>
      <c r="B11" s="92"/>
      <c r="C11" s="92"/>
      <c r="D11" s="92"/>
      <c r="E11" s="92"/>
      <c r="F11" s="92"/>
      <c r="G11" s="92"/>
      <c r="H11" s="93">
        <v>0.19900000000000001</v>
      </c>
      <c r="I11" s="94"/>
      <c r="J11" s="42"/>
      <c r="K11" s="31"/>
      <c r="L11" s="31"/>
      <c r="M11" s="31"/>
      <c r="N11" s="31"/>
      <c r="O11" s="31"/>
      <c r="P11" s="2"/>
      <c r="Q11" s="2"/>
      <c r="S11" s="18"/>
      <c r="T11" s="18"/>
      <c r="U11" s="18"/>
      <c r="V11" s="18"/>
      <c r="W11" s="24"/>
      <c r="X11" s="1"/>
      <c r="Y11" s="1"/>
    </row>
    <row r="12" spans="1:28" x14ac:dyDescent="0.25">
      <c r="A12" s="99" t="s">
        <v>51</v>
      </c>
      <c r="B12" s="100"/>
      <c r="C12" s="100"/>
      <c r="D12" s="100"/>
      <c r="E12" s="100"/>
      <c r="F12" s="100"/>
      <c r="G12" s="100"/>
      <c r="H12" s="97">
        <f>strok-H10</f>
        <v>216</v>
      </c>
      <c r="I12" s="98"/>
      <c r="J12" s="42"/>
      <c r="K12" s="31"/>
      <c r="L12" s="31"/>
      <c r="M12" s="31"/>
      <c r="N12" s="31"/>
      <c r="O12" s="31"/>
      <c r="P12" s="2"/>
      <c r="Q12" s="2"/>
      <c r="S12" s="18"/>
      <c r="T12" s="18"/>
      <c r="U12" s="18"/>
      <c r="V12" s="18"/>
      <c r="W12" s="24"/>
      <c r="X12" s="1"/>
      <c r="Y12" s="1"/>
    </row>
    <row r="13" spans="1:28" ht="21" customHeight="1" x14ac:dyDescent="0.25">
      <c r="A13" s="101" t="s">
        <v>13</v>
      </c>
      <c r="B13" s="102"/>
      <c r="C13" s="102"/>
      <c r="D13" s="102"/>
      <c r="E13" s="102"/>
      <c r="F13" s="102"/>
      <c r="G13" s="103"/>
      <c r="H13" s="104">
        <v>1</v>
      </c>
      <c r="I13" s="105"/>
      <c r="J13" s="106"/>
      <c r="K13" s="107"/>
      <c r="L13" s="107"/>
      <c r="M13" s="107"/>
      <c r="N13" s="107"/>
      <c r="O13" s="107"/>
      <c r="R13" s="1"/>
      <c r="S13" s="1"/>
      <c r="T13" s="1"/>
      <c r="U13" s="1"/>
      <c r="V13" s="1"/>
      <c r="W13" s="19"/>
      <c r="X13" s="1"/>
      <c r="Y13" s="1"/>
    </row>
    <row r="14" spans="1:28" hidden="1" x14ac:dyDescent="0.25">
      <c r="A14" s="108" t="str">
        <f>CONCATENATE("Месячный платеж по кредиту, ",L18)</f>
        <v xml:space="preserve">Месячный платеж по кредиту, </v>
      </c>
      <c r="B14" s="109"/>
      <c r="C14" s="109"/>
      <c r="D14" s="109"/>
      <c r="E14" s="109"/>
      <c r="F14" s="109"/>
      <c r="G14" s="39"/>
      <c r="H14" s="110">
        <f>IF(data=1,sumkred/strok,sumkred*PROC/100/((1-POWER(1+PROC/1200,-strok))*12))</f>
        <v>6250</v>
      </c>
      <c r="I14" s="111"/>
      <c r="J14" s="33"/>
      <c r="K14" s="26"/>
      <c r="L14" s="81"/>
      <c r="M14" s="81"/>
      <c r="N14" s="81"/>
      <c r="O14" s="34"/>
      <c r="P14" s="27"/>
      <c r="Q14" s="27"/>
      <c r="R14" s="1"/>
      <c r="S14" s="1"/>
      <c r="T14" s="1"/>
      <c r="U14" s="1"/>
      <c r="V14" s="1"/>
      <c r="W14" s="19"/>
      <c r="X14" s="1"/>
      <c r="Y14" s="1"/>
    </row>
    <row r="15" spans="1:28" x14ac:dyDescent="0.25">
      <c r="A15" s="115" t="s">
        <v>47</v>
      </c>
      <c r="B15" s="116"/>
      <c r="C15" s="116"/>
      <c r="D15" s="116"/>
      <c r="E15" s="116"/>
      <c r="F15" s="116"/>
      <c r="G15" s="117"/>
      <c r="H15" s="118">
        <v>8.9999999999999993E-3</v>
      </c>
      <c r="I15" s="118"/>
      <c r="J15" s="106"/>
      <c r="K15" s="107"/>
      <c r="L15" s="107"/>
      <c r="M15" s="107"/>
      <c r="N15" s="107"/>
      <c r="O15" s="107"/>
      <c r="P15" s="27"/>
      <c r="Q15" s="27"/>
      <c r="R15" s="1"/>
      <c r="S15" s="1"/>
      <c r="T15" s="1"/>
      <c r="U15" s="1"/>
      <c r="V15" s="1"/>
      <c r="W15" s="24"/>
      <c r="X15" s="1"/>
      <c r="Y15" s="1"/>
    </row>
    <row r="16" spans="1:28" ht="18.75" customHeight="1" x14ac:dyDescent="0.25">
      <c r="A16" s="115" t="s">
        <v>48</v>
      </c>
      <c r="B16" s="116"/>
      <c r="C16" s="116"/>
      <c r="D16" s="116"/>
      <c r="E16" s="116"/>
      <c r="F16" s="116"/>
      <c r="G16" s="117"/>
      <c r="H16" s="119">
        <v>0</v>
      </c>
      <c r="I16" s="119"/>
      <c r="J16" s="106"/>
      <c r="K16" s="107"/>
      <c r="L16" s="107"/>
      <c r="M16" s="107"/>
      <c r="N16" s="107"/>
      <c r="O16" s="107"/>
      <c r="P16" s="27"/>
      <c r="Q16" s="27"/>
      <c r="R16" s="1"/>
      <c r="S16" s="1"/>
      <c r="T16" s="1"/>
      <c r="U16" s="1"/>
      <c r="V16" s="1"/>
      <c r="W16" s="24"/>
      <c r="X16" s="1"/>
      <c r="Y16" s="1"/>
    </row>
    <row r="17" spans="1:25" ht="34.5" customHeight="1" x14ac:dyDescent="0.25">
      <c r="A17" s="120" t="s">
        <v>44</v>
      </c>
      <c r="B17" s="120"/>
      <c r="C17" s="120"/>
      <c r="D17" s="120"/>
      <c r="E17" s="120"/>
      <c r="F17" s="120"/>
      <c r="G17" s="120"/>
      <c r="H17" s="121">
        <v>0</v>
      </c>
      <c r="I17" s="121"/>
      <c r="J17" s="106"/>
      <c r="K17" s="107"/>
      <c r="L17" s="107"/>
      <c r="M17" s="107"/>
      <c r="N17" s="107"/>
      <c r="O17" s="107"/>
      <c r="P17" s="27"/>
      <c r="Q17" s="27"/>
      <c r="R17" s="1"/>
      <c r="S17" s="1"/>
      <c r="T17" s="1"/>
      <c r="U17" s="1"/>
      <c r="V17" s="1"/>
      <c r="W17" s="24"/>
      <c r="X17" s="1"/>
      <c r="Y17" s="1"/>
    </row>
    <row r="18" spans="1:25" ht="15.75" thickBot="1" x14ac:dyDescent="0.3">
      <c r="A18" s="20">
        <v>2</v>
      </c>
      <c r="B18" s="1"/>
      <c r="C18" s="1"/>
      <c r="D18" s="1"/>
      <c r="E18" s="1"/>
      <c r="F18" s="1"/>
      <c r="G18" s="1"/>
      <c r="I18" s="32"/>
      <c r="J18" s="32"/>
      <c r="K18" s="32"/>
      <c r="L18" s="122"/>
      <c r="M18" s="122"/>
      <c r="N18" s="122"/>
      <c r="O18" s="122"/>
      <c r="P18" s="32"/>
      <c r="Q18" s="32"/>
      <c r="R18" s="1"/>
      <c r="S18" s="1"/>
      <c r="T18" s="1"/>
      <c r="U18" s="1"/>
      <c r="V18" s="35" t="s">
        <v>16</v>
      </c>
      <c r="W18" s="21"/>
    </row>
    <row r="19" spans="1:25" ht="12.75" customHeight="1" thickBot="1" x14ac:dyDescent="0.3">
      <c r="A19" s="123" t="s">
        <v>18</v>
      </c>
      <c r="B19" s="112" t="s">
        <v>20</v>
      </c>
      <c r="C19" s="113"/>
      <c r="D19" s="114"/>
      <c r="E19" s="112" t="s">
        <v>21</v>
      </c>
      <c r="F19" s="113"/>
      <c r="G19" s="114"/>
      <c r="H19" s="112" t="s">
        <v>22</v>
      </c>
      <c r="I19" s="113"/>
      <c r="J19" s="114"/>
      <c r="K19" s="112" t="s">
        <v>23</v>
      </c>
      <c r="L19" s="113"/>
      <c r="M19" s="114"/>
      <c r="N19" s="112" t="s">
        <v>24</v>
      </c>
      <c r="O19" s="113"/>
      <c r="P19" s="114"/>
      <c r="Q19" s="112" t="s">
        <v>25</v>
      </c>
      <c r="R19" s="113"/>
      <c r="S19" s="114"/>
      <c r="T19" s="112" t="s">
        <v>26</v>
      </c>
      <c r="U19" s="113"/>
      <c r="V19" s="114"/>
    </row>
    <row r="20" spans="1:25" ht="30.75" thickBot="1" x14ac:dyDescent="0.3">
      <c r="A20" s="124"/>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16125.000000000002</v>
      </c>
      <c r="D21" s="28">
        <f>IF(data=2,C21,IF(data=1,IF(C21&gt;0,C21+sumproplat,0),IF(B21&gt;sumproplat*2,sumproplat,B21+C21)))</f>
        <v>22375</v>
      </c>
      <c r="E21" s="7">
        <f>IF(data=1,IF((B32-sumproplat)&gt;0,B32-sumproplat,0),IF(B32-(sumproplat-C32)&gt;0,B32-(D32-C32),0))</f>
        <v>1425000</v>
      </c>
      <c r="F21" s="7">
        <f t="shared" ref="F21:F32" si="1">IF((A21+12)&lt;=$H$10,E21*(PROC/12),E21*($H$11/12))</f>
        <v>15318.750000000002</v>
      </c>
      <c r="G21" s="28">
        <f t="shared" ref="G21:G32" si="2">IF(data=1,IF(E21&gt;sumproplat,sumproplat+F21,E21+F21),sumproplat)</f>
        <v>21568.75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16057.812500000002</v>
      </c>
      <c r="D22" s="28">
        <f t="shared" ref="D22:D32" si="13">IF(data=1,IF(B22&gt;sumproplat,sumproplat+C22,B22+C22),sumproplat)</f>
        <v>22307.8125</v>
      </c>
      <c r="E22" s="8">
        <f>IF(data=1,IF((E21-sumproplat)&gt;0,E21-sumproplat,0),IF(E21-(sumproplat-F21)&gt;0,E21-(G21-F21),0))</f>
        <v>1418750</v>
      </c>
      <c r="F22" s="7">
        <f t="shared" si="1"/>
        <v>15251.562500000002</v>
      </c>
      <c r="G22" s="28">
        <f t="shared" si="2"/>
        <v>21501.5625</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15990.625000000002</v>
      </c>
      <c r="D23" s="28">
        <f t="shared" si="13"/>
        <v>22240.625</v>
      </c>
      <c r="E23" s="8">
        <f t="shared" ref="E23:E32" si="15">IF(data=1,IF((E22-sumproplat)&gt;0,E22-sumproplat,0),IF(E22-(sumproplat-F22)&gt;0,E22-(G22-F22),0))</f>
        <v>1412500</v>
      </c>
      <c r="F23" s="7">
        <f t="shared" si="1"/>
        <v>15184.375000000002</v>
      </c>
      <c r="G23" s="28">
        <f t="shared" si="2"/>
        <v>21434.375</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15923.437500000002</v>
      </c>
      <c r="D24" s="28">
        <f t="shared" si="13"/>
        <v>22173.4375</v>
      </c>
      <c r="E24" s="8">
        <f t="shared" si="15"/>
        <v>1406250</v>
      </c>
      <c r="F24" s="7">
        <f t="shared" si="1"/>
        <v>15117.187500000002</v>
      </c>
      <c r="G24" s="28">
        <f t="shared" si="2"/>
        <v>21367.1875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15856.250000000002</v>
      </c>
      <c r="D25" s="28">
        <f t="shared" si="13"/>
        <v>22106.25</v>
      </c>
      <c r="E25" s="8">
        <f t="shared" si="15"/>
        <v>1400000</v>
      </c>
      <c r="F25" s="7">
        <f t="shared" si="1"/>
        <v>15050.000000000002</v>
      </c>
      <c r="G25" s="28">
        <f t="shared" si="2"/>
        <v>21300</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15789.062500000002</v>
      </c>
      <c r="D26" s="28">
        <f t="shared" si="13"/>
        <v>22039.0625</v>
      </c>
      <c r="E26" s="8">
        <f t="shared" si="15"/>
        <v>1393750</v>
      </c>
      <c r="F26" s="7">
        <f t="shared" si="1"/>
        <v>14982.812500000002</v>
      </c>
      <c r="G26" s="28">
        <f t="shared" si="2"/>
        <v>21232.8125</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15721.875000000002</v>
      </c>
      <c r="D27" s="28">
        <f t="shared" si="13"/>
        <v>21971.875</v>
      </c>
      <c r="E27" s="8">
        <f t="shared" si="15"/>
        <v>1387500</v>
      </c>
      <c r="F27" s="7">
        <f t="shared" si="1"/>
        <v>14915.625000000002</v>
      </c>
      <c r="G27" s="28">
        <f t="shared" si="2"/>
        <v>21165.625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15654.687500000002</v>
      </c>
      <c r="D28" s="28">
        <f t="shared" si="13"/>
        <v>21904.6875</v>
      </c>
      <c r="E28" s="8">
        <f t="shared" si="15"/>
        <v>1381250</v>
      </c>
      <c r="F28" s="7">
        <f t="shared" si="1"/>
        <v>14848.437500000002</v>
      </c>
      <c r="G28" s="28">
        <f t="shared" si="2"/>
        <v>21098.4375</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15587.500000000002</v>
      </c>
      <c r="D29" s="28">
        <f t="shared" si="13"/>
        <v>21837.5</v>
      </c>
      <c r="E29" s="8">
        <f t="shared" si="15"/>
        <v>1375000</v>
      </c>
      <c r="F29" s="7">
        <f t="shared" si="1"/>
        <v>14781.250000000002</v>
      </c>
      <c r="G29" s="28">
        <f t="shared" si="2"/>
        <v>21031.25</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15520.312500000002</v>
      </c>
      <c r="D30" s="28">
        <f t="shared" si="13"/>
        <v>21770.3125</v>
      </c>
      <c r="E30" s="8">
        <f t="shared" si="15"/>
        <v>1368750</v>
      </c>
      <c r="F30" s="7">
        <f t="shared" si="1"/>
        <v>14714.062500000002</v>
      </c>
      <c r="G30" s="28">
        <f t="shared" si="2"/>
        <v>20964.0625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15453.125000000002</v>
      </c>
      <c r="D31" s="28">
        <f t="shared" si="13"/>
        <v>21703.125</v>
      </c>
      <c r="E31" s="8">
        <f t="shared" si="15"/>
        <v>1362500</v>
      </c>
      <c r="F31" s="7">
        <f t="shared" si="1"/>
        <v>14646.875000000002</v>
      </c>
      <c r="G31" s="28">
        <f t="shared" si="2"/>
        <v>20896.875</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15385.937500000002</v>
      </c>
      <c r="D32" s="28">
        <f t="shared" si="13"/>
        <v>21635.9375</v>
      </c>
      <c r="E32" s="46">
        <f t="shared" si="15"/>
        <v>1356250</v>
      </c>
      <c r="F32" s="47">
        <f t="shared" si="1"/>
        <v>14579.687500000002</v>
      </c>
      <c r="G32" s="28">
        <f t="shared" si="2"/>
        <v>20829.6875</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189065.62500000003</v>
      </c>
      <c r="D33" s="51">
        <f>SUM(D21:D32)</f>
        <v>264065.625</v>
      </c>
      <c r="E33" s="49"/>
      <c r="F33" s="50">
        <f>SUM(F21:F32)</f>
        <v>179390.62500000003</v>
      </c>
      <c r="G33" s="51">
        <f>SUM(G21:G32)</f>
        <v>254390.625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3" t="s">
        <v>18</v>
      </c>
      <c r="B34" s="112" t="s">
        <v>27</v>
      </c>
      <c r="C34" s="113"/>
      <c r="D34" s="114"/>
      <c r="E34" s="112" t="s">
        <v>28</v>
      </c>
      <c r="F34" s="113"/>
      <c r="G34" s="114"/>
      <c r="H34" s="112" t="s">
        <v>29</v>
      </c>
      <c r="I34" s="113"/>
      <c r="J34" s="114"/>
      <c r="K34" s="112" t="s">
        <v>30</v>
      </c>
      <c r="L34" s="113"/>
      <c r="M34" s="114"/>
      <c r="N34" s="112" t="s">
        <v>31</v>
      </c>
      <c r="O34" s="113"/>
      <c r="P34" s="114"/>
      <c r="Q34" s="112" t="s">
        <v>32</v>
      </c>
      <c r="R34" s="113"/>
      <c r="S34" s="114"/>
      <c r="T34" s="112" t="s">
        <v>33</v>
      </c>
      <c r="U34" s="113"/>
      <c r="V34" s="114"/>
    </row>
    <row r="35" spans="1:22" ht="30.75" thickBot="1" x14ac:dyDescent="0.3">
      <c r="A35" s="124"/>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3" t="s">
        <v>18</v>
      </c>
      <c r="B49" s="112" t="s">
        <v>34</v>
      </c>
      <c r="C49" s="113"/>
      <c r="D49" s="114"/>
      <c r="E49" s="112" t="s">
        <v>35</v>
      </c>
      <c r="F49" s="113"/>
      <c r="G49" s="114"/>
      <c r="H49" s="112" t="s">
        <v>36</v>
      </c>
      <c r="I49" s="113"/>
      <c r="J49" s="114"/>
      <c r="K49" s="112" t="s">
        <v>37</v>
      </c>
      <c r="L49" s="113"/>
      <c r="M49" s="114"/>
      <c r="N49" s="112" t="s">
        <v>38</v>
      </c>
      <c r="O49" s="113"/>
      <c r="P49" s="114"/>
      <c r="Q49" s="112" t="s">
        <v>39</v>
      </c>
      <c r="R49" s="113"/>
      <c r="S49" s="114"/>
      <c r="T49" s="112" t="s">
        <v>40</v>
      </c>
      <c r="U49" s="113"/>
      <c r="V49" s="114"/>
      <c r="X49" s="12"/>
      <c r="Y49" s="12"/>
      <c r="Z49" s="12"/>
      <c r="AA49" s="12"/>
      <c r="AB49" s="12"/>
      <c r="AC49" s="12"/>
      <c r="AD49" s="12"/>
      <c r="AE49" s="12"/>
      <c r="AF49" s="12"/>
      <c r="AG49" s="12"/>
      <c r="AH49" s="12"/>
      <c r="AI49" s="12"/>
      <c r="AJ49" s="12"/>
    </row>
    <row r="50" spans="1:36" ht="30.75" thickBot="1" x14ac:dyDescent="0.3">
      <c r="A50" s="124"/>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5" t="s">
        <v>53</v>
      </c>
      <c r="B65" s="125"/>
      <c r="C65" s="125"/>
      <c r="D65" s="125"/>
      <c r="E65" s="125"/>
      <c r="F65" s="125"/>
      <c r="G65" s="125"/>
      <c r="H65" s="125"/>
      <c r="I65" s="40">
        <f>sumkred*H15+H16+sumkred*H17+C33+F33+I33+L33+O33+R33+U33+C48+F48+I48+L48+O48+R48+U48+C63+F63+I63+L63+O63+R63+U63</f>
        <v>2811000</v>
      </c>
      <c r="J65" s="41"/>
      <c r="K65" s="41"/>
    </row>
    <row r="66" spans="1:11" ht="29.25" customHeight="1" x14ac:dyDescent="0.25">
      <c r="A66" s="125" t="s">
        <v>5</v>
      </c>
      <c r="B66" s="125"/>
      <c r="C66" s="125"/>
      <c r="D66" s="125"/>
      <c r="E66" s="125"/>
      <c r="F66" s="125"/>
      <c r="G66" s="125"/>
      <c r="H66" s="125"/>
      <c r="I66" s="40">
        <f>sumkred*H15+H16+sumkred*H17+D33+G33+J33+M33+P33+S33+V33+D48+G48+J48+M48+P48+S48+V48+D63+G63+J63+M63+P63+S63+V63</f>
        <v>4311000</v>
      </c>
      <c r="J66" s="41"/>
      <c r="K66" s="41"/>
    </row>
    <row r="67" spans="1:11" ht="25.5" customHeight="1" x14ac:dyDescent="0.25">
      <c r="A67" s="126" t="s">
        <v>45</v>
      </c>
      <c r="B67" s="126"/>
      <c r="C67" s="126"/>
      <c r="D67" s="126"/>
      <c r="E67" s="126"/>
      <c r="F67" s="126"/>
      <c r="G67" s="126"/>
      <c r="H67" s="126"/>
      <c r="I67" s="52">
        <f ca="1">XIRR(C77:C317,B77:B317)</f>
        <v>0.18874003291130065</v>
      </c>
      <c r="J67" s="41"/>
      <c r="K67" s="41"/>
    </row>
    <row r="68" spans="1:11" ht="45.75" customHeight="1" x14ac:dyDescent="0.25">
      <c r="A68" s="125" t="s">
        <v>6</v>
      </c>
      <c r="B68" s="125"/>
      <c r="C68" s="125"/>
      <c r="D68" s="125"/>
      <c r="E68" s="125"/>
      <c r="F68" s="125"/>
      <c r="G68" s="125"/>
      <c r="H68" s="125"/>
      <c r="I68" s="125"/>
      <c r="J68" s="127"/>
      <c r="K68" s="127"/>
    </row>
    <row r="69" spans="1:11" ht="63" customHeight="1" x14ac:dyDescent="0.25">
      <c r="A69" s="128" t="s">
        <v>7</v>
      </c>
      <c r="B69" s="128"/>
      <c r="C69" s="128"/>
      <c r="D69" s="128"/>
      <c r="E69" s="128"/>
      <c r="F69" s="128"/>
      <c r="G69" s="128"/>
      <c r="H69" s="128"/>
      <c r="I69" s="128"/>
      <c r="J69" s="128"/>
      <c r="K69" s="128"/>
    </row>
    <row r="70" spans="1:11" ht="48" customHeight="1" x14ac:dyDescent="0.25">
      <c r="A70" s="125" t="s">
        <v>8</v>
      </c>
      <c r="B70" s="125"/>
      <c r="C70" s="125"/>
      <c r="D70" s="125"/>
      <c r="E70" s="125"/>
      <c r="F70" s="125"/>
      <c r="G70" s="125"/>
      <c r="H70" s="125"/>
      <c r="I70" s="125"/>
      <c r="J70" s="125"/>
      <c r="K70" s="125"/>
    </row>
    <row r="71" spans="1:11" ht="15" customHeight="1" x14ac:dyDescent="0.25"/>
    <row r="72" spans="1:11" ht="33.75" customHeight="1" x14ac:dyDescent="0.25">
      <c r="A72" s="129" t="s">
        <v>9</v>
      </c>
      <c r="B72" s="129"/>
      <c r="C72" s="130">
        <f ca="1">TODAY()</f>
        <v>44468</v>
      </c>
      <c r="D72" s="130">
        <f ca="1">TODAY()</f>
        <v>44468</v>
      </c>
      <c r="E72" s="130">
        <f ca="1">TODAY()</f>
        <v>44468</v>
      </c>
    </row>
    <row r="73" spans="1:11" x14ac:dyDescent="0.25"/>
    <row r="74" spans="1:11" ht="30" customHeight="1" x14ac:dyDescent="0.25">
      <c r="A74" s="131" t="s">
        <v>10</v>
      </c>
      <c r="B74" s="131"/>
      <c r="C74" s="132"/>
      <c r="D74" s="132"/>
      <c r="E74" s="132"/>
    </row>
    <row r="75" spans="1:11" ht="15.75" customHeight="1" x14ac:dyDescent="0.25">
      <c r="A75" s="131"/>
      <c r="B75" s="131"/>
      <c r="C75" s="129" t="s">
        <v>46</v>
      </c>
      <c r="D75" s="129"/>
      <c r="E75" s="129"/>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22375</v>
      </c>
      <c r="D78" s="23">
        <f>C78-C79</f>
        <v>67.1875</v>
      </c>
    </row>
    <row r="79" spans="1:11" hidden="1" x14ac:dyDescent="0.25">
      <c r="A79" s="4">
        <v>2</v>
      </c>
      <c r="B79" s="37">
        <f ca="1">EDATE(B78,1)</f>
        <v>44529</v>
      </c>
      <c r="C79" s="38">
        <f t="shared" si="63"/>
        <v>22307.8125</v>
      </c>
      <c r="D79" s="23">
        <f t="shared" ref="D79:D142" si="64">C79-C80</f>
        <v>67.1875</v>
      </c>
    </row>
    <row r="80" spans="1:11" hidden="1" x14ac:dyDescent="0.25">
      <c r="A80" s="4">
        <v>3</v>
      </c>
      <c r="B80" s="37">
        <f t="shared" ref="B80:B143" ca="1" si="65">EDATE(B79,1)</f>
        <v>44559</v>
      </c>
      <c r="C80" s="38">
        <f t="shared" si="63"/>
        <v>22240.625</v>
      </c>
      <c r="D80" s="23">
        <f t="shared" si="64"/>
        <v>67.1875</v>
      </c>
    </row>
    <row r="81" spans="1:4" hidden="1" x14ac:dyDescent="0.25">
      <c r="A81" s="4">
        <v>4</v>
      </c>
      <c r="B81" s="37">
        <f t="shared" ca="1" si="65"/>
        <v>44590</v>
      </c>
      <c r="C81" s="38">
        <f t="shared" si="63"/>
        <v>22173.4375</v>
      </c>
      <c r="D81" s="23">
        <f t="shared" si="64"/>
        <v>67.1875</v>
      </c>
    </row>
    <row r="82" spans="1:4" hidden="1" x14ac:dyDescent="0.25">
      <c r="A82" s="4">
        <v>5</v>
      </c>
      <c r="B82" s="37">
        <f t="shared" ca="1" si="65"/>
        <v>44620</v>
      </c>
      <c r="C82" s="38">
        <f t="shared" si="63"/>
        <v>22106.25</v>
      </c>
      <c r="D82" s="23">
        <f t="shared" si="64"/>
        <v>67.1875</v>
      </c>
    </row>
    <row r="83" spans="1:4" hidden="1" x14ac:dyDescent="0.25">
      <c r="A83" s="4">
        <v>6</v>
      </c>
      <c r="B83" s="37">
        <f t="shared" ca="1" si="65"/>
        <v>44648</v>
      </c>
      <c r="C83" s="38">
        <f t="shared" si="63"/>
        <v>22039.0625</v>
      </c>
      <c r="D83" s="23">
        <f t="shared" si="64"/>
        <v>67.1875</v>
      </c>
    </row>
    <row r="84" spans="1:4" hidden="1" x14ac:dyDescent="0.25">
      <c r="A84" s="4">
        <v>7</v>
      </c>
      <c r="B84" s="37">
        <f t="shared" ca="1" si="65"/>
        <v>44679</v>
      </c>
      <c r="C84" s="38">
        <f t="shared" si="63"/>
        <v>21971.875</v>
      </c>
      <c r="D84" s="23">
        <f t="shared" si="64"/>
        <v>67.1875</v>
      </c>
    </row>
    <row r="85" spans="1:4" hidden="1" x14ac:dyDescent="0.25">
      <c r="A85" s="4">
        <v>8</v>
      </c>
      <c r="B85" s="37">
        <f t="shared" ca="1" si="65"/>
        <v>44709</v>
      </c>
      <c r="C85" s="38">
        <f t="shared" si="63"/>
        <v>21904.6875</v>
      </c>
      <c r="D85" s="23">
        <f t="shared" si="64"/>
        <v>67.1875</v>
      </c>
    </row>
    <row r="86" spans="1:4" hidden="1" x14ac:dyDescent="0.25">
      <c r="A86" s="4">
        <v>9</v>
      </c>
      <c r="B86" s="37">
        <f t="shared" ca="1" si="65"/>
        <v>44740</v>
      </c>
      <c r="C86" s="38">
        <f t="shared" si="63"/>
        <v>21837.5</v>
      </c>
      <c r="D86" s="23">
        <f t="shared" si="64"/>
        <v>67.1875</v>
      </c>
    </row>
    <row r="87" spans="1:4" hidden="1" x14ac:dyDescent="0.25">
      <c r="A87" s="4">
        <v>10</v>
      </c>
      <c r="B87" s="37">
        <f t="shared" ca="1" si="65"/>
        <v>44770</v>
      </c>
      <c r="C87" s="38">
        <f t="shared" si="63"/>
        <v>21770.3125</v>
      </c>
      <c r="D87" s="23">
        <f t="shared" si="64"/>
        <v>67.1875</v>
      </c>
    </row>
    <row r="88" spans="1:4" hidden="1" x14ac:dyDescent="0.25">
      <c r="A88" s="4">
        <v>11</v>
      </c>
      <c r="B88" s="37">
        <f t="shared" ca="1" si="65"/>
        <v>44801</v>
      </c>
      <c r="C88" s="38">
        <f t="shared" si="63"/>
        <v>21703.125</v>
      </c>
      <c r="D88" s="23">
        <f t="shared" si="64"/>
        <v>67.1875</v>
      </c>
    </row>
    <row r="89" spans="1:4" hidden="1" x14ac:dyDescent="0.25">
      <c r="A89" s="4">
        <v>12</v>
      </c>
      <c r="B89" s="37">
        <f t="shared" ca="1" si="65"/>
        <v>44832</v>
      </c>
      <c r="C89" s="38">
        <f t="shared" si="63"/>
        <v>21635.9375</v>
      </c>
      <c r="D89" s="23">
        <f t="shared" si="64"/>
        <v>67.1875</v>
      </c>
    </row>
    <row r="90" spans="1:4" hidden="1" x14ac:dyDescent="0.25">
      <c r="A90" s="2">
        <v>13</v>
      </c>
      <c r="B90" s="36">
        <f t="shared" ca="1" si="65"/>
        <v>44862</v>
      </c>
      <c r="C90" s="23">
        <f t="shared" ref="C90:C101" si="66">G21</f>
        <v>21568.75</v>
      </c>
      <c r="D90" s="23">
        <f t="shared" si="64"/>
        <v>67.1875</v>
      </c>
    </row>
    <row r="91" spans="1:4" hidden="1" x14ac:dyDescent="0.25">
      <c r="A91" s="2">
        <v>14</v>
      </c>
      <c r="B91" s="36">
        <f t="shared" ca="1" si="65"/>
        <v>44893</v>
      </c>
      <c r="C91" s="23">
        <f t="shared" si="66"/>
        <v>21501.5625</v>
      </c>
      <c r="D91" s="23">
        <f t="shared" si="64"/>
        <v>67.1875</v>
      </c>
    </row>
    <row r="92" spans="1:4" hidden="1" x14ac:dyDescent="0.25">
      <c r="A92" s="2">
        <v>15</v>
      </c>
      <c r="B92" s="36">
        <f t="shared" ca="1" si="65"/>
        <v>44923</v>
      </c>
      <c r="C92" s="23">
        <f t="shared" si="66"/>
        <v>21434.375</v>
      </c>
      <c r="D92" s="23">
        <f t="shared" si="64"/>
        <v>67.1875</v>
      </c>
    </row>
    <row r="93" spans="1:4" hidden="1" x14ac:dyDescent="0.25">
      <c r="A93" s="2">
        <v>16</v>
      </c>
      <c r="B93" s="36">
        <f t="shared" ca="1" si="65"/>
        <v>44954</v>
      </c>
      <c r="C93" s="23">
        <f t="shared" si="66"/>
        <v>21367.1875</v>
      </c>
      <c r="D93" s="23">
        <f t="shared" si="64"/>
        <v>67.1875</v>
      </c>
    </row>
    <row r="94" spans="1:4" hidden="1" x14ac:dyDescent="0.25">
      <c r="A94" s="2">
        <v>17</v>
      </c>
      <c r="B94" s="36">
        <f t="shared" ca="1" si="65"/>
        <v>44985</v>
      </c>
      <c r="C94" s="23">
        <f t="shared" si="66"/>
        <v>21300</v>
      </c>
      <c r="D94" s="23">
        <f t="shared" si="64"/>
        <v>67.1875</v>
      </c>
    </row>
    <row r="95" spans="1:4" hidden="1" x14ac:dyDescent="0.25">
      <c r="A95" s="2">
        <v>18</v>
      </c>
      <c r="B95" s="36">
        <f t="shared" ca="1" si="65"/>
        <v>45013</v>
      </c>
      <c r="C95" s="23">
        <f t="shared" si="66"/>
        <v>21232.8125</v>
      </c>
      <c r="D95" s="23">
        <f t="shared" si="64"/>
        <v>67.1875</v>
      </c>
    </row>
    <row r="96" spans="1:4" hidden="1" x14ac:dyDescent="0.25">
      <c r="A96" s="2">
        <v>19</v>
      </c>
      <c r="B96" s="36">
        <f t="shared" ca="1" si="65"/>
        <v>45044</v>
      </c>
      <c r="C96" s="23">
        <f t="shared" si="66"/>
        <v>21165.625</v>
      </c>
      <c r="D96" s="23">
        <f t="shared" si="64"/>
        <v>67.1875</v>
      </c>
    </row>
    <row r="97" spans="1:4" hidden="1" x14ac:dyDescent="0.25">
      <c r="A97" s="2">
        <v>20</v>
      </c>
      <c r="B97" s="36">
        <f t="shared" ca="1" si="65"/>
        <v>45074</v>
      </c>
      <c r="C97" s="23">
        <f t="shared" si="66"/>
        <v>21098.4375</v>
      </c>
      <c r="D97" s="23">
        <f t="shared" si="64"/>
        <v>67.1875</v>
      </c>
    </row>
    <row r="98" spans="1:4" hidden="1" x14ac:dyDescent="0.25">
      <c r="A98" s="2">
        <v>21</v>
      </c>
      <c r="B98" s="36">
        <f t="shared" ca="1" si="65"/>
        <v>45105</v>
      </c>
      <c r="C98" s="23">
        <f t="shared" si="66"/>
        <v>21031.25</v>
      </c>
      <c r="D98" s="23">
        <f t="shared" si="64"/>
        <v>67.1875</v>
      </c>
    </row>
    <row r="99" spans="1:4" hidden="1" x14ac:dyDescent="0.25">
      <c r="A99" s="2">
        <v>22</v>
      </c>
      <c r="B99" s="36">
        <f t="shared" ca="1" si="65"/>
        <v>45135</v>
      </c>
      <c r="C99" s="23">
        <f t="shared" si="66"/>
        <v>20964.0625</v>
      </c>
      <c r="D99" s="23">
        <f t="shared" si="64"/>
        <v>67.1875</v>
      </c>
    </row>
    <row r="100" spans="1:4" hidden="1" x14ac:dyDescent="0.25">
      <c r="A100" s="2">
        <v>23</v>
      </c>
      <c r="B100" s="36">
        <f t="shared" ca="1" si="65"/>
        <v>45166</v>
      </c>
      <c r="C100" s="23">
        <f t="shared" si="66"/>
        <v>20896.875</v>
      </c>
      <c r="D100" s="23">
        <f t="shared" si="64"/>
        <v>67.1875</v>
      </c>
    </row>
    <row r="101" spans="1:4" hidden="1" x14ac:dyDescent="0.25">
      <c r="A101" s="2">
        <v>24</v>
      </c>
      <c r="B101" s="36">
        <f t="shared" ca="1" si="65"/>
        <v>45197</v>
      </c>
      <c r="C101" s="23">
        <f t="shared" si="66"/>
        <v>20829.6875</v>
      </c>
      <c r="D101" s="23">
        <f t="shared" si="64"/>
        <v>-7807.8125000000036</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9:K69"/>
    <mergeCell ref="A70:K70"/>
    <mergeCell ref="A72:B72"/>
    <mergeCell ref="C72:E72"/>
    <mergeCell ref="A74:B75"/>
    <mergeCell ref="C74:E74"/>
    <mergeCell ref="C75:E75"/>
    <mergeCell ref="A67:H67"/>
    <mergeCell ref="A68:K68"/>
    <mergeCell ref="A49:A50"/>
    <mergeCell ref="B49:D49"/>
    <mergeCell ref="E49:G49"/>
    <mergeCell ref="H49:J49"/>
    <mergeCell ref="K49:M49"/>
    <mergeCell ref="T49:V49"/>
    <mergeCell ref="Q34:S34"/>
    <mergeCell ref="T34:V34"/>
    <mergeCell ref="A65:H65"/>
    <mergeCell ref="A66:H66"/>
    <mergeCell ref="N49:P49"/>
    <mergeCell ref="Q49:S49"/>
    <mergeCell ref="T19:V19"/>
    <mergeCell ref="A34:A35"/>
    <mergeCell ref="B34:D34"/>
    <mergeCell ref="E34:G34"/>
    <mergeCell ref="H34:J34"/>
    <mergeCell ref="K34:M34"/>
    <mergeCell ref="N34:P34"/>
    <mergeCell ref="B19:D19"/>
    <mergeCell ref="E19:G19"/>
    <mergeCell ref="H19:J19"/>
    <mergeCell ref="Q19:S19"/>
    <mergeCell ref="A14:F14"/>
    <mergeCell ref="H14:I14"/>
    <mergeCell ref="L14:N14"/>
    <mergeCell ref="K19:M19"/>
    <mergeCell ref="N19:P19"/>
    <mergeCell ref="A15:G15"/>
    <mergeCell ref="H15:I15"/>
    <mergeCell ref="J15:O15"/>
    <mergeCell ref="A16:G16"/>
    <mergeCell ref="H16:I16"/>
    <mergeCell ref="J16:O16"/>
    <mergeCell ref="A17:G17"/>
    <mergeCell ref="H17:I17"/>
    <mergeCell ref="J17:O17"/>
    <mergeCell ref="L18:O18"/>
    <mergeCell ref="A19:A20"/>
    <mergeCell ref="A12:G12"/>
    <mergeCell ref="H12:I12"/>
    <mergeCell ref="A13:G13"/>
    <mergeCell ref="H13:I13"/>
    <mergeCell ref="J13:O13"/>
    <mergeCell ref="A9:G9"/>
    <mergeCell ref="H9:I9"/>
    <mergeCell ref="A10:G10"/>
    <mergeCell ref="H10:I10"/>
    <mergeCell ref="A11:G11"/>
    <mergeCell ref="H11:I11"/>
    <mergeCell ref="A6:G6"/>
    <mergeCell ref="H6:I6"/>
    <mergeCell ref="A7:G7"/>
    <mergeCell ref="H7:I7"/>
    <mergeCell ref="A8:G8"/>
    <mergeCell ref="H8:I8"/>
    <mergeCell ref="A1:I1"/>
    <mergeCell ref="A2:I2"/>
    <mergeCell ref="A3:I3"/>
    <mergeCell ref="A4:I4"/>
    <mergeCell ref="A5:I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7169" r:id="rId4" name="Drop Down 1">
              <controlPr defaultSize="0" autoLine="0" autoPict="0">
                <anchor>
                  <from>
                    <xdr:col>7</xdr:col>
                    <xdr:colOff>38100</xdr:colOff>
                    <xdr:row>12</xdr:row>
                    <xdr:rowOff>0</xdr:rowOff>
                  </from>
                  <to>
                    <xdr:col>9</xdr:col>
                    <xdr:colOff>19050</xdr:colOff>
                    <xdr:row>13</xdr:row>
                    <xdr:rowOff>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6">
    <pageSetUpPr fitToPage="1"/>
  </sheetPr>
  <dimension ref="A1:AJ454"/>
  <sheetViews>
    <sheetView showGridLines="0" zoomScaleNormal="100" workbookViewId="0">
      <selection activeCell="J12" sqref="J12"/>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81" t="s">
        <v>49</v>
      </c>
      <c r="B1" s="81"/>
      <c r="C1" s="81"/>
      <c r="D1" s="81"/>
      <c r="E1" s="81"/>
      <c r="F1" s="81"/>
      <c r="G1" s="81"/>
      <c r="H1" s="81"/>
      <c r="I1" s="81"/>
      <c r="O1" s="2"/>
    </row>
    <row r="2" spans="1:28" ht="27.75" customHeight="1" x14ac:dyDescent="0.25">
      <c r="A2" s="82" t="s">
        <v>3</v>
      </c>
      <c r="B2" s="82"/>
      <c r="C2" s="82"/>
      <c r="D2" s="82"/>
      <c r="E2" s="82"/>
      <c r="F2" s="82"/>
      <c r="G2" s="82"/>
      <c r="H2" s="82"/>
      <c r="I2" s="82"/>
    </row>
    <row r="3" spans="1:28" ht="24.75" customHeight="1" x14ac:dyDescent="0.25">
      <c r="A3" s="83" t="s">
        <v>11</v>
      </c>
      <c r="B3" s="83"/>
      <c r="C3" s="83"/>
      <c r="D3" s="83"/>
      <c r="E3" s="83"/>
      <c r="F3" s="83"/>
      <c r="G3" s="83"/>
      <c r="H3" s="83"/>
      <c r="I3" s="83"/>
    </row>
    <row r="4" spans="1:28" ht="30" customHeight="1" x14ac:dyDescent="0.25">
      <c r="A4" s="84" t="e">
        <f>#REF!</f>
        <v>#REF!</v>
      </c>
      <c r="B4" s="84"/>
      <c r="C4" s="84"/>
      <c r="D4" s="84"/>
      <c r="E4" s="84"/>
      <c r="F4" s="84"/>
      <c r="G4" s="84"/>
      <c r="H4" s="84"/>
      <c r="I4" s="84"/>
    </row>
    <row r="5" spans="1:28" x14ac:dyDescent="0.25">
      <c r="A5" s="85" t="s">
        <v>17</v>
      </c>
      <c r="B5" s="85"/>
      <c r="C5" s="85"/>
      <c r="D5" s="85"/>
      <c r="E5" s="85"/>
      <c r="F5" s="85"/>
      <c r="G5" s="85"/>
      <c r="H5" s="85"/>
      <c r="I5" s="85"/>
      <c r="J5" s="43"/>
      <c r="K5" s="14"/>
      <c r="L5" s="14"/>
      <c r="M5" s="14"/>
      <c r="N5" s="14"/>
      <c r="R5" s="1"/>
      <c r="S5" s="1"/>
      <c r="T5" s="1"/>
      <c r="U5" s="1"/>
      <c r="V5" s="1"/>
      <c r="W5" s="1"/>
    </row>
    <row r="6" spans="1:28" x14ac:dyDescent="0.25">
      <c r="A6" s="86" t="s">
        <v>15</v>
      </c>
      <c r="B6" s="86"/>
      <c r="C6" s="86"/>
      <c r="D6" s="86"/>
      <c r="E6" s="86"/>
      <c r="F6" s="86"/>
      <c r="G6" s="86"/>
      <c r="H6" s="87">
        <v>0.4</v>
      </c>
      <c r="I6" s="87"/>
      <c r="J6" s="54"/>
      <c r="K6" s="31"/>
      <c r="L6" s="31"/>
      <c r="M6" s="31"/>
      <c r="N6" s="31"/>
      <c r="O6" s="31"/>
      <c r="P6" s="2"/>
      <c r="Q6" s="2"/>
      <c r="S6" s="15"/>
      <c r="T6" s="15"/>
      <c r="U6" s="15"/>
      <c r="V6" s="15"/>
      <c r="W6" s="16"/>
      <c r="X6" s="1"/>
      <c r="Y6" s="1"/>
      <c r="AA6" s="1" t="s">
        <v>2</v>
      </c>
      <c r="AB6" s="25" t="s">
        <v>0</v>
      </c>
    </row>
    <row r="7" spans="1:28" x14ac:dyDescent="0.25">
      <c r="A7" s="86" t="s">
        <v>4</v>
      </c>
      <c r="B7" s="86"/>
      <c r="C7" s="86"/>
      <c r="D7" s="86"/>
      <c r="E7" s="86"/>
      <c r="F7" s="86"/>
      <c r="G7" s="86"/>
      <c r="H7" s="88">
        <v>1500000</v>
      </c>
      <c r="I7" s="88"/>
      <c r="J7" s="54"/>
      <c r="K7" s="31"/>
      <c r="L7" s="31"/>
      <c r="M7" s="31"/>
      <c r="N7" s="31"/>
      <c r="O7" s="31"/>
      <c r="P7" s="2"/>
      <c r="Q7" s="2"/>
      <c r="W7" s="17"/>
      <c r="X7" s="1"/>
      <c r="Y7" s="1"/>
      <c r="AA7" s="2" t="s">
        <v>14</v>
      </c>
      <c r="AB7" s="25" t="s">
        <v>1</v>
      </c>
    </row>
    <row r="8" spans="1:28" x14ac:dyDescent="0.25">
      <c r="A8" s="89" t="s">
        <v>12</v>
      </c>
      <c r="B8" s="89"/>
      <c r="C8" s="89"/>
      <c r="D8" s="89"/>
      <c r="E8" s="89"/>
      <c r="F8" s="89"/>
      <c r="G8" s="89"/>
      <c r="H8" s="90">
        <v>240</v>
      </c>
      <c r="I8" s="90"/>
      <c r="J8" s="54"/>
      <c r="K8" s="31"/>
      <c r="L8" s="31"/>
      <c r="M8" s="31"/>
      <c r="N8" s="31"/>
      <c r="O8" s="31"/>
      <c r="P8" s="2"/>
      <c r="Q8" s="2"/>
      <c r="S8" s="18"/>
      <c r="T8" s="18"/>
      <c r="U8" s="18"/>
      <c r="V8" s="18"/>
      <c r="W8" s="17"/>
      <c r="X8" s="1"/>
      <c r="Y8" s="1"/>
    </row>
    <row r="9" spans="1:28" x14ac:dyDescent="0.25">
      <c r="A9" s="91" t="s">
        <v>50</v>
      </c>
      <c r="B9" s="92"/>
      <c r="C9" s="92"/>
      <c r="D9" s="92"/>
      <c r="E9" s="92"/>
      <c r="F9" s="92"/>
      <c r="G9" s="92"/>
      <c r="H9" s="93">
        <v>5.8999999999999997E-2</v>
      </c>
      <c r="I9" s="94"/>
      <c r="J9" s="54"/>
      <c r="K9" s="31"/>
      <c r="L9" s="31"/>
      <c r="M9" s="31"/>
      <c r="N9" s="31"/>
      <c r="O9" s="31"/>
      <c r="P9" s="2"/>
      <c r="Q9" s="2"/>
      <c r="S9" s="18"/>
      <c r="T9" s="18"/>
      <c r="U9" s="18"/>
      <c r="V9" s="18"/>
      <c r="W9" s="24"/>
      <c r="X9" s="1"/>
      <c r="Y9" s="1"/>
    </row>
    <row r="10" spans="1:28" x14ac:dyDescent="0.25">
      <c r="A10" s="95" t="s">
        <v>51</v>
      </c>
      <c r="B10" s="96"/>
      <c r="C10" s="96"/>
      <c r="D10" s="96"/>
      <c r="E10" s="96"/>
      <c r="F10" s="96"/>
      <c r="G10" s="96"/>
      <c r="H10" s="97">
        <v>12</v>
      </c>
      <c r="I10" s="98"/>
      <c r="J10" s="54"/>
      <c r="K10" s="31"/>
      <c r="L10" s="31"/>
      <c r="M10" s="31"/>
      <c r="N10" s="31"/>
      <c r="O10" s="31"/>
      <c r="P10" s="2"/>
      <c r="Q10" s="2"/>
      <c r="S10" s="18"/>
      <c r="T10" s="18"/>
      <c r="U10" s="18"/>
      <c r="V10" s="18"/>
      <c r="W10" s="24"/>
      <c r="X10" s="1"/>
      <c r="Y10" s="1"/>
    </row>
    <row r="11" spans="1:28" x14ac:dyDescent="0.25">
      <c r="A11" s="91" t="s">
        <v>52</v>
      </c>
      <c r="B11" s="92"/>
      <c r="C11" s="92"/>
      <c r="D11" s="92"/>
      <c r="E11" s="92"/>
      <c r="F11" s="92"/>
      <c r="G11" s="92"/>
      <c r="H11" s="93">
        <v>0.19900000000000001</v>
      </c>
      <c r="I11" s="94"/>
      <c r="J11" s="54"/>
      <c r="K11" s="31"/>
      <c r="L11" s="31"/>
      <c r="M11" s="31"/>
      <c r="N11" s="31"/>
      <c r="O11" s="31"/>
      <c r="P11" s="2"/>
      <c r="Q11" s="2"/>
      <c r="S11" s="18"/>
      <c r="T11" s="18"/>
      <c r="U11" s="18"/>
      <c r="V11" s="18"/>
      <c r="W11" s="24"/>
      <c r="X11" s="1"/>
      <c r="Y11" s="1"/>
    </row>
    <row r="12" spans="1:28" x14ac:dyDescent="0.25">
      <c r="A12" s="99" t="s">
        <v>51</v>
      </c>
      <c r="B12" s="100"/>
      <c r="C12" s="100"/>
      <c r="D12" s="100"/>
      <c r="E12" s="100"/>
      <c r="F12" s="100"/>
      <c r="G12" s="100"/>
      <c r="H12" s="97">
        <f>strok-H10</f>
        <v>228</v>
      </c>
      <c r="I12" s="98"/>
      <c r="J12" s="54"/>
      <c r="K12" s="31"/>
      <c r="L12" s="31"/>
      <c r="M12" s="31"/>
      <c r="N12" s="31"/>
      <c r="O12" s="31"/>
      <c r="P12" s="2"/>
      <c r="Q12" s="2"/>
      <c r="S12" s="18"/>
      <c r="T12" s="18"/>
      <c r="U12" s="18"/>
      <c r="V12" s="18"/>
      <c r="W12" s="24"/>
      <c r="X12" s="1"/>
      <c r="Y12" s="1"/>
    </row>
    <row r="13" spans="1:28" ht="21" customHeight="1" x14ac:dyDescent="0.25">
      <c r="A13" s="101" t="s">
        <v>13</v>
      </c>
      <c r="B13" s="102"/>
      <c r="C13" s="102"/>
      <c r="D13" s="102"/>
      <c r="E13" s="102"/>
      <c r="F13" s="102"/>
      <c r="G13" s="103"/>
      <c r="H13" s="104">
        <v>1</v>
      </c>
      <c r="I13" s="105"/>
      <c r="J13" s="106"/>
      <c r="K13" s="107"/>
      <c r="L13" s="107"/>
      <c r="M13" s="107"/>
      <c r="N13" s="107"/>
      <c r="O13" s="107"/>
      <c r="R13" s="1"/>
      <c r="S13" s="1"/>
      <c r="T13" s="1"/>
      <c r="U13" s="1"/>
      <c r="V13" s="1"/>
      <c r="W13" s="19"/>
      <c r="X13" s="1"/>
      <c r="Y13" s="1"/>
    </row>
    <row r="14" spans="1:28" hidden="1" x14ac:dyDescent="0.25">
      <c r="A14" s="108" t="str">
        <f>CONCATENATE("Месячный платеж по кредиту, ",L18)</f>
        <v xml:space="preserve">Месячный платеж по кредиту, </v>
      </c>
      <c r="B14" s="109"/>
      <c r="C14" s="109"/>
      <c r="D14" s="109"/>
      <c r="E14" s="109"/>
      <c r="F14" s="109"/>
      <c r="G14" s="39"/>
      <c r="H14" s="110">
        <f>IF(data=1,sumkred/strok,sumkred*PROC/100/((1-POWER(1+PROC/1200,-strok))*12))</f>
        <v>6250</v>
      </c>
      <c r="I14" s="111"/>
      <c r="J14" s="33"/>
      <c r="K14" s="26"/>
      <c r="L14" s="81"/>
      <c r="M14" s="81"/>
      <c r="N14" s="81"/>
      <c r="O14" s="34"/>
      <c r="P14" s="27"/>
      <c r="Q14" s="27"/>
      <c r="R14" s="1"/>
      <c r="S14" s="1"/>
      <c r="T14" s="1"/>
      <c r="U14" s="1"/>
      <c r="V14" s="1"/>
      <c r="W14" s="19"/>
      <c r="X14" s="1"/>
      <c r="Y14" s="1"/>
    </row>
    <row r="15" spans="1:28" x14ac:dyDescent="0.25">
      <c r="A15" s="115" t="s">
        <v>47</v>
      </c>
      <c r="B15" s="116"/>
      <c r="C15" s="116"/>
      <c r="D15" s="116"/>
      <c r="E15" s="116"/>
      <c r="F15" s="116"/>
      <c r="G15" s="117"/>
      <c r="H15" s="118">
        <v>8.9999999999999993E-3</v>
      </c>
      <c r="I15" s="118"/>
      <c r="J15" s="106"/>
      <c r="K15" s="107"/>
      <c r="L15" s="107"/>
      <c r="M15" s="107"/>
      <c r="N15" s="107"/>
      <c r="O15" s="107"/>
      <c r="P15" s="27"/>
      <c r="Q15" s="27"/>
      <c r="R15" s="1"/>
      <c r="S15" s="1"/>
      <c r="T15" s="1"/>
      <c r="U15" s="1"/>
      <c r="V15" s="1"/>
      <c r="W15" s="24"/>
      <c r="X15" s="1"/>
      <c r="Y15" s="1"/>
    </row>
    <row r="16" spans="1:28" ht="18.75" customHeight="1" x14ac:dyDescent="0.25">
      <c r="A16" s="115" t="s">
        <v>48</v>
      </c>
      <c r="B16" s="116"/>
      <c r="C16" s="116"/>
      <c r="D16" s="116"/>
      <c r="E16" s="116"/>
      <c r="F16" s="116"/>
      <c r="G16" s="117"/>
      <c r="H16" s="119">
        <v>0</v>
      </c>
      <c r="I16" s="119"/>
      <c r="J16" s="106"/>
      <c r="K16" s="107"/>
      <c r="L16" s="107"/>
      <c r="M16" s="107"/>
      <c r="N16" s="107"/>
      <c r="O16" s="107"/>
      <c r="P16" s="27"/>
      <c r="Q16" s="27"/>
      <c r="R16" s="1"/>
      <c r="S16" s="1"/>
      <c r="T16" s="1"/>
      <c r="U16" s="1"/>
      <c r="V16" s="1"/>
      <c r="W16" s="24"/>
      <c r="X16" s="1"/>
      <c r="Y16" s="1"/>
    </row>
    <row r="17" spans="1:25" ht="34.5" customHeight="1" x14ac:dyDescent="0.25">
      <c r="A17" s="120" t="s">
        <v>44</v>
      </c>
      <c r="B17" s="120"/>
      <c r="C17" s="120"/>
      <c r="D17" s="120"/>
      <c r="E17" s="120"/>
      <c r="F17" s="120"/>
      <c r="G17" s="120"/>
      <c r="H17" s="121">
        <v>0</v>
      </c>
      <c r="I17" s="121"/>
      <c r="J17" s="106"/>
      <c r="K17" s="107"/>
      <c r="L17" s="107"/>
      <c r="M17" s="107"/>
      <c r="N17" s="107"/>
      <c r="O17" s="107"/>
      <c r="P17" s="27"/>
      <c r="Q17" s="27"/>
      <c r="R17" s="1"/>
      <c r="S17" s="1"/>
      <c r="T17" s="1"/>
      <c r="U17" s="1"/>
      <c r="V17" s="1"/>
      <c r="W17" s="24"/>
      <c r="X17" s="1"/>
      <c r="Y17" s="1"/>
    </row>
    <row r="18" spans="1:25" ht="15.75" thickBot="1" x14ac:dyDescent="0.3">
      <c r="A18" s="20">
        <v>2</v>
      </c>
      <c r="B18" s="1"/>
      <c r="C18" s="1"/>
      <c r="D18" s="1"/>
      <c r="E18" s="1"/>
      <c r="F18" s="1"/>
      <c r="G18" s="1"/>
      <c r="I18" s="32"/>
      <c r="J18" s="32"/>
      <c r="K18" s="32"/>
      <c r="L18" s="122"/>
      <c r="M18" s="122"/>
      <c r="N18" s="122"/>
      <c r="O18" s="122"/>
      <c r="P18" s="32"/>
      <c r="Q18" s="32"/>
      <c r="R18" s="1"/>
      <c r="S18" s="1"/>
      <c r="T18" s="1"/>
      <c r="U18" s="1"/>
      <c r="V18" s="35" t="s">
        <v>16</v>
      </c>
      <c r="W18" s="21"/>
    </row>
    <row r="19" spans="1:25" ht="12.75" customHeight="1" thickBot="1" x14ac:dyDescent="0.3">
      <c r="A19" s="123" t="s">
        <v>18</v>
      </c>
      <c r="B19" s="112" t="s">
        <v>20</v>
      </c>
      <c r="C19" s="113"/>
      <c r="D19" s="114"/>
      <c r="E19" s="112" t="s">
        <v>21</v>
      </c>
      <c r="F19" s="113"/>
      <c r="G19" s="114"/>
      <c r="H19" s="112" t="s">
        <v>22</v>
      </c>
      <c r="I19" s="113"/>
      <c r="J19" s="114"/>
      <c r="K19" s="112" t="s">
        <v>23</v>
      </c>
      <c r="L19" s="113"/>
      <c r="M19" s="114"/>
      <c r="N19" s="112" t="s">
        <v>24</v>
      </c>
      <c r="O19" s="113"/>
      <c r="P19" s="114"/>
      <c r="Q19" s="112" t="s">
        <v>25</v>
      </c>
      <c r="R19" s="113"/>
      <c r="S19" s="114"/>
      <c r="T19" s="112" t="s">
        <v>26</v>
      </c>
      <c r="U19" s="113"/>
      <c r="V19" s="114"/>
    </row>
    <row r="20" spans="1:25" ht="30.75" thickBot="1" x14ac:dyDescent="0.3">
      <c r="A20" s="124"/>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7375</v>
      </c>
      <c r="D21" s="28">
        <f>IF(data=2,C21,IF(data=1,IF(C21&gt;0,C21+sumproplat,0),IF(B21&gt;sumproplat*2,sumproplat,B21+C21)))</f>
        <v>13625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7344.270833333333</v>
      </c>
      <c r="D22" s="28">
        <f t="shared" ref="D22:D32" si="13">IF(data=1,IF(B22&gt;sumproplat,sumproplat+C22,B22+C22),sumproplat)</f>
        <v>13594.270833333332</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7313.5416666666661</v>
      </c>
      <c r="D23" s="28">
        <f t="shared" si="13"/>
        <v>13563.541666666666</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7282.8125</v>
      </c>
      <c r="D24" s="28">
        <f t="shared" si="13"/>
        <v>13532.8125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7252.083333333333</v>
      </c>
      <c r="D25" s="28">
        <f t="shared" si="13"/>
        <v>13502.083333333332</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7221.3541666666661</v>
      </c>
      <c r="D26" s="28">
        <f t="shared" si="13"/>
        <v>13471.354166666666</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7190.625</v>
      </c>
      <c r="D27" s="28">
        <f t="shared" si="13"/>
        <v>13440.625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7159.895833333333</v>
      </c>
      <c r="D28" s="28">
        <f t="shared" si="13"/>
        <v>13409.895833333332</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7129.1666666666661</v>
      </c>
      <c r="D29" s="28">
        <f t="shared" si="13"/>
        <v>13379.166666666666</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7098.4375</v>
      </c>
      <c r="D30" s="28">
        <f t="shared" si="13"/>
        <v>13348.4375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7067.708333333333</v>
      </c>
      <c r="D31" s="28">
        <f t="shared" si="13"/>
        <v>13317.708333333332</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7036.9791666666661</v>
      </c>
      <c r="D32" s="28">
        <f t="shared" si="13"/>
        <v>13286.979166666666</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86471.875</v>
      </c>
      <c r="D33" s="51">
        <f>SUM(D21:D32)</f>
        <v>161471.875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3" t="s">
        <v>18</v>
      </c>
      <c r="B34" s="112" t="s">
        <v>27</v>
      </c>
      <c r="C34" s="113"/>
      <c r="D34" s="114"/>
      <c r="E34" s="112" t="s">
        <v>28</v>
      </c>
      <c r="F34" s="113"/>
      <c r="G34" s="114"/>
      <c r="H34" s="112" t="s">
        <v>29</v>
      </c>
      <c r="I34" s="113"/>
      <c r="J34" s="114"/>
      <c r="K34" s="112" t="s">
        <v>30</v>
      </c>
      <c r="L34" s="113"/>
      <c r="M34" s="114"/>
      <c r="N34" s="112" t="s">
        <v>31</v>
      </c>
      <c r="O34" s="113"/>
      <c r="P34" s="114"/>
      <c r="Q34" s="112" t="s">
        <v>32</v>
      </c>
      <c r="R34" s="113"/>
      <c r="S34" s="114"/>
      <c r="T34" s="112" t="s">
        <v>33</v>
      </c>
      <c r="U34" s="113"/>
      <c r="V34" s="114"/>
    </row>
    <row r="35" spans="1:22" ht="30.75" thickBot="1" x14ac:dyDescent="0.3">
      <c r="A35" s="124"/>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3" t="s">
        <v>18</v>
      </c>
      <c r="B49" s="112" t="s">
        <v>34</v>
      </c>
      <c r="C49" s="113"/>
      <c r="D49" s="114"/>
      <c r="E49" s="112" t="s">
        <v>35</v>
      </c>
      <c r="F49" s="113"/>
      <c r="G49" s="114"/>
      <c r="H49" s="112" t="s">
        <v>36</v>
      </c>
      <c r="I49" s="113"/>
      <c r="J49" s="114"/>
      <c r="K49" s="112" t="s">
        <v>37</v>
      </c>
      <c r="L49" s="113"/>
      <c r="M49" s="114"/>
      <c r="N49" s="112" t="s">
        <v>38</v>
      </c>
      <c r="O49" s="113"/>
      <c r="P49" s="114"/>
      <c r="Q49" s="112" t="s">
        <v>39</v>
      </c>
      <c r="R49" s="113"/>
      <c r="S49" s="114"/>
      <c r="T49" s="112" t="s">
        <v>40</v>
      </c>
      <c r="U49" s="113"/>
      <c r="V49" s="114"/>
      <c r="X49" s="12"/>
      <c r="Y49" s="12"/>
      <c r="Z49" s="12"/>
      <c r="AA49" s="12"/>
      <c r="AB49" s="12"/>
      <c r="AC49" s="12"/>
      <c r="AD49" s="12"/>
      <c r="AE49" s="12"/>
      <c r="AF49" s="12"/>
      <c r="AG49" s="12"/>
      <c r="AH49" s="12"/>
      <c r="AI49" s="12"/>
      <c r="AJ49" s="12"/>
    </row>
    <row r="50" spans="1:36" ht="30.75" thickBot="1" x14ac:dyDescent="0.3">
      <c r="A50" s="124"/>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5" t="s">
        <v>53</v>
      </c>
      <c r="B65" s="125"/>
      <c r="C65" s="125"/>
      <c r="D65" s="125"/>
      <c r="E65" s="125"/>
      <c r="F65" s="125"/>
      <c r="G65" s="125"/>
      <c r="H65" s="125"/>
      <c r="I65" s="40">
        <f>sumkred*H15+H16+sumkred*H17+C33+F33+I33+L33+O33+R33+U33+C48+F48+I48+L48+O48+R48+U48+C63+F63+I63+L63+O63+R63+U63</f>
        <v>2805750</v>
      </c>
      <c r="J65" s="41"/>
      <c r="K65" s="41"/>
    </row>
    <row r="66" spans="1:11" ht="29.25" customHeight="1" x14ac:dyDescent="0.25">
      <c r="A66" s="125" t="s">
        <v>5</v>
      </c>
      <c r="B66" s="125"/>
      <c r="C66" s="125"/>
      <c r="D66" s="125"/>
      <c r="E66" s="125"/>
      <c r="F66" s="125"/>
      <c r="G66" s="125"/>
      <c r="H66" s="125"/>
      <c r="I66" s="40">
        <f>sumkred*H15+H16+sumkred*H17+D33+G33+J33+M33+P33+S33+V33+D48+G48+J48+M48+P48+S48+V48+D63+G63+J63+M63+P63+S63+V63</f>
        <v>4305750</v>
      </c>
      <c r="J66" s="41"/>
      <c r="K66" s="41"/>
    </row>
    <row r="67" spans="1:11" ht="25.5" customHeight="1" x14ac:dyDescent="0.25">
      <c r="A67" s="126" t="s">
        <v>45</v>
      </c>
      <c r="B67" s="126"/>
      <c r="C67" s="126"/>
      <c r="D67" s="126"/>
      <c r="E67" s="126"/>
      <c r="F67" s="126"/>
      <c r="G67" s="126"/>
      <c r="H67" s="126"/>
      <c r="I67" s="52">
        <f ca="1">XIRR(C77:C317,B77:B317)</f>
        <v>0.18547764420509341</v>
      </c>
      <c r="J67" s="41"/>
      <c r="K67" s="41"/>
    </row>
    <row r="68" spans="1:11" ht="45.75" customHeight="1" x14ac:dyDescent="0.25">
      <c r="A68" s="125" t="s">
        <v>6</v>
      </c>
      <c r="B68" s="125"/>
      <c r="C68" s="125"/>
      <c r="D68" s="125"/>
      <c r="E68" s="125"/>
      <c r="F68" s="125"/>
      <c r="G68" s="125"/>
      <c r="H68" s="125"/>
      <c r="I68" s="125"/>
      <c r="J68" s="127"/>
      <c r="K68" s="127"/>
    </row>
    <row r="69" spans="1:11" ht="63" customHeight="1" x14ac:dyDescent="0.25">
      <c r="A69" s="128" t="s">
        <v>7</v>
      </c>
      <c r="B69" s="128"/>
      <c r="C69" s="128"/>
      <c r="D69" s="128"/>
      <c r="E69" s="128"/>
      <c r="F69" s="128"/>
      <c r="G69" s="128"/>
      <c r="H69" s="128"/>
      <c r="I69" s="128"/>
      <c r="J69" s="128"/>
      <c r="K69" s="128"/>
    </row>
    <row r="70" spans="1:11" ht="48" customHeight="1" x14ac:dyDescent="0.25">
      <c r="A70" s="125" t="s">
        <v>8</v>
      </c>
      <c r="B70" s="125"/>
      <c r="C70" s="125"/>
      <c r="D70" s="125"/>
      <c r="E70" s="125"/>
      <c r="F70" s="125"/>
      <c r="G70" s="125"/>
      <c r="H70" s="125"/>
      <c r="I70" s="125"/>
      <c r="J70" s="125"/>
      <c r="K70" s="125"/>
    </row>
    <row r="71" spans="1:11" ht="15" customHeight="1" x14ac:dyDescent="0.25"/>
    <row r="72" spans="1:11" ht="33.75" customHeight="1" x14ac:dyDescent="0.25">
      <c r="A72" s="129" t="s">
        <v>9</v>
      </c>
      <c r="B72" s="129"/>
      <c r="C72" s="130">
        <f ca="1">TODAY()</f>
        <v>44468</v>
      </c>
      <c r="D72" s="130">
        <f ca="1">TODAY()</f>
        <v>44468</v>
      </c>
      <c r="E72" s="130">
        <f ca="1">TODAY()</f>
        <v>44468</v>
      </c>
    </row>
    <row r="73" spans="1:11" x14ac:dyDescent="0.25"/>
    <row r="74" spans="1:11" ht="30" customHeight="1" x14ac:dyDescent="0.25">
      <c r="A74" s="131" t="s">
        <v>10</v>
      </c>
      <c r="B74" s="131"/>
      <c r="C74" s="132"/>
      <c r="D74" s="132"/>
      <c r="E74" s="132"/>
    </row>
    <row r="75" spans="1:11" ht="15.75" customHeight="1" x14ac:dyDescent="0.25">
      <c r="A75" s="131"/>
      <c r="B75" s="131"/>
      <c r="C75" s="129" t="s">
        <v>46</v>
      </c>
      <c r="D75" s="129"/>
      <c r="E75" s="129"/>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13625</v>
      </c>
      <c r="D78" s="23">
        <f>C78-C79</f>
        <v>30.729166666667879</v>
      </c>
    </row>
    <row r="79" spans="1:11" hidden="1" x14ac:dyDescent="0.25">
      <c r="A79" s="4">
        <v>2</v>
      </c>
      <c r="B79" s="37">
        <f ca="1">EDATE(B78,1)</f>
        <v>44529</v>
      </c>
      <c r="C79" s="38">
        <f t="shared" si="63"/>
        <v>13594.270833333332</v>
      </c>
      <c r="D79" s="23">
        <f t="shared" ref="D79:D142" si="64">C79-C80</f>
        <v>30.72916666666606</v>
      </c>
    </row>
    <row r="80" spans="1:11" hidden="1" x14ac:dyDescent="0.25">
      <c r="A80" s="4">
        <v>3</v>
      </c>
      <c r="B80" s="37">
        <f t="shared" ref="B80:B143" ca="1" si="65">EDATE(B79,1)</f>
        <v>44559</v>
      </c>
      <c r="C80" s="38">
        <f t="shared" si="63"/>
        <v>13563.541666666666</v>
      </c>
      <c r="D80" s="23">
        <f t="shared" si="64"/>
        <v>30.72916666666606</v>
      </c>
    </row>
    <row r="81" spans="1:4" hidden="1" x14ac:dyDescent="0.25">
      <c r="A81" s="4">
        <v>4</v>
      </c>
      <c r="B81" s="37">
        <f t="shared" ca="1" si="65"/>
        <v>44590</v>
      </c>
      <c r="C81" s="38">
        <f t="shared" si="63"/>
        <v>13532.8125</v>
      </c>
      <c r="D81" s="23">
        <f t="shared" si="64"/>
        <v>30.729166666667879</v>
      </c>
    </row>
    <row r="82" spans="1:4" hidden="1" x14ac:dyDescent="0.25">
      <c r="A82" s="4">
        <v>5</v>
      </c>
      <c r="B82" s="37">
        <f t="shared" ca="1" si="65"/>
        <v>44620</v>
      </c>
      <c r="C82" s="38">
        <f t="shared" si="63"/>
        <v>13502.083333333332</v>
      </c>
      <c r="D82" s="23">
        <f t="shared" si="64"/>
        <v>30.72916666666606</v>
      </c>
    </row>
    <row r="83" spans="1:4" hidden="1" x14ac:dyDescent="0.25">
      <c r="A83" s="4">
        <v>6</v>
      </c>
      <c r="B83" s="37">
        <f t="shared" ca="1" si="65"/>
        <v>44648</v>
      </c>
      <c r="C83" s="38">
        <f t="shared" si="63"/>
        <v>13471.354166666666</v>
      </c>
      <c r="D83" s="23">
        <f t="shared" si="64"/>
        <v>30.72916666666606</v>
      </c>
    </row>
    <row r="84" spans="1:4" hidden="1" x14ac:dyDescent="0.25">
      <c r="A84" s="4">
        <v>7</v>
      </c>
      <c r="B84" s="37">
        <f t="shared" ca="1" si="65"/>
        <v>44679</v>
      </c>
      <c r="C84" s="38">
        <f t="shared" si="63"/>
        <v>13440.625</v>
      </c>
      <c r="D84" s="23">
        <f t="shared" si="64"/>
        <v>30.729166666667879</v>
      </c>
    </row>
    <row r="85" spans="1:4" hidden="1" x14ac:dyDescent="0.25">
      <c r="A85" s="4">
        <v>8</v>
      </c>
      <c r="B85" s="37">
        <f t="shared" ca="1" si="65"/>
        <v>44709</v>
      </c>
      <c r="C85" s="38">
        <f t="shared" si="63"/>
        <v>13409.895833333332</v>
      </c>
      <c r="D85" s="23">
        <f t="shared" si="64"/>
        <v>30.72916666666606</v>
      </c>
    </row>
    <row r="86" spans="1:4" hidden="1" x14ac:dyDescent="0.25">
      <c r="A86" s="4">
        <v>9</v>
      </c>
      <c r="B86" s="37">
        <f t="shared" ca="1" si="65"/>
        <v>44740</v>
      </c>
      <c r="C86" s="38">
        <f t="shared" si="63"/>
        <v>13379.166666666666</v>
      </c>
      <c r="D86" s="23">
        <f t="shared" si="64"/>
        <v>30.72916666666606</v>
      </c>
    </row>
    <row r="87" spans="1:4" hidden="1" x14ac:dyDescent="0.25">
      <c r="A87" s="4">
        <v>10</v>
      </c>
      <c r="B87" s="37">
        <f t="shared" ca="1" si="65"/>
        <v>44770</v>
      </c>
      <c r="C87" s="38">
        <f t="shared" si="63"/>
        <v>13348.4375</v>
      </c>
      <c r="D87" s="23">
        <f t="shared" si="64"/>
        <v>30.729166666667879</v>
      </c>
    </row>
    <row r="88" spans="1:4" hidden="1" x14ac:dyDescent="0.25">
      <c r="A88" s="4">
        <v>11</v>
      </c>
      <c r="B88" s="37">
        <f t="shared" ca="1" si="65"/>
        <v>44801</v>
      </c>
      <c r="C88" s="38">
        <f t="shared" si="63"/>
        <v>13317.708333333332</v>
      </c>
      <c r="D88" s="23">
        <f t="shared" si="64"/>
        <v>30.72916666666606</v>
      </c>
    </row>
    <row r="89" spans="1:4" hidden="1" x14ac:dyDescent="0.25">
      <c r="A89" s="4">
        <v>12</v>
      </c>
      <c r="B89" s="37">
        <f t="shared" ca="1" si="65"/>
        <v>44832</v>
      </c>
      <c r="C89" s="38">
        <f t="shared" si="63"/>
        <v>13286.979166666666</v>
      </c>
      <c r="D89" s="23">
        <f t="shared" si="64"/>
        <v>-16594.270833333336</v>
      </c>
    </row>
    <row r="90" spans="1:4" hidden="1" x14ac:dyDescent="0.25">
      <c r="A90" s="2">
        <v>13</v>
      </c>
      <c r="B90" s="36">
        <f t="shared" ca="1" si="65"/>
        <v>44862</v>
      </c>
      <c r="C90" s="23">
        <f t="shared" ref="C90:C101" si="66">G21</f>
        <v>29881.250000000004</v>
      </c>
      <c r="D90" s="23">
        <f t="shared" si="64"/>
        <v>103.64583333333576</v>
      </c>
    </row>
    <row r="91" spans="1:4" hidden="1" x14ac:dyDescent="0.25">
      <c r="A91" s="2">
        <v>14</v>
      </c>
      <c r="B91" s="36">
        <f t="shared" ca="1" si="65"/>
        <v>44893</v>
      </c>
      <c r="C91" s="23">
        <f t="shared" si="66"/>
        <v>29777.604166666668</v>
      </c>
      <c r="D91" s="23">
        <f t="shared" si="64"/>
        <v>103.64583333333212</v>
      </c>
    </row>
    <row r="92" spans="1:4" hidden="1" x14ac:dyDescent="0.25">
      <c r="A92" s="2">
        <v>15</v>
      </c>
      <c r="B92" s="36">
        <f t="shared" ca="1" si="65"/>
        <v>44923</v>
      </c>
      <c r="C92" s="23">
        <f t="shared" si="66"/>
        <v>29673.958333333336</v>
      </c>
      <c r="D92" s="23">
        <f t="shared" si="64"/>
        <v>103.64583333333212</v>
      </c>
    </row>
    <row r="93" spans="1:4" hidden="1" x14ac:dyDescent="0.25">
      <c r="A93" s="2">
        <v>16</v>
      </c>
      <c r="B93" s="36">
        <f t="shared" ca="1" si="65"/>
        <v>44954</v>
      </c>
      <c r="C93" s="23">
        <f t="shared" si="66"/>
        <v>29570.312500000004</v>
      </c>
      <c r="D93" s="23">
        <f t="shared" si="64"/>
        <v>103.64583333333576</v>
      </c>
    </row>
    <row r="94" spans="1:4" hidden="1" x14ac:dyDescent="0.25">
      <c r="A94" s="2">
        <v>17</v>
      </c>
      <c r="B94" s="36">
        <f t="shared" ca="1" si="65"/>
        <v>44985</v>
      </c>
      <c r="C94" s="23">
        <f t="shared" si="66"/>
        <v>29466.666666666668</v>
      </c>
      <c r="D94" s="23">
        <f t="shared" si="64"/>
        <v>103.64583333333212</v>
      </c>
    </row>
    <row r="95" spans="1:4" hidden="1" x14ac:dyDescent="0.25">
      <c r="A95" s="2">
        <v>18</v>
      </c>
      <c r="B95" s="36">
        <f t="shared" ca="1" si="65"/>
        <v>45013</v>
      </c>
      <c r="C95" s="23">
        <f t="shared" si="66"/>
        <v>29363.020833333336</v>
      </c>
      <c r="D95" s="23">
        <f t="shared" si="64"/>
        <v>103.64583333333212</v>
      </c>
    </row>
    <row r="96" spans="1:4" hidden="1" x14ac:dyDescent="0.25">
      <c r="A96" s="2">
        <v>19</v>
      </c>
      <c r="B96" s="36">
        <f t="shared" ca="1" si="65"/>
        <v>45044</v>
      </c>
      <c r="C96" s="23">
        <f t="shared" si="66"/>
        <v>29259.375000000004</v>
      </c>
      <c r="D96" s="23">
        <f t="shared" si="64"/>
        <v>103.64583333333576</v>
      </c>
    </row>
    <row r="97" spans="1:4" hidden="1" x14ac:dyDescent="0.25">
      <c r="A97" s="2">
        <v>20</v>
      </c>
      <c r="B97" s="36">
        <f t="shared" ca="1" si="65"/>
        <v>45074</v>
      </c>
      <c r="C97" s="23">
        <f t="shared" si="66"/>
        <v>29155.729166666668</v>
      </c>
      <c r="D97" s="23">
        <f t="shared" si="64"/>
        <v>103.64583333333212</v>
      </c>
    </row>
    <row r="98" spans="1:4" hidden="1" x14ac:dyDescent="0.25">
      <c r="A98" s="2">
        <v>21</v>
      </c>
      <c r="B98" s="36">
        <f t="shared" ca="1" si="65"/>
        <v>45105</v>
      </c>
      <c r="C98" s="23">
        <f t="shared" si="66"/>
        <v>29052.083333333336</v>
      </c>
      <c r="D98" s="23">
        <f t="shared" si="64"/>
        <v>103.64583333333212</v>
      </c>
    </row>
    <row r="99" spans="1:4" hidden="1" x14ac:dyDescent="0.25">
      <c r="A99" s="2">
        <v>22</v>
      </c>
      <c r="B99" s="36">
        <f t="shared" ca="1" si="65"/>
        <v>45135</v>
      </c>
      <c r="C99" s="23">
        <f t="shared" si="66"/>
        <v>28948.437500000004</v>
      </c>
      <c r="D99" s="23">
        <f t="shared" si="64"/>
        <v>103.64583333333576</v>
      </c>
    </row>
    <row r="100" spans="1:4" hidden="1" x14ac:dyDescent="0.25">
      <c r="A100" s="2">
        <v>23</v>
      </c>
      <c r="B100" s="36">
        <f t="shared" ca="1" si="65"/>
        <v>45166</v>
      </c>
      <c r="C100" s="23">
        <f t="shared" si="66"/>
        <v>28844.791666666668</v>
      </c>
      <c r="D100" s="23">
        <f t="shared" si="64"/>
        <v>103.64583333333212</v>
      </c>
    </row>
    <row r="101" spans="1:4" hidden="1" x14ac:dyDescent="0.25">
      <c r="A101" s="2">
        <v>24</v>
      </c>
      <c r="B101" s="36">
        <f t="shared" ca="1" si="65"/>
        <v>45197</v>
      </c>
      <c r="C101" s="23">
        <f t="shared" si="66"/>
        <v>28741.145833333336</v>
      </c>
      <c r="D101" s="23">
        <f t="shared" si="64"/>
        <v>103.64583333333212</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9217"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J454"/>
  <sheetViews>
    <sheetView showGridLines="0" zoomScaleNormal="100" workbookViewId="0">
      <selection activeCell="J17" sqref="J17:O17"/>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81" t="s">
        <v>49</v>
      </c>
      <c r="B1" s="81"/>
      <c r="C1" s="81"/>
      <c r="D1" s="81"/>
      <c r="E1" s="81"/>
      <c r="F1" s="81"/>
      <c r="G1" s="81"/>
      <c r="H1" s="81"/>
      <c r="I1" s="81"/>
      <c r="O1" s="2"/>
    </row>
    <row r="2" spans="1:28" ht="27.75" customHeight="1" x14ac:dyDescent="0.25">
      <c r="A2" s="82" t="s">
        <v>3</v>
      </c>
      <c r="B2" s="82"/>
      <c r="C2" s="82"/>
      <c r="D2" s="82"/>
      <c r="E2" s="82"/>
      <c r="F2" s="82"/>
      <c r="G2" s="82"/>
      <c r="H2" s="82"/>
      <c r="I2" s="82"/>
    </row>
    <row r="3" spans="1:28" ht="24.75" customHeight="1" x14ac:dyDescent="0.25">
      <c r="A3" s="83" t="s">
        <v>11</v>
      </c>
      <c r="B3" s="83"/>
      <c r="C3" s="83"/>
      <c r="D3" s="83"/>
      <c r="E3" s="83"/>
      <c r="F3" s="83"/>
      <c r="G3" s="83"/>
      <c r="H3" s="83"/>
      <c r="I3" s="83"/>
    </row>
    <row r="4" spans="1:28" ht="30" customHeight="1" x14ac:dyDescent="0.25">
      <c r="A4" s="84" t="e">
        <f>#REF!</f>
        <v>#REF!</v>
      </c>
      <c r="B4" s="84"/>
      <c r="C4" s="84"/>
      <c r="D4" s="84"/>
      <c r="E4" s="84"/>
      <c r="F4" s="84"/>
      <c r="G4" s="84"/>
      <c r="H4" s="84"/>
      <c r="I4" s="84"/>
    </row>
    <row r="5" spans="1:28" x14ac:dyDescent="0.25">
      <c r="A5" s="85" t="s">
        <v>17</v>
      </c>
      <c r="B5" s="85"/>
      <c r="C5" s="85"/>
      <c r="D5" s="85"/>
      <c r="E5" s="85"/>
      <c r="F5" s="85"/>
      <c r="G5" s="85"/>
      <c r="H5" s="85"/>
      <c r="I5" s="85"/>
      <c r="J5" s="43"/>
      <c r="K5" s="14"/>
      <c r="L5" s="14"/>
      <c r="M5" s="14"/>
      <c r="N5" s="14"/>
      <c r="R5" s="1"/>
      <c r="S5" s="1"/>
      <c r="T5" s="1"/>
      <c r="U5" s="1"/>
      <c r="V5" s="1"/>
      <c r="W5" s="1"/>
    </row>
    <row r="6" spans="1:28" x14ac:dyDescent="0.25">
      <c r="A6" s="86" t="s">
        <v>15</v>
      </c>
      <c r="B6" s="86"/>
      <c r="C6" s="86"/>
      <c r="D6" s="86"/>
      <c r="E6" s="86"/>
      <c r="F6" s="86"/>
      <c r="G6" s="86"/>
      <c r="H6" s="87">
        <v>0.4</v>
      </c>
      <c r="I6" s="87"/>
      <c r="J6" s="54"/>
      <c r="K6" s="31"/>
      <c r="L6" s="31"/>
      <c r="M6" s="31"/>
      <c r="N6" s="31"/>
      <c r="O6" s="31"/>
      <c r="P6" s="2"/>
      <c r="Q6" s="2"/>
      <c r="S6" s="15"/>
      <c r="T6" s="15"/>
      <c r="U6" s="15"/>
      <c r="V6" s="15"/>
      <c r="W6" s="16"/>
      <c r="X6" s="1"/>
      <c r="Y6" s="1"/>
      <c r="AA6" s="1" t="s">
        <v>2</v>
      </c>
      <c r="AB6" s="25" t="s">
        <v>0</v>
      </c>
    </row>
    <row r="7" spans="1:28" x14ac:dyDescent="0.25">
      <c r="A7" s="86" t="s">
        <v>4</v>
      </c>
      <c r="B7" s="86"/>
      <c r="C7" s="86"/>
      <c r="D7" s="86"/>
      <c r="E7" s="86"/>
      <c r="F7" s="86"/>
      <c r="G7" s="86"/>
      <c r="H7" s="88">
        <v>1500000</v>
      </c>
      <c r="I7" s="88"/>
      <c r="J7" s="54"/>
      <c r="K7" s="31"/>
      <c r="L7" s="31"/>
      <c r="M7" s="31"/>
      <c r="N7" s="31"/>
      <c r="O7" s="31"/>
      <c r="P7" s="2"/>
      <c r="Q7" s="2"/>
      <c r="W7" s="17"/>
      <c r="X7" s="1"/>
      <c r="Y7" s="1"/>
      <c r="AA7" s="2" t="s">
        <v>14</v>
      </c>
      <c r="AB7" s="25" t="s">
        <v>1</v>
      </c>
    </row>
    <row r="8" spans="1:28" x14ac:dyDescent="0.25">
      <c r="A8" s="89" t="s">
        <v>12</v>
      </c>
      <c r="B8" s="89"/>
      <c r="C8" s="89"/>
      <c r="D8" s="89"/>
      <c r="E8" s="89"/>
      <c r="F8" s="89"/>
      <c r="G8" s="89"/>
      <c r="H8" s="90">
        <v>240</v>
      </c>
      <c r="I8" s="90"/>
      <c r="J8" s="54"/>
      <c r="K8" s="31"/>
      <c r="L8" s="31"/>
      <c r="M8" s="31"/>
      <c r="N8" s="31"/>
      <c r="O8" s="31"/>
      <c r="P8" s="2"/>
      <c r="Q8" s="2"/>
      <c r="S8" s="18"/>
      <c r="T8" s="18"/>
      <c r="U8" s="18"/>
      <c r="V8" s="18"/>
      <c r="W8" s="17"/>
      <c r="X8" s="1"/>
      <c r="Y8" s="1"/>
    </row>
    <row r="9" spans="1:28" x14ac:dyDescent="0.25">
      <c r="A9" s="91" t="s">
        <v>50</v>
      </c>
      <c r="B9" s="92"/>
      <c r="C9" s="92"/>
      <c r="D9" s="92"/>
      <c r="E9" s="92"/>
      <c r="F9" s="92"/>
      <c r="G9" s="92"/>
      <c r="H9" s="93">
        <v>0.115</v>
      </c>
      <c r="I9" s="94"/>
      <c r="J9" s="54"/>
      <c r="K9" s="31"/>
      <c r="L9" s="31"/>
      <c r="M9" s="31"/>
      <c r="N9" s="31"/>
      <c r="O9" s="31"/>
      <c r="P9" s="2"/>
      <c r="Q9" s="2"/>
      <c r="S9" s="18"/>
      <c r="T9" s="18"/>
      <c r="U9" s="18"/>
      <c r="V9" s="18"/>
      <c r="W9" s="24"/>
      <c r="X9" s="1"/>
      <c r="Y9" s="1"/>
    </row>
    <row r="10" spans="1:28" x14ac:dyDescent="0.25">
      <c r="A10" s="95" t="s">
        <v>51</v>
      </c>
      <c r="B10" s="96"/>
      <c r="C10" s="96"/>
      <c r="D10" s="96"/>
      <c r="E10" s="96"/>
      <c r="F10" s="96"/>
      <c r="G10" s="96"/>
      <c r="H10" s="97">
        <v>24</v>
      </c>
      <c r="I10" s="98"/>
      <c r="J10" s="54"/>
      <c r="K10" s="31"/>
      <c r="L10" s="31"/>
      <c r="M10" s="31"/>
      <c r="N10" s="31"/>
      <c r="O10" s="31"/>
      <c r="P10" s="2"/>
      <c r="Q10" s="2"/>
      <c r="S10" s="18"/>
      <c r="T10" s="18"/>
      <c r="U10" s="18"/>
      <c r="V10" s="18"/>
      <c r="W10" s="24"/>
      <c r="X10" s="1"/>
      <c r="Y10" s="1"/>
    </row>
    <row r="11" spans="1:28" x14ac:dyDescent="0.25">
      <c r="A11" s="91" t="s">
        <v>52</v>
      </c>
      <c r="B11" s="92"/>
      <c r="C11" s="92"/>
      <c r="D11" s="92"/>
      <c r="E11" s="92"/>
      <c r="F11" s="92"/>
      <c r="G11" s="92"/>
      <c r="H11" s="93">
        <v>0.19900000000000001</v>
      </c>
      <c r="I11" s="94"/>
      <c r="J11" s="54"/>
      <c r="K11" s="31"/>
      <c r="L11" s="31"/>
      <c r="M11" s="31"/>
      <c r="N11" s="31"/>
      <c r="O11" s="31"/>
      <c r="P11" s="2"/>
      <c r="Q11" s="2"/>
      <c r="S11" s="18"/>
      <c r="T11" s="18"/>
      <c r="U11" s="18"/>
      <c r="V11" s="18"/>
      <c r="W11" s="24"/>
      <c r="X11" s="1"/>
      <c r="Y11" s="1"/>
    </row>
    <row r="12" spans="1:28" x14ac:dyDescent="0.25">
      <c r="A12" s="99" t="s">
        <v>51</v>
      </c>
      <c r="B12" s="100"/>
      <c r="C12" s="100"/>
      <c r="D12" s="100"/>
      <c r="E12" s="100"/>
      <c r="F12" s="100"/>
      <c r="G12" s="100"/>
      <c r="H12" s="97">
        <f>strok-H10</f>
        <v>216</v>
      </c>
      <c r="I12" s="98"/>
      <c r="J12" s="54"/>
      <c r="K12" s="31"/>
      <c r="L12" s="31"/>
      <c r="M12" s="31"/>
      <c r="N12" s="31"/>
      <c r="O12" s="31"/>
      <c r="P12" s="2"/>
      <c r="Q12" s="2"/>
      <c r="S12" s="18"/>
      <c r="T12" s="18"/>
      <c r="U12" s="18"/>
      <c r="V12" s="18"/>
      <c r="W12" s="24"/>
      <c r="X12" s="1"/>
      <c r="Y12" s="1"/>
    </row>
    <row r="13" spans="1:28" ht="21" customHeight="1" x14ac:dyDescent="0.25">
      <c r="A13" s="101" t="s">
        <v>13</v>
      </c>
      <c r="B13" s="102"/>
      <c r="C13" s="102"/>
      <c r="D13" s="102"/>
      <c r="E13" s="102"/>
      <c r="F13" s="102"/>
      <c r="G13" s="103"/>
      <c r="H13" s="104">
        <v>1</v>
      </c>
      <c r="I13" s="105"/>
      <c r="J13" s="106"/>
      <c r="K13" s="107"/>
      <c r="L13" s="107"/>
      <c r="M13" s="107"/>
      <c r="N13" s="107"/>
      <c r="O13" s="107"/>
      <c r="R13" s="1"/>
      <c r="S13" s="1"/>
      <c r="T13" s="1"/>
      <c r="U13" s="1"/>
      <c r="V13" s="1"/>
      <c r="W13" s="19"/>
      <c r="X13" s="1"/>
      <c r="Y13" s="1"/>
    </row>
    <row r="14" spans="1:28" hidden="1" x14ac:dyDescent="0.25">
      <c r="A14" s="108" t="str">
        <f>CONCATENATE("Месячный платеж по кредиту, ",L18)</f>
        <v xml:space="preserve">Месячный платеж по кредиту, </v>
      </c>
      <c r="B14" s="109"/>
      <c r="C14" s="109"/>
      <c r="D14" s="109"/>
      <c r="E14" s="109"/>
      <c r="F14" s="109"/>
      <c r="G14" s="39"/>
      <c r="H14" s="110">
        <f>IF(data=1,sumkred/strok,sumkred*PROC/100/((1-POWER(1+PROC/1200,-strok))*12))</f>
        <v>6250</v>
      </c>
      <c r="I14" s="111"/>
      <c r="J14" s="33"/>
      <c r="K14" s="26"/>
      <c r="L14" s="81"/>
      <c r="M14" s="81"/>
      <c r="N14" s="81"/>
      <c r="O14" s="34"/>
      <c r="P14" s="27"/>
      <c r="Q14" s="27"/>
      <c r="R14" s="1"/>
      <c r="S14" s="1"/>
      <c r="T14" s="1"/>
      <c r="U14" s="1"/>
      <c r="V14" s="1"/>
      <c r="W14" s="19"/>
      <c r="X14" s="1"/>
      <c r="Y14" s="1"/>
    </row>
    <row r="15" spans="1:28" x14ac:dyDescent="0.25">
      <c r="A15" s="115" t="s">
        <v>47</v>
      </c>
      <c r="B15" s="116"/>
      <c r="C15" s="116"/>
      <c r="D15" s="116"/>
      <c r="E15" s="116"/>
      <c r="F15" s="116"/>
      <c r="G15" s="117"/>
      <c r="H15" s="118">
        <v>8.9999999999999993E-3</v>
      </c>
      <c r="I15" s="118"/>
      <c r="J15" s="106"/>
      <c r="K15" s="107"/>
      <c r="L15" s="107"/>
      <c r="M15" s="107"/>
      <c r="N15" s="107"/>
      <c r="O15" s="107"/>
      <c r="P15" s="27"/>
      <c r="Q15" s="27"/>
      <c r="R15" s="1"/>
      <c r="S15" s="1"/>
      <c r="T15" s="1"/>
      <c r="U15" s="1"/>
      <c r="V15" s="1"/>
      <c r="W15" s="24"/>
      <c r="X15" s="1"/>
      <c r="Y15" s="1"/>
    </row>
    <row r="16" spans="1:28" ht="18.75" customHeight="1" x14ac:dyDescent="0.25">
      <c r="A16" s="115" t="s">
        <v>48</v>
      </c>
      <c r="B16" s="116"/>
      <c r="C16" s="116"/>
      <c r="D16" s="116"/>
      <c r="E16" s="116"/>
      <c r="F16" s="116"/>
      <c r="G16" s="117"/>
      <c r="H16" s="119">
        <v>0</v>
      </c>
      <c r="I16" s="119"/>
      <c r="J16" s="106"/>
      <c r="K16" s="107"/>
      <c r="L16" s="107"/>
      <c r="M16" s="107"/>
      <c r="N16" s="107"/>
      <c r="O16" s="107"/>
      <c r="P16" s="27"/>
      <c r="Q16" s="27"/>
      <c r="R16" s="1"/>
      <c r="S16" s="1"/>
      <c r="T16" s="1"/>
      <c r="U16" s="1"/>
      <c r="V16" s="1"/>
      <c r="W16" s="24"/>
      <c r="X16" s="1"/>
      <c r="Y16" s="1"/>
    </row>
    <row r="17" spans="1:25" ht="34.5" customHeight="1" x14ac:dyDescent="0.25">
      <c r="A17" s="120" t="s">
        <v>44</v>
      </c>
      <c r="B17" s="120"/>
      <c r="C17" s="120"/>
      <c r="D17" s="120"/>
      <c r="E17" s="120"/>
      <c r="F17" s="120"/>
      <c r="G17" s="120"/>
      <c r="H17" s="121">
        <v>0</v>
      </c>
      <c r="I17" s="121"/>
      <c r="J17" s="106"/>
      <c r="K17" s="107"/>
      <c r="L17" s="107"/>
      <c r="M17" s="107"/>
      <c r="N17" s="107"/>
      <c r="O17" s="107"/>
      <c r="P17" s="27"/>
      <c r="Q17" s="27"/>
      <c r="R17" s="1"/>
      <c r="S17" s="1"/>
      <c r="T17" s="1"/>
      <c r="U17" s="1"/>
      <c r="V17" s="1"/>
      <c r="W17" s="24"/>
      <c r="X17" s="1"/>
      <c r="Y17" s="1"/>
    </row>
    <row r="18" spans="1:25" ht="15.75" thickBot="1" x14ac:dyDescent="0.3">
      <c r="A18" s="20">
        <v>2</v>
      </c>
      <c r="B18" s="1"/>
      <c r="C18" s="1"/>
      <c r="D18" s="1"/>
      <c r="E18" s="1"/>
      <c r="F18" s="1"/>
      <c r="G18" s="1"/>
      <c r="I18" s="32"/>
      <c r="J18" s="32"/>
      <c r="K18" s="32"/>
      <c r="L18" s="122"/>
      <c r="M18" s="122"/>
      <c r="N18" s="122"/>
      <c r="O18" s="122"/>
      <c r="P18" s="32"/>
      <c r="Q18" s="32"/>
      <c r="R18" s="1"/>
      <c r="S18" s="1"/>
      <c r="T18" s="1"/>
      <c r="U18" s="1"/>
      <c r="V18" s="35" t="s">
        <v>16</v>
      </c>
      <c r="W18" s="21"/>
    </row>
    <row r="19" spans="1:25" ht="12.75" customHeight="1" thickBot="1" x14ac:dyDescent="0.3">
      <c r="A19" s="123" t="s">
        <v>18</v>
      </c>
      <c r="B19" s="112" t="s">
        <v>20</v>
      </c>
      <c r="C19" s="113"/>
      <c r="D19" s="114"/>
      <c r="E19" s="112" t="s">
        <v>21</v>
      </c>
      <c r="F19" s="113"/>
      <c r="G19" s="114"/>
      <c r="H19" s="112" t="s">
        <v>22</v>
      </c>
      <c r="I19" s="113"/>
      <c r="J19" s="114"/>
      <c r="K19" s="112" t="s">
        <v>23</v>
      </c>
      <c r="L19" s="113"/>
      <c r="M19" s="114"/>
      <c r="N19" s="112" t="s">
        <v>24</v>
      </c>
      <c r="O19" s="113"/>
      <c r="P19" s="114"/>
      <c r="Q19" s="112" t="s">
        <v>25</v>
      </c>
      <c r="R19" s="113"/>
      <c r="S19" s="114"/>
      <c r="T19" s="112" t="s">
        <v>26</v>
      </c>
      <c r="U19" s="113"/>
      <c r="V19" s="114"/>
    </row>
    <row r="20" spans="1:25" ht="30.75" thickBot="1" x14ac:dyDescent="0.3">
      <c r="A20" s="124"/>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14375.000000000002</v>
      </c>
      <c r="D21" s="28">
        <f>IF(data=2,C21,IF(data=1,IF(C21&gt;0,C21+sumproplat,0),IF(B21&gt;sumproplat*2,sumproplat,B21+C21)))</f>
        <v>20625</v>
      </c>
      <c r="E21" s="7">
        <f>IF(data=1,IF((B32-sumproplat)&gt;0,B32-sumproplat,0),IF(B32-(sumproplat-C32)&gt;0,B32-(D32-C32),0))</f>
        <v>1425000</v>
      </c>
      <c r="F21" s="7">
        <f t="shared" ref="F21:F32" si="1">IF((A21+12)&lt;=$H$10,E21*(PROC/12),E21*($H$11/12))</f>
        <v>13656.250000000002</v>
      </c>
      <c r="G21" s="28">
        <f t="shared" ref="G21:G32" si="2">IF(data=1,IF(E21&gt;sumproplat,sumproplat+F21,E21+F21),sumproplat)</f>
        <v>19906.25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14315.104166666668</v>
      </c>
      <c r="D22" s="28">
        <f t="shared" ref="D22:D32" si="13">IF(data=1,IF(B22&gt;sumproplat,sumproplat+C22,B22+C22),sumproplat)</f>
        <v>20565.104166666668</v>
      </c>
      <c r="E22" s="8">
        <f>IF(data=1,IF((E21-sumproplat)&gt;0,E21-sumproplat,0),IF(E21-(sumproplat-F21)&gt;0,E21-(G21-F21),0))</f>
        <v>1418750</v>
      </c>
      <c r="F22" s="7">
        <f t="shared" si="1"/>
        <v>13596.354166666668</v>
      </c>
      <c r="G22" s="28">
        <f t="shared" si="2"/>
        <v>19846.354166666668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14255.208333333334</v>
      </c>
      <c r="D23" s="28">
        <f t="shared" si="13"/>
        <v>20505.208333333336</v>
      </c>
      <c r="E23" s="8">
        <f t="shared" ref="E23:E32" si="15">IF(data=1,IF((E22-sumproplat)&gt;0,E22-sumproplat,0),IF(E22-(sumproplat-F22)&gt;0,E22-(G22-F22),0))</f>
        <v>1412500</v>
      </c>
      <c r="F23" s="7">
        <f t="shared" si="1"/>
        <v>13536.458333333334</v>
      </c>
      <c r="G23" s="28">
        <f t="shared" si="2"/>
        <v>19786.458333333336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14195.312500000002</v>
      </c>
      <c r="D24" s="28">
        <f t="shared" si="13"/>
        <v>20445.3125</v>
      </c>
      <c r="E24" s="8">
        <f t="shared" si="15"/>
        <v>1406250</v>
      </c>
      <c r="F24" s="7">
        <f t="shared" si="1"/>
        <v>13476.562500000002</v>
      </c>
      <c r="G24" s="28">
        <f t="shared" si="2"/>
        <v>19726.5625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14135.416666666668</v>
      </c>
      <c r="D25" s="28">
        <f t="shared" si="13"/>
        <v>20385.416666666668</v>
      </c>
      <c r="E25" s="8">
        <f t="shared" si="15"/>
        <v>1400000</v>
      </c>
      <c r="F25" s="7">
        <f t="shared" si="1"/>
        <v>13416.666666666668</v>
      </c>
      <c r="G25" s="28">
        <f t="shared" si="2"/>
        <v>19666.666666666668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14075.520833333334</v>
      </c>
      <c r="D26" s="28">
        <f t="shared" si="13"/>
        <v>20325.520833333336</v>
      </c>
      <c r="E26" s="8">
        <f t="shared" si="15"/>
        <v>1393750</v>
      </c>
      <c r="F26" s="7">
        <f t="shared" si="1"/>
        <v>13356.770833333334</v>
      </c>
      <c r="G26" s="28">
        <f t="shared" si="2"/>
        <v>19606.770833333336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14015.625000000002</v>
      </c>
      <c r="D27" s="28">
        <f t="shared" si="13"/>
        <v>20265.625</v>
      </c>
      <c r="E27" s="8">
        <f t="shared" si="15"/>
        <v>1387500</v>
      </c>
      <c r="F27" s="7">
        <f t="shared" si="1"/>
        <v>13296.875000000002</v>
      </c>
      <c r="G27" s="28">
        <f t="shared" si="2"/>
        <v>19546.875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13955.729166666668</v>
      </c>
      <c r="D28" s="28">
        <f t="shared" si="13"/>
        <v>20205.729166666668</v>
      </c>
      <c r="E28" s="8">
        <f t="shared" si="15"/>
        <v>1381250</v>
      </c>
      <c r="F28" s="7">
        <f t="shared" si="1"/>
        <v>13236.979166666668</v>
      </c>
      <c r="G28" s="28">
        <f t="shared" si="2"/>
        <v>19486.979166666668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13895.833333333334</v>
      </c>
      <c r="D29" s="28">
        <f t="shared" si="13"/>
        <v>20145.833333333336</v>
      </c>
      <c r="E29" s="8">
        <f t="shared" si="15"/>
        <v>1375000</v>
      </c>
      <c r="F29" s="7">
        <f t="shared" si="1"/>
        <v>13177.083333333334</v>
      </c>
      <c r="G29" s="28">
        <f t="shared" si="2"/>
        <v>19427.083333333336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13835.937500000002</v>
      </c>
      <c r="D30" s="28">
        <f t="shared" si="13"/>
        <v>20085.9375</v>
      </c>
      <c r="E30" s="8">
        <f t="shared" si="15"/>
        <v>1368750</v>
      </c>
      <c r="F30" s="7">
        <f t="shared" si="1"/>
        <v>13117.187500000002</v>
      </c>
      <c r="G30" s="28">
        <f t="shared" si="2"/>
        <v>19367.1875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13776.041666666668</v>
      </c>
      <c r="D31" s="28">
        <f t="shared" si="13"/>
        <v>20026.041666666668</v>
      </c>
      <c r="E31" s="8">
        <f t="shared" si="15"/>
        <v>1362500</v>
      </c>
      <c r="F31" s="7">
        <f t="shared" si="1"/>
        <v>13057.291666666668</v>
      </c>
      <c r="G31" s="28">
        <f t="shared" si="2"/>
        <v>19307.291666666668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13716.145833333334</v>
      </c>
      <c r="D32" s="28">
        <f t="shared" si="13"/>
        <v>19966.145833333336</v>
      </c>
      <c r="E32" s="46">
        <f t="shared" si="15"/>
        <v>1356250</v>
      </c>
      <c r="F32" s="47">
        <f t="shared" si="1"/>
        <v>12997.395833333334</v>
      </c>
      <c r="G32" s="28">
        <f t="shared" si="2"/>
        <v>19247.395833333336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168546.875</v>
      </c>
      <c r="D33" s="51">
        <f>SUM(D21:D32)</f>
        <v>243546.875</v>
      </c>
      <c r="E33" s="49"/>
      <c r="F33" s="50">
        <f>SUM(F21:F32)</f>
        <v>159921.875</v>
      </c>
      <c r="G33" s="51">
        <f>SUM(G21:G32)</f>
        <v>234921.875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3" t="s">
        <v>18</v>
      </c>
      <c r="B34" s="112" t="s">
        <v>27</v>
      </c>
      <c r="C34" s="113"/>
      <c r="D34" s="114"/>
      <c r="E34" s="112" t="s">
        <v>28</v>
      </c>
      <c r="F34" s="113"/>
      <c r="G34" s="114"/>
      <c r="H34" s="112" t="s">
        <v>29</v>
      </c>
      <c r="I34" s="113"/>
      <c r="J34" s="114"/>
      <c r="K34" s="112" t="s">
        <v>30</v>
      </c>
      <c r="L34" s="113"/>
      <c r="M34" s="114"/>
      <c r="N34" s="112" t="s">
        <v>31</v>
      </c>
      <c r="O34" s="113"/>
      <c r="P34" s="114"/>
      <c r="Q34" s="112" t="s">
        <v>32</v>
      </c>
      <c r="R34" s="113"/>
      <c r="S34" s="114"/>
      <c r="T34" s="112" t="s">
        <v>33</v>
      </c>
      <c r="U34" s="113"/>
      <c r="V34" s="114"/>
    </row>
    <row r="35" spans="1:22" ht="30.75" thickBot="1" x14ac:dyDescent="0.3">
      <c r="A35" s="124"/>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3" t="s">
        <v>18</v>
      </c>
      <c r="B49" s="112" t="s">
        <v>34</v>
      </c>
      <c r="C49" s="113"/>
      <c r="D49" s="114"/>
      <c r="E49" s="112" t="s">
        <v>35</v>
      </c>
      <c r="F49" s="113"/>
      <c r="G49" s="114"/>
      <c r="H49" s="112" t="s">
        <v>36</v>
      </c>
      <c r="I49" s="113"/>
      <c r="J49" s="114"/>
      <c r="K49" s="112" t="s">
        <v>37</v>
      </c>
      <c r="L49" s="113"/>
      <c r="M49" s="114"/>
      <c r="N49" s="112" t="s">
        <v>38</v>
      </c>
      <c r="O49" s="113"/>
      <c r="P49" s="114"/>
      <c r="Q49" s="112" t="s">
        <v>39</v>
      </c>
      <c r="R49" s="113"/>
      <c r="S49" s="114"/>
      <c r="T49" s="112" t="s">
        <v>40</v>
      </c>
      <c r="U49" s="113"/>
      <c r="V49" s="114"/>
      <c r="X49" s="12"/>
      <c r="Y49" s="12"/>
      <c r="Z49" s="12"/>
      <c r="AA49" s="12"/>
      <c r="AB49" s="12"/>
      <c r="AC49" s="12"/>
      <c r="AD49" s="12"/>
      <c r="AE49" s="12"/>
      <c r="AF49" s="12"/>
      <c r="AG49" s="12"/>
      <c r="AH49" s="12"/>
      <c r="AI49" s="12"/>
      <c r="AJ49" s="12"/>
    </row>
    <row r="50" spans="1:36" ht="30.75" thickBot="1" x14ac:dyDescent="0.3">
      <c r="A50" s="124"/>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5" t="s">
        <v>53</v>
      </c>
      <c r="B65" s="125"/>
      <c r="C65" s="125"/>
      <c r="D65" s="125"/>
      <c r="E65" s="125"/>
      <c r="F65" s="125"/>
      <c r="G65" s="125"/>
      <c r="H65" s="125"/>
      <c r="I65" s="40">
        <f>sumkred*H15+H16+sumkred*H17+C33+F33+I33+L33+O33+R33+U33+C48+F48+I48+L48+O48+R48+U48+C63+F63+I63+L63+O63+R63+U63</f>
        <v>2771012.5</v>
      </c>
      <c r="J65" s="41"/>
      <c r="K65" s="41"/>
    </row>
    <row r="66" spans="1:11" ht="29.25" customHeight="1" x14ac:dyDescent="0.25">
      <c r="A66" s="125" t="s">
        <v>5</v>
      </c>
      <c r="B66" s="125"/>
      <c r="C66" s="125"/>
      <c r="D66" s="125"/>
      <c r="E66" s="125"/>
      <c r="F66" s="125"/>
      <c r="G66" s="125"/>
      <c r="H66" s="125"/>
      <c r="I66" s="40">
        <f>sumkred*H15+H16+sumkred*H17+D33+G33+J33+M33+P33+S33+V33+D48+G48+J48+M48+P48+S48+V48+D63+G63+J63+M63+P63+S63+V63</f>
        <v>4271012.5</v>
      </c>
      <c r="J66" s="41"/>
      <c r="K66" s="41"/>
    </row>
    <row r="67" spans="1:11" ht="25.5" customHeight="1" x14ac:dyDescent="0.25">
      <c r="A67" s="126" t="s">
        <v>45</v>
      </c>
      <c r="B67" s="126"/>
      <c r="C67" s="126"/>
      <c r="D67" s="126"/>
      <c r="E67" s="126"/>
      <c r="F67" s="126"/>
      <c r="G67" s="126"/>
      <c r="H67" s="126"/>
      <c r="I67" s="52">
        <f ca="1">XIRR(C77:C317,B77:B317)</f>
        <v>0.1828937590122223</v>
      </c>
      <c r="J67" s="41"/>
      <c r="K67" s="41"/>
    </row>
    <row r="68" spans="1:11" ht="45.75" customHeight="1" x14ac:dyDescent="0.25">
      <c r="A68" s="125" t="s">
        <v>6</v>
      </c>
      <c r="B68" s="125"/>
      <c r="C68" s="125"/>
      <c r="D68" s="125"/>
      <c r="E68" s="125"/>
      <c r="F68" s="125"/>
      <c r="G68" s="125"/>
      <c r="H68" s="125"/>
      <c r="I68" s="125"/>
      <c r="J68" s="127"/>
      <c r="K68" s="127"/>
    </row>
    <row r="69" spans="1:11" ht="63" customHeight="1" x14ac:dyDescent="0.25">
      <c r="A69" s="128" t="s">
        <v>7</v>
      </c>
      <c r="B69" s="128"/>
      <c r="C69" s="128"/>
      <c r="D69" s="128"/>
      <c r="E69" s="128"/>
      <c r="F69" s="128"/>
      <c r="G69" s="128"/>
      <c r="H69" s="128"/>
      <c r="I69" s="128"/>
      <c r="J69" s="128"/>
      <c r="K69" s="128"/>
    </row>
    <row r="70" spans="1:11" ht="48" customHeight="1" x14ac:dyDescent="0.25">
      <c r="A70" s="125" t="s">
        <v>8</v>
      </c>
      <c r="B70" s="125"/>
      <c r="C70" s="125"/>
      <c r="D70" s="125"/>
      <c r="E70" s="125"/>
      <c r="F70" s="125"/>
      <c r="G70" s="125"/>
      <c r="H70" s="125"/>
      <c r="I70" s="125"/>
      <c r="J70" s="125"/>
      <c r="K70" s="125"/>
    </row>
    <row r="71" spans="1:11" ht="15" customHeight="1" x14ac:dyDescent="0.25"/>
    <row r="72" spans="1:11" ht="33.75" customHeight="1" x14ac:dyDescent="0.25">
      <c r="A72" s="129" t="s">
        <v>9</v>
      </c>
      <c r="B72" s="129"/>
      <c r="C72" s="130">
        <f ca="1">TODAY()</f>
        <v>44468</v>
      </c>
      <c r="D72" s="130">
        <f ca="1">TODAY()</f>
        <v>44468</v>
      </c>
      <c r="E72" s="130">
        <f ca="1">TODAY()</f>
        <v>44468</v>
      </c>
    </row>
    <row r="73" spans="1:11" x14ac:dyDescent="0.25"/>
    <row r="74" spans="1:11" ht="30" customHeight="1" x14ac:dyDescent="0.25">
      <c r="A74" s="131" t="s">
        <v>10</v>
      </c>
      <c r="B74" s="131"/>
      <c r="C74" s="132"/>
      <c r="D74" s="132"/>
      <c r="E74" s="132"/>
    </row>
    <row r="75" spans="1:11" ht="15.75" customHeight="1" x14ac:dyDescent="0.25">
      <c r="A75" s="131"/>
      <c r="B75" s="131"/>
      <c r="C75" s="129" t="s">
        <v>46</v>
      </c>
      <c r="D75" s="129"/>
      <c r="E75" s="129"/>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20625</v>
      </c>
      <c r="D78" s="23">
        <f>C78-C79</f>
        <v>59.895833333332121</v>
      </c>
    </row>
    <row r="79" spans="1:11" hidden="1" x14ac:dyDescent="0.25">
      <c r="A79" s="4">
        <v>2</v>
      </c>
      <c r="B79" s="37">
        <f ca="1">EDATE(B78,1)</f>
        <v>44529</v>
      </c>
      <c r="C79" s="38">
        <f t="shared" si="63"/>
        <v>20565.104166666668</v>
      </c>
      <c r="D79" s="23">
        <f t="shared" ref="D79:D142" si="64">C79-C80</f>
        <v>59.895833333332121</v>
      </c>
    </row>
    <row r="80" spans="1:11" hidden="1" x14ac:dyDescent="0.25">
      <c r="A80" s="4">
        <v>3</v>
      </c>
      <c r="B80" s="37">
        <f t="shared" ref="B80:B143" ca="1" si="65">EDATE(B79,1)</f>
        <v>44559</v>
      </c>
      <c r="C80" s="38">
        <f t="shared" si="63"/>
        <v>20505.208333333336</v>
      </c>
      <c r="D80" s="23">
        <f t="shared" si="64"/>
        <v>59.895833333335759</v>
      </c>
    </row>
    <row r="81" spans="1:4" hidden="1" x14ac:dyDescent="0.25">
      <c r="A81" s="4">
        <v>4</v>
      </c>
      <c r="B81" s="37">
        <f t="shared" ca="1" si="65"/>
        <v>44590</v>
      </c>
      <c r="C81" s="38">
        <f t="shared" si="63"/>
        <v>20445.3125</v>
      </c>
      <c r="D81" s="23">
        <f t="shared" si="64"/>
        <v>59.895833333332121</v>
      </c>
    </row>
    <row r="82" spans="1:4" hidden="1" x14ac:dyDescent="0.25">
      <c r="A82" s="4">
        <v>5</v>
      </c>
      <c r="B82" s="37">
        <f t="shared" ca="1" si="65"/>
        <v>44620</v>
      </c>
      <c r="C82" s="38">
        <f t="shared" si="63"/>
        <v>20385.416666666668</v>
      </c>
      <c r="D82" s="23">
        <f t="shared" si="64"/>
        <v>59.895833333332121</v>
      </c>
    </row>
    <row r="83" spans="1:4" hidden="1" x14ac:dyDescent="0.25">
      <c r="A83" s="4">
        <v>6</v>
      </c>
      <c r="B83" s="37">
        <f t="shared" ca="1" si="65"/>
        <v>44648</v>
      </c>
      <c r="C83" s="38">
        <f t="shared" si="63"/>
        <v>20325.520833333336</v>
      </c>
      <c r="D83" s="23">
        <f t="shared" si="64"/>
        <v>59.895833333335759</v>
      </c>
    </row>
    <row r="84" spans="1:4" hidden="1" x14ac:dyDescent="0.25">
      <c r="A84" s="4">
        <v>7</v>
      </c>
      <c r="B84" s="37">
        <f t="shared" ca="1" si="65"/>
        <v>44679</v>
      </c>
      <c r="C84" s="38">
        <f t="shared" si="63"/>
        <v>20265.625</v>
      </c>
      <c r="D84" s="23">
        <f t="shared" si="64"/>
        <v>59.895833333332121</v>
      </c>
    </row>
    <row r="85" spans="1:4" hidden="1" x14ac:dyDescent="0.25">
      <c r="A85" s="4">
        <v>8</v>
      </c>
      <c r="B85" s="37">
        <f t="shared" ca="1" si="65"/>
        <v>44709</v>
      </c>
      <c r="C85" s="38">
        <f t="shared" si="63"/>
        <v>20205.729166666668</v>
      </c>
      <c r="D85" s="23">
        <f t="shared" si="64"/>
        <v>59.895833333332121</v>
      </c>
    </row>
    <row r="86" spans="1:4" hidden="1" x14ac:dyDescent="0.25">
      <c r="A86" s="4">
        <v>9</v>
      </c>
      <c r="B86" s="37">
        <f t="shared" ca="1" si="65"/>
        <v>44740</v>
      </c>
      <c r="C86" s="38">
        <f t="shared" si="63"/>
        <v>20145.833333333336</v>
      </c>
      <c r="D86" s="23">
        <f t="shared" si="64"/>
        <v>59.895833333335759</v>
      </c>
    </row>
    <row r="87" spans="1:4" hidden="1" x14ac:dyDescent="0.25">
      <c r="A87" s="4">
        <v>10</v>
      </c>
      <c r="B87" s="37">
        <f t="shared" ca="1" si="65"/>
        <v>44770</v>
      </c>
      <c r="C87" s="38">
        <f t="shared" si="63"/>
        <v>20085.9375</v>
      </c>
      <c r="D87" s="23">
        <f t="shared" si="64"/>
        <v>59.895833333332121</v>
      </c>
    </row>
    <row r="88" spans="1:4" hidden="1" x14ac:dyDescent="0.25">
      <c r="A88" s="4">
        <v>11</v>
      </c>
      <c r="B88" s="37">
        <f t="shared" ca="1" si="65"/>
        <v>44801</v>
      </c>
      <c r="C88" s="38">
        <f t="shared" si="63"/>
        <v>20026.041666666668</v>
      </c>
      <c r="D88" s="23">
        <f t="shared" si="64"/>
        <v>59.895833333332121</v>
      </c>
    </row>
    <row r="89" spans="1:4" hidden="1" x14ac:dyDescent="0.25">
      <c r="A89" s="4">
        <v>12</v>
      </c>
      <c r="B89" s="37">
        <f t="shared" ca="1" si="65"/>
        <v>44832</v>
      </c>
      <c r="C89" s="38">
        <f t="shared" si="63"/>
        <v>19966.145833333336</v>
      </c>
      <c r="D89" s="23">
        <f t="shared" si="64"/>
        <v>59.895833333335759</v>
      </c>
    </row>
    <row r="90" spans="1:4" hidden="1" x14ac:dyDescent="0.25">
      <c r="A90" s="2">
        <v>13</v>
      </c>
      <c r="B90" s="36">
        <f t="shared" ca="1" si="65"/>
        <v>44862</v>
      </c>
      <c r="C90" s="23">
        <f t="shared" ref="C90:C101" si="66">G21</f>
        <v>19906.25</v>
      </c>
      <c r="D90" s="23">
        <f t="shared" si="64"/>
        <v>59.895833333332121</v>
      </c>
    </row>
    <row r="91" spans="1:4" hidden="1" x14ac:dyDescent="0.25">
      <c r="A91" s="2">
        <v>14</v>
      </c>
      <c r="B91" s="36">
        <f t="shared" ca="1" si="65"/>
        <v>44893</v>
      </c>
      <c r="C91" s="23">
        <f t="shared" si="66"/>
        <v>19846.354166666668</v>
      </c>
      <c r="D91" s="23">
        <f t="shared" si="64"/>
        <v>59.895833333332121</v>
      </c>
    </row>
    <row r="92" spans="1:4" hidden="1" x14ac:dyDescent="0.25">
      <c r="A92" s="2">
        <v>15</v>
      </c>
      <c r="B92" s="36">
        <f t="shared" ca="1" si="65"/>
        <v>44923</v>
      </c>
      <c r="C92" s="23">
        <f t="shared" si="66"/>
        <v>19786.458333333336</v>
      </c>
      <c r="D92" s="23">
        <f t="shared" si="64"/>
        <v>59.895833333335759</v>
      </c>
    </row>
    <row r="93" spans="1:4" hidden="1" x14ac:dyDescent="0.25">
      <c r="A93" s="2">
        <v>16</v>
      </c>
      <c r="B93" s="36">
        <f t="shared" ca="1" si="65"/>
        <v>44954</v>
      </c>
      <c r="C93" s="23">
        <f t="shared" si="66"/>
        <v>19726.5625</v>
      </c>
      <c r="D93" s="23">
        <f t="shared" si="64"/>
        <v>59.895833333332121</v>
      </c>
    </row>
    <row r="94" spans="1:4" hidden="1" x14ac:dyDescent="0.25">
      <c r="A94" s="2">
        <v>17</v>
      </c>
      <c r="B94" s="36">
        <f t="shared" ca="1" si="65"/>
        <v>44985</v>
      </c>
      <c r="C94" s="23">
        <f t="shared" si="66"/>
        <v>19666.666666666668</v>
      </c>
      <c r="D94" s="23">
        <f t="shared" si="64"/>
        <v>59.895833333332121</v>
      </c>
    </row>
    <row r="95" spans="1:4" hidden="1" x14ac:dyDescent="0.25">
      <c r="A95" s="2">
        <v>18</v>
      </c>
      <c r="B95" s="36">
        <f t="shared" ca="1" si="65"/>
        <v>45013</v>
      </c>
      <c r="C95" s="23">
        <f t="shared" si="66"/>
        <v>19606.770833333336</v>
      </c>
      <c r="D95" s="23">
        <f t="shared" si="64"/>
        <v>59.895833333335759</v>
      </c>
    </row>
    <row r="96" spans="1:4" hidden="1" x14ac:dyDescent="0.25">
      <c r="A96" s="2">
        <v>19</v>
      </c>
      <c r="B96" s="36">
        <f t="shared" ca="1" si="65"/>
        <v>45044</v>
      </c>
      <c r="C96" s="23">
        <f t="shared" si="66"/>
        <v>19546.875</v>
      </c>
      <c r="D96" s="23">
        <f t="shared" si="64"/>
        <v>59.895833333332121</v>
      </c>
    </row>
    <row r="97" spans="1:4" hidden="1" x14ac:dyDescent="0.25">
      <c r="A97" s="2">
        <v>20</v>
      </c>
      <c r="B97" s="36">
        <f t="shared" ca="1" si="65"/>
        <v>45074</v>
      </c>
      <c r="C97" s="23">
        <f t="shared" si="66"/>
        <v>19486.979166666668</v>
      </c>
      <c r="D97" s="23">
        <f t="shared" si="64"/>
        <v>59.895833333332121</v>
      </c>
    </row>
    <row r="98" spans="1:4" hidden="1" x14ac:dyDescent="0.25">
      <c r="A98" s="2">
        <v>21</v>
      </c>
      <c r="B98" s="36">
        <f t="shared" ca="1" si="65"/>
        <v>45105</v>
      </c>
      <c r="C98" s="23">
        <f t="shared" si="66"/>
        <v>19427.083333333336</v>
      </c>
      <c r="D98" s="23">
        <f t="shared" si="64"/>
        <v>59.895833333335759</v>
      </c>
    </row>
    <row r="99" spans="1:4" hidden="1" x14ac:dyDescent="0.25">
      <c r="A99" s="2">
        <v>22</v>
      </c>
      <c r="B99" s="36">
        <f t="shared" ca="1" si="65"/>
        <v>45135</v>
      </c>
      <c r="C99" s="23">
        <f t="shared" si="66"/>
        <v>19367.1875</v>
      </c>
      <c r="D99" s="23">
        <f t="shared" si="64"/>
        <v>59.895833333332121</v>
      </c>
    </row>
    <row r="100" spans="1:4" hidden="1" x14ac:dyDescent="0.25">
      <c r="A100" s="2">
        <v>23</v>
      </c>
      <c r="B100" s="36">
        <f t="shared" ca="1" si="65"/>
        <v>45166</v>
      </c>
      <c r="C100" s="23">
        <f t="shared" si="66"/>
        <v>19307.291666666668</v>
      </c>
      <c r="D100" s="23">
        <f t="shared" si="64"/>
        <v>59.895833333332121</v>
      </c>
    </row>
    <row r="101" spans="1:4" hidden="1" x14ac:dyDescent="0.25">
      <c r="A101" s="2">
        <v>24</v>
      </c>
      <c r="B101" s="36">
        <f t="shared" ca="1" si="65"/>
        <v>45197</v>
      </c>
      <c r="C101" s="23">
        <f t="shared" si="66"/>
        <v>19247.395833333336</v>
      </c>
      <c r="D101" s="23">
        <f t="shared" si="64"/>
        <v>-9390.1041666666679</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41"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8">
    <pageSetUpPr fitToPage="1"/>
  </sheetPr>
  <dimension ref="A1:AJ454"/>
  <sheetViews>
    <sheetView showGridLines="0" zoomScaleNormal="100" workbookViewId="0">
      <selection activeCell="H10" sqref="H10:I10"/>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81" t="s">
        <v>49</v>
      </c>
      <c r="B1" s="81"/>
      <c r="C1" s="81"/>
      <c r="D1" s="81"/>
      <c r="E1" s="81"/>
      <c r="F1" s="81"/>
      <c r="G1" s="81"/>
      <c r="H1" s="81"/>
      <c r="I1" s="81"/>
      <c r="O1" s="2"/>
    </row>
    <row r="2" spans="1:28" ht="27.75" customHeight="1" x14ac:dyDescent="0.25">
      <c r="A2" s="82" t="s">
        <v>3</v>
      </c>
      <c r="B2" s="82"/>
      <c r="C2" s="82"/>
      <c r="D2" s="82"/>
      <c r="E2" s="82"/>
      <c r="F2" s="82"/>
      <c r="G2" s="82"/>
      <c r="H2" s="82"/>
      <c r="I2" s="82"/>
    </row>
    <row r="3" spans="1:28" ht="24.75" customHeight="1" x14ac:dyDescent="0.25">
      <c r="A3" s="83" t="s">
        <v>11</v>
      </c>
      <c r="B3" s="83"/>
      <c r="C3" s="83"/>
      <c r="D3" s="83"/>
      <c r="E3" s="83"/>
      <c r="F3" s="83"/>
      <c r="G3" s="83"/>
      <c r="H3" s="83"/>
      <c r="I3" s="83"/>
    </row>
    <row r="4" spans="1:28" ht="30" customHeight="1" x14ac:dyDescent="0.25">
      <c r="A4" s="84" t="e">
        <f>#REF!</f>
        <v>#REF!</v>
      </c>
      <c r="B4" s="84"/>
      <c r="C4" s="84"/>
      <c r="D4" s="84"/>
      <c r="E4" s="84"/>
      <c r="F4" s="84"/>
      <c r="G4" s="84"/>
      <c r="H4" s="84"/>
      <c r="I4" s="84"/>
    </row>
    <row r="5" spans="1:28" x14ac:dyDescent="0.25">
      <c r="A5" s="85" t="s">
        <v>17</v>
      </c>
      <c r="B5" s="85"/>
      <c r="C5" s="85"/>
      <c r="D5" s="85"/>
      <c r="E5" s="85"/>
      <c r="F5" s="85"/>
      <c r="G5" s="85"/>
      <c r="H5" s="85"/>
      <c r="I5" s="85"/>
      <c r="J5" s="43"/>
      <c r="K5" s="14"/>
      <c r="L5" s="14"/>
      <c r="M5" s="14"/>
      <c r="N5" s="14"/>
      <c r="R5" s="1"/>
      <c r="S5" s="1"/>
      <c r="T5" s="1"/>
      <c r="U5" s="1"/>
      <c r="V5" s="1"/>
      <c r="W5" s="1"/>
    </row>
    <row r="6" spans="1:28" x14ac:dyDescent="0.25">
      <c r="A6" s="86" t="s">
        <v>15</v>
      </c>
      <c r="B6" s="86"/>
      <c r="C6" s="86"/>
      <c r="D6" s="86"/>
      <c r="E6" s="86"/>
      <c r="F6" s="86"/>
      <c r="G6" s="86"/>
      <c r="H6" s="87">
        <v>0.6</v>
      </c>
      <c r="I6" s="87"/>
      <c r="J6" s="54"/>
      <c r="K6" s="31"/>
      <c r="L6" s="31"/>
      <c r="M6" s="31"/>
      <c r="N6" s="31"/>
      <c r="O6" s="31"/>
      <c r="P6" s="2"/>
      <c r="Q6" s="2"/>
      <c r="S6" s="15"/>
      <c r="T6" s="15"/>
      <c r="U6" s="15"/>
      <c r="V6" s="15"/>
      <c r="W6" s="16"/>
      <c r="X6" s="1"/>
      <c r="Y6" s="1"/>
      <c r="AA6" s="1" t="s">
        <v>2</v>
      </c>
      <c r="AB6" s="25" t="s">
        <v>0</v>
      </c>
    </row>
    <row r="7" spans="1:28" x14ac:dyDescent="0.25">
      <c r="A7" s="86" t="s">
        <v>4</v>
      </c>
      <c r="B7" s="86"/>
      <c r="C7" s="86"/>
      <c r="D7" s="86"/>
      <c r="E7" s="86"/>
      <c r="F7" s="86"/>
      <c r="G7" s="86"/>
      <c r="H7" s="88">
        <v>1500000</v>
      </c>
      <c r="I7" s="88"/>
      <c r="J7" s="54"/>
      <c r="K7" s="31"/>
      <c r="L7" s="31"/>
      <c r="M7" s="31"/>
      <c r="N7" s="31"/>
      <c r="O7" s="31"/>
      <c r="P7" s="2"/>
      <c r="Q7" s="2"/>
      <c r="W7" s="17"/>
      <c r="X7" s="1"/>
      <c r="Y7" s="1"/>
      <c r="AA7" s="2" t="s">
        <v>14</v>
      </c>
      <c r="AB7" s="25" t="s">
        <v>1</v>
      </c>
    </row>
    <row r="8" spans="1:28" x14ac:dyDescent="0.25">
      <c r="A8" s="89" t="s">
        <v>12</v>
      </c>
      <c r="B8" s="89"/>
      <c r="C8" s="89"/>
      <c r="D8" s="89"/>
      <c r="E8" s="89"/>
      <c r="F8" s="89"/>
      <c r="G8" s="89"/>
      <c r="H8" s="90">
        <v>240</v>
      </c>
      <c r="I8" s="90"/>
      <c r="J8" s="54"/>
      <c r="K8" s="31"/>
      <c r="L8" s="31"/>
      <c r="M8" s="31"/>
      <c r="N8" s="31"/>
      <c r="O8" s="31"/>
      <c r="P8" s="2"/>
      <c r="Q8" s="2"/>
      <c r="S8" s="18"/>
      <c r="T8" s="18"/>
      <c r="U8" s="18"/>
      <c r="V8" s="18"/>
      <c r="W8" s="17"/>
      <c r="X8" s="1"/>
      <c r="Y8" s="1"/>
    </row>
    <row r="9" spans="1:28" x14ac:dyDescent="0.25">
      <c r="A9" s="91" t="s">
        <v>50</v>
      </c>
      <c r="B9" s="92"/>
      <c r="C9" s="92"/>
      <c r="D9" s="92"/>
      <c r="E9" s="92"/>
      <c r="F9" s="92"/>
      <c r="G9" s="92"/>
      <c r="H9" s="93">
        <v>1E-4</v>
      </c>
      <c r="I9" s="94"/>
      <c r="J9" s="54"/>
      <c r="K9" s="31"/>
      <c r="L9" s="31"/>
      <c r="M9" s="31"/>
      <c r="N9" s="31"/>
      <c r="O9" s="31"/>
      <c r="P9" s="2"/>
      <c r="Q9" s="2"/>
      <c r="S9" s="18"/>
      <c r="T9" s="18"/>
      <c r="U9" s="18"/>
      <c r="V9" s="18"/>
      <c r="W9" s="24"/>
      <c r="X9" s="1"/>
      <c r="Y9" s="1"/>
    </row>
    <row r="10" spans="1:28" x14ac:dyDescent="0.25">
      <c r="A10" s="95" t="s">
        <v>51</v>
      </c>
      <c r="B10" s="96"/>
      <c r="C10" s="96"/>
      <c r="D10" s="96"/>
      <c r="E10" s="96"/>
      <c r="F10" s="96"/>
      <c r="G10" s="96"/>
      <c r="H10" s="97">
        <v>12</v>
      </c>
      <c r="I10" s="98"/>
      <c r="J10" s="54"/>
      <c r="K10" s="31"/>
      <c r="L10" s="31"/>
      <c r="M10" s="31"/>
      <c r="N10" s="31"/>
      <c r="O10" s="31"/>
      <c r="P10" s="2"/>
      <c r="Q10" s="2"/>
      <c r="S10" s="18"/>
      <c r="T10" s="18"/>
      <c r="U10" s="18"/>
      <c r="V10" s="18"/>
      <c r="W10" s="24"/>
      <c r="X10" s="1"/>
      <c r="Y10" s="1"/>
    </row>
    <row r="11" spans="1:28" x14ac:dyDescent="0.25">
      <c r="A11" s="91" t="s">
        <v>52</v>
      </c>
      <c r="B11" s="92"/>
      <c r="C11" s="92"/>
      <c r="D11" s="92"/>
      <c r="E11" s="92"/>
      <c r="F11" s="92"/>
      <c r="G11" s="92"/>
      <c r="H11" s="93">
        <v>0.19900000000000001</v>
      </c>
      <c r="I11" s="94"/>
      <c r="J11" s="54"/>
      <c r="K11" s="31"/>
      <c r="L11" s="31"/>
      <c r="M11" s="31"/>
      <c r="N11" s="31"/>
      <c r="O11" s="31"/>
      <c r="P11" s="2"/>
      <c r="Q11" s="2"/>
      <c r="S11" s="18"/>
      <c r="T11" s="18"/>
      <c r="U11" s="18"/>
      <c r="V11" s="18"/>
      <c r="W11" s="24"/>
      <c r="X11" s="1"/>
      <c r="Y11" s="1"/>
    </row>
    <row r="12" spans="1:28" x14ac:dyDescent="0.25">
      <c r="A12" s="99" t="s">
        <v>51</v>
      </c>
      <c r="B12" s="100"/>
      <c r="C12" s="100"/>
      <c r="D12" s="100"/>
      <c r="E12" s="100"/>
      <c r="F12" s="100"/>
      <c r="G12" s="100"/>
      <c r="H12" s="97">
        <f>strok-H10</f>
        <v>228</v>
      </c>
      <c r="I12" s="98"/>
      <c r="J12" s="54"/>
      <c r="K12" s="31"/>
      <c r="L12" s="31"/>
      <c r="M12" s="31"/>
      <c r="N12" s="31"/>
      <c r="O12" s="31"/>
      <c r="P12" s="2"/>
      <c r="Q12" s="2"/>
      <c r="S12" s="18"/>
      <c r="T12" s="18"/>
      <c r="U12" s="18"/>
      <c r="V12" s="18"/>
      <c r="W12" s="24"/>
      <c r="X12" s="1"/>
      <c r="Y12" s="1"/>
    </row>
    <row r="13" spans="1:28" ht="21" customHeight="1" x14ac:dyDescent="0.25">
      <c r="A13" s="101" t="s">
        <v>13</v>
      </c>
      <c r="B13" s="102"/>
      <c r="C13" s="102"/>
      <c r="D13" s="102"/>
      <c r="E13" s="102"/>
      <c r="F13" s="102"/>
      <c r="G13" s="103"/>
      <c r="H13" s="104">
        <v>1</v>
      </c>
      <c r="I13" s="105"/>
      <c r="J13" s="106"/>
      <c r="K13" s="107"/>
      <c r="L13" s="107"/>
      <c r="M13" s="107"/>
      <c r="N13" s="107"/>
      <c r="O13" s="107"/>
      <c r="R13" s="1"/>
      <c r="S13" s="1"/>
      <c r="T13" s="1"/>
      <c r="U13" s="1"/>
      <c r="V13" s="1"/>
      <c r="W13" s="19"/>
      <c r="X13" s="1"/>
      <c r="Y13" s="1"/>
    </row>
    <row r="14" spans="1:28" hidden="1" x14ac:dyDescent="0.25">
      <c r="A14" s="108" t="str">
        <f>CONCATENATE("Месячный платеж по кредиту, ",L18)</f>
        <v xml:space="preserve">Месячный платеж по кредиту, </v>
      </c>
      <c r="B14" s="109"/>
      <c r="C14" s="109"/>
      <c r="D14" s="109"/>
      <c r="E14" s="109"/>
      <c r="F14" s="109"/>
      <c r="G14" s="39"/>
      <c r="H14" s="110">
        <f>IF(data=1,sumkred/strok,sumkred*PROC/100/((1-POWER(1+PROC/1200,-strok))*12))</f>
        <v>6250</v>
      </c>
      <c r="I14" s="111"/>
      <c r="J14" s="33"/>
      <c r="K14" s="26"/>
      <c r="L14" s="81"/>
      <c r="M14" s="81"/>
      <c r="N14" s="81"/>
      <c r="O14" s="34"/>
      <c r="P14" s="27"/>
      <c r="Q14" s="27"/>
      <c r="R14" s="1"/>
      <c r="S14" s="1"/>
      <c r="T14" s="1"/>
      <c r="U14" s="1"/>
      <c r="V14" s="1"/>
      <c r="W14" s="19"/>
      <c r="X14" s="1"/>
      <c r="Y14" s="1"/>
    </row>
    <row r="15" spans="1:28" x14ac:dyDescent="0.25">
      <c r="A15" s="115" t="s">
        <v>47</v>
      </c>
      <c r="B15" s="116"/>
      <c r="C15" s="116"/>
      <c r="D15" s="116"/>
      <c r="E15" s="116"/>
      <c r="F15" s="116"/>
      <c r="G15" s="117"/>
      <c r="H15" s="118">
        <v>8.9999999999999993E-3</v>
      </c>
      <c r="I15" s="118"/>
      <c r="J15" s="106"/>
      <c r="K15" s="107"/>
      <c r="L15" s="107"/>
      <c r="M15" s="107"/>
      <c r="N15" s="107"/>
      <c r="O15" s="107"/>
      <c r="P15" s="27"/>
      <c r="Q15" s="27"/>
      <c r="R15" s="1"/>
      <c r="S15" s="1"/>
      <c r="T15" s="1"/>
      <c r="U15" s="1"/>
      <c r="V15" s="1"/>
      <c r="W15" s="24"/>
      <c r="X15" s="1"/>
      <c r="Y15" s="1"/>
    </row>
    <row r="16" spans="1:28" ht="18.75" customHeight="1" x14ac:dyDescent="0.25">
      <c r="A16" s="115" t="s">
        <v>48</v>
      </c>
      <c r="B16" s="116"/>
      <c r="C16" s="116"/>
      <c r="D16" s="116"/>
      <c r="E16" s="116"/>
      <c r="F16" s="116"/>
      <c r="G16" s="117"/>
      <c r="H16" s="119">
        <v>0</v>
      </c>
      <c r="I16" s="119"/>
      <c r="J16" s="106"/>
      <c r="K16" s="107"/>
      <c r="L16" s="107"/>
      <c r="M16" s="107"/>
      <c r="N16" s="107"/>
      <c r="O16" s="107"/>
      <c r="P16" s="27"/>
      <c r="Q16" s="27"/>
      <c r="R16" s="1"/>
      <c r="S16" s="1"/>
      <c r="T16" s="1"/>
      <c r="U16" s="1"/>
      <c r="V16" s="1"/>
      <c r="W16" s="24"/>
      <c r="X16" s="1"/>
      <c r="Y16" s="1"/>
    </row>
    <row r="17" spans="1:25" ht="34.5" customHeight="1" x14ac:dyDescent="0.25">
      <c r="A17" s="120" t="s">
        <v>44</v>
      </c>
      <c r="B17" s="120"/>
      <c r="C17" s="120"/>
      <c r="D17" s="120"/>
      <c r="E17" s="120"/>
      <c r="F17" s="120"/>
      <c r="G17" s="120"/>
      <c r="H17" s="121">
        <v>0</v>
      </c>
      <c r="I17" s="121"/>
      <c r="J17" s="106"/>
      <c r="K17" s="107"/>
      <c r="L17" s="107"/>
      <c r="M17" s="107"/>
      <c r="N17" s="107"/>
      <c r="O17" s="107"/>
      <c r="P17" s="27"/>
      <c r="Q17" s="27"/>
      <c r="R17" s="1"/>
      <c r="S17" s="1"/>
      <c r="T17" s="1"/>
      <c r="U17" s="1"/>
      <c r="V17" s="1"/>
      <c r="W17" s="24"/>
      <c r="X17" s="1"/>
      <c r="Y17" s="1"/>
    </row>
    <row r="18" spans="1:25" ht="15.75" thickBot="1" x14ac:dyDescent="0.3">
      <c r="A18" s="20">
        <v>2</v>
      </c>
      <c r="B18" s="1"/>
      <c r="C18" s="1"/>
      <c r="D18" s="1"/>
      <c r="E18" s="1"/>
      <c r="F18" s="1"/>
      <c r="G18" s="1"/>
      <c r="I18" s="32"/>
      <c r="J18" s="32"/>
      <c r="K18" s="32"/>
      <c r="L18" s="122"/>
      <c r="M18" s="122"/>
      <c r="N18" s="122"/>
      <c r="O18" s="122"/>
      <c r="P18" s="32"/>
      <c r="Q18" s="32"/>
      <c r="R18" s="1"/>
      <c r="S18" s="1"/>
      <c r="T18" s="1"/>
      <c r="U18" s="1"/>
      <c r="V18" s="35" t="s">
        <v>16</v>
      </c>
      <c r="W18" s="21"/>
    </row>
    <row r="19" spans="1:25" ht="12.75" customHeight="1" thickBot="1" x14ac:dyDescent="0.3">
      <c r="A19" s="123" t="s">
        <v>18</v>
      </c>
      <c r="B19" s="112" t="s">
        <v>20</v>
      </c>
      <c r="C19" s="113"/>
      <c r="D19" s="114"/>
      <c r="E19" s="112" t="s">
        <v>21</v>
      </c>
      <c r="F19" s="113"/>
      <c r="G19" s="114"/>
      <c r="H19" s="112" t="s">
        <v>22</v>
      </c>
      <c r="I19" s="113"/>
      <c r="J19" s="114"/>
      <c r="K19" s="112" t="s">
        <v>23</v>
      </c>
      <c r="L19" s="113"/>
      <c r="M19" s="114"/>
      <c r="N19" s="112" t="s">
        <v>24</v>
      </c>
      <c r="O19" s="113"/>
      <c r="P19" s="114"/>
      <c r="Q19" s="112" t="s">
        <v>25</v>
      </c>
      <c r="R19" s="113"/>
      <c r="S19" s="114"/>
      <c r="T19" s="112" t="s">
        <v>26</v>
      </c>
      <c r="U19" s="113"/>
      <c r="V19" s="114"/>
    </row>
    <row r="20" spans="1:25" ht="30.75" thickBot="1" x14ac:dyDescent="0.3">
      <c r="A20" s="124"/>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12.5</v>
      </c>
      <c r="D21" s="28">
        <f>IF(data=2,C21,IF(data=1,IF(C21&gt;0,C21+sumproplat,0),IF(B21&gt;sumproplat*2,sumproplat,B21+C21)))</f>
        <v>6262.5</v>
      </c>
      <c r="E21" s="7">
        <f>IF(data=1,IF((B32-sumproplat)&gt;0,B32-sumproplat,0),IF(B32-(sumproplat-C32)&gt;0,B32-(D32-C32),0))</f>
        <v>1425000</v>
      </c>
      <c r="F21" s="7">
        <f t="shared" ref="F21:F32" si="1">IF((A21+12)&lt;=$H$10,E21*(PROC/12),E21*($H$11/12))</f>
        <v>23631.250000000004</v>
      </c>
      <c r="G21" s="28">
        <f t="shared" ref="G21:G32" si="2">IF(data=1,IF(E21&gt;sumproplat,sumproplat+F21,E21+F21),sumproplat)</f>
        <v>29881.250000000004</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12.447916666666668</v>
      </c>
      <c r="D22" s="28">
        <f t="shared" ref="D22:D32" si="13">IF(data=1,IF(B22&gt;sumproplat,sumproplat+C22,B22+C22),sumproplat)</f>
        <v>6262.447916666667</v>
      </c>
      <c r="E22" s="8">
        <f>IF(data=1,IF((E21-sumproplat)&gt;0,E21-sumproplat,0),IF(E21-(sumproplat-F21)&gt;0,E21-(G21-F21),0))</f>
        <v>1418750</v>
      </c>
      <c r="F22" s="7">
        <f t="shared" si="1"/>
        <v>23527.604166666668</v>
      </c>
      <c r="G22" s="28">
        <f t="shared" si="2"/>
        <v>29777.604166666668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12.395833333333334</v>
      </c>
      <c r="D23" s="28">
        <f t="shared" si="13"/>
        <v>6262.395833333333</v>
      </c>
      <c r="E23" s="8">
        <f t="shared" ref="E23:E32" si="15">IF(data=1,IF((E22-sumproplat)&gt;0,E22-sumproplat,0),IF(E22-(sumproplat-F22)&gt;0,E22-(G22-F22),0))</f>
        <v>1412500</v>
      </c>
      <c r="F23" s="7">
        <f t="shared" si="1"/>
        <v>23423.958333333336</v>
      </c>
      <c r="G23" s="28">
        <f t="shared" si="2"/>
        <v>29673.958333333336</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12.34375</v>
      </c>
      <c r="D24" s="28">
        <f t="shared" si="13"/>
        <v>6262.34375</v>
      </c>
      <c r="E24" s="8">
        <f t="shared" si="15"/>
        <v>1406250</v>
      </c>
      <c r="F24" s="7">
        <f t="shared" si="1"/>
        <v>23320.312500000004</v>
      </c>
      <c r="G24" s="28">
        <f t="shared" si="2"/>
        <v>29570.312500000004</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12.291666666666668</v>
      </c>
      <c r="D25" s="28">
        <f t="shared" si="13"/>
        <v>6262.291666666667</v>
      </c>
      <c r="E25" s="8">
        <f t="shared" si="15"/>
        <v>1400000</v>
      </c>
      <c r="F25" s="7">
        <f t="shared" si="1"/>
        <v>23216.666666666668</v>
      </c>
      <c r="G25" s="28">
        <f t="shared" si="2"/>
        <v>29466.666666666668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12.239583333333334</v>
      </c>
      <c r="D26" s="28">
        <f t="shared" si="13"/>
        <v>6262.239583333333</v>
      </c>
      <c r="E26" s="8">
        <f t="shared" si="15"/>
        <v>1393750</v>
      </c>
      <c r="F26" s="7">
        <f t="shared" si="1"/>
        <v>23113.020833333336</v>
      </c>
      <c r="G26" s="28">
        <f t="shared" si="2"/>
        <v>29363.020833333336</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12.1875</v>
      </c>
      <c r="D27" s="28">
        <f t="shared" si="13"/>
        <v>6262.1875</v>
      </c>
      <c r="E27" s="8">
        <f t="shared" si="15"/>
        <v>1387500</v>
      </c>
      <c r="F27" s="7">
        <f t="shared" si="1"/>
        <v>23009.375000000004</v>
      </c>
      <c r="G27" s="28">
        <f t="shared" si="2"/>
        <v>29259.375000000004</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12.135416666666668</v>
      </c>
      <c r="D28" s="28">
        <f t="shared" si="13"/>
        <v>6262.135416666667</v>
      </c>
      <c r="E28" s="8">
        <f t="shared" si="15"/>
        <v>1381250</v>
      </c>
      <c r="F28" s="7">
        <f t="shared" si="1"/>
        <v>22905.729166666668</v>
      </c>
      <c r="G28" s="28">
        <f t="shared" si="2"/>
        <v>29155.729166666668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12.083333333333334</v>
      </c>
      <c r="D29" s="28">
        <f t="shared" si="13"/>
        <v>6262.083333333333</v>
      </c>
      <c r="E29" s="8">
        <f t="shared" si="15"/>
        <v>1375000</v>
      </c>
      <c r="F29" s="7">
        <f t="shared" si="1"/>
        <v>22802.083333333336</v>
      </c>
      <c r="G29" s="28">
        <f t="shared" si="2"/>
        <v>29052.083333333336</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12.03125</v>
      </c>
      <c r="D30" s="28">
        <f t="shared" si="13"/>
        <v>6262.03125</v>
      </c>
      <c r="E30" s="8">
        <f t="shared" si="15"/>
        <v>1368750</v>
      </c>
      <c r="F30" s="7">
        <f t="shared" si="1"/>
        <v>22698.437500000004</v>
      </c>
      <c r="G30" s="28">
        <f t="shared" si="2"/>
        <v>28948.437500000004</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11.979166666666668</v>
      </c>
      <c r="D31" s="28">
        <f t="shared" si="13"/>
        <v>6261.979166666667</v>
      </c>
      <c r="E31" s="8">
        <f t="shared" si="15"/>
        <v>1362500</v>
      </c>
      <c r="F31" s="7">
        <f t="shared" si="1"/>
        <v>22594.791666666668</v>
      </c>
      <c r="G31" s="28">
        <f t="shared" si="2"/>
        <v>28844.791666666668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11.927083333333334</v>
      </c>
      <c r="D32" s="28">
        <f t="shared" si="13"/>
        <v>6261.927083333333</v>
      </c>
      <c r="E32" s="46">
        <f t="shared" si="15"/>
        <v>1356250</v>
      </c>
      <c r="F32" s="47">
        <f t="shared" si="1"/>
        <v>22491.145833333336</v>
      </c>
      <c r="G32" s="28">
        <f t="shared" si="2"/>
        <v>28741.145833333336</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146.5625</v>
      </c>
      <c r="D33" s="51">
        <f>SUM(D21:D32)</f>
        <v>75146.5625</v>
      </c>
      <c r="E33" s="49"/>
      <c r="F33" s="50">
        <f>SUM(F21:F32)</f>
        <v>276734.375</v>
      </c>
      <c r="G33" s="51">
        <f>SUM(G21:G32)</f>
        <v>351734.375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3" t="s">
        <v>18</v>
      </c>
      <c r="B34" s="112" t="s">
        <v>27</v>
      </c>
      <c r="C34" s="113"/>
      <c r="D34" s="114"/>
      <c r="E34" s="112" t="s">
        <v>28</v>
      </c>
      <c r="F34" s="113"/>
      <c r="G34" s="114"/>
      <c r="H34" s="112" t="s">
        <v>29</v>
      </c>
      <c r="I34" s="113"/>
      <c r="J34" s="114"/>
      <c r="K34" s="112" t="s">
        <v>30</v>
      </c>
      <c r="L34" s="113"/>
      <c r="M34" s="114"/>
      <c r="N34" s="112" t="s">
        <v>31</v>
      </c>
      <c r="O34" s="113"/>
      <c r="P34" s="114"/>
      <c r="Q34" s="112" t="s">
        <v>32</v>
      </c>
      <c r="R34" s="113"/>
      <c r="S34" s="114"/>
      <c r="T34" s="112" t="s">
        <v>33</v>
      </c>
      <c r="U34" s="113"/>
      <c r="V34" s="114"/>
    </row>
    <row r="35" spans="1:22" ht="30.75" thickBot="1" x14ac:dyDescent="0.3">
      <c r="A35" s="124"/>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3" t="s">
        <v>18</v>
      </c>
      <c r="B49" s="112" t="s">
        <v>34</v>
      </c>
      <c r="C49" s="113"/>
      <c r="D49" s="114"/>
      <c r="E49" s="112" t="s">
        <v>35</v>
      </c>
      <c r="F49" s="113"/>
      <c r="G49" s="114"/>
      <c r="H49" s="112" t="s">
        <v>36</v>
      </c>
      <c r="I49" s="113"/>
      <c r="J49" s="114"/>
      <c r="K49" s="112" t="s">
        <v>37</v>
      </c>
      <c r="L49" s="113"/>
      <c r="M49" s="114"/>
      <c r="N49" s="112" t="s">
        <v>38</v>
      </c>
      <c r="O49" s="113"/>
      <c r="P49" s="114"/>
      <c r="Q49" s="112" t="s">
        <v>39</v>
      </c>
      <c r="R49" s="113"/>
      <c r="S49" s="114"/>
      <c r="T49" s="112" t="s">
        <v>40</v>
      </c>
      <c r="U49" s="113"/>
      <c r="V49" s="114"/>
      <c r="X49" s="12"/>
      <c r="Y49" s="12"/>
      <c r="Z49" s="12"/>
      <c r="AA49" s="12"/>
      <c r="AB49" s="12"/>
      <c r="AC49" s="12"/>
      <c r="AD49" s="12"/>
      <c r="AE49" s="12"/>
      <c r="AF49" s="12"/>
      <c r="AG49" s="12"/>
      <c r="AH49" s="12"/>
      <c r="AI49" s="12"/>
      <c r="AJ49" s="12"/>
    </row>
    <row r="50" spans="1:36" ht="30.75" thickBot="1" x14ac:dyDescent="0.3">
      <c r="A50" s="124"/>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5" t="s">
        <v>53</v>
      </c>
      <c r="B65" s="125"/>
      <c r="C65" s="125"/>
      <c r="D65" s="125"/>
      <c r="E65" s="125"/>
      <c r="F65" s="125"/>
      <c r="G65" s="125"/>
      <c r="H65" s="125"/>
      <c r="I65" s="40">
        <f>sumkred*H15+H16+sumkred*H17+C33+F33+I33+L33+O33+R33+U33+C48+F48+I48+L48+O48+R48+U48+C63+F63+I63+L63+O63+R63+U63</f>
        <v>2719424.6875</v>
      </c>
      <c r="J65" s="41"/>
      <c r="K65" s="41"/>
    </row>
    <row r="66" spans="1:11" ht="29.25" customHeight="1" x14ac:dyDescent="0.25">
      <c r="A66" s="125" t="s">
        <v>5</v>
      </c>
      <c r="B66" s="125"/>
      <c r="C66" s="125"/>
      <c r="D66" s="125"/>
      <c r="E66" s="125"/>
      <c r="F66" s="125"/>
      <c r="G66" s="125"/>
      <c r="H66" s="125"/>
      <c r="I66" s="40">
        <f>sumkred*H15+H16+sumkred*H17+D33+G33+J33+M33+P33+S33+V33+D48+G48+J48+M48+P48+S48+V48+D63+G63+J63+M63+P63+S63+V63</f>
        <v>4219424.6875</v>
      </c>
      <c r="J66" s="41"/>
      <c r="K66" s="41"/>
    </row>
    <row r="67" spans="1:11" ht="25.5" customHeight="1" x14ac:dyDescent="0.25">
      <c r="A67" s="126" t="s">
        <v>45</v>
      </c>
      <c r="B67" s="126"/>
      <c r="C67" s="126"/>
      <c r="D67" s="126"/>
      <c r="E67" s="126"/>
      <c r="F67" s="126"/>
      <c r="G67" s="126"/>
      <c r="H67" s="126"/>
      <c r="I67" s="52">
        <f ca="1">XIRR(C77:C317,B77:B317)</f>
        <v>0.17256616950035095</v>
      </c>
      <c r="J67" s="41"/>
      <c r="K67" s="41"/>
    </row>
    <row r="68" spans="1:11" ht="45.75" customHeight="1" x14ac:dyDescent="0.25">
      <c r="A68" s="125" t="s">
        <v>6</v>
      </c>
      <c r="B68" s="125"/>
      <c r="C68" s="125"/>
      <c r="D68" s="125"/>
      <c r="E68" s="125"/>
      <c r="F68" s="125"/>
      <c r="G68" s="125"/>
      <c r="H68" s="125"/>
      <c r="I68" s="125"/>
      <c r="J68" s="127"/>
      <c r="K68" s="127"/>
    </row>
    <row r="69" spans="1:11" ht="63" customHeight="1" x14ac:dyDescent="0.25">
      <c r="A69" s="128" t="s">
        <v>7</v>
      </c>
      <c r="B69" s="128"/>
      <c r="C69" s="128"/>
      <c r="D69" s="128"/>
      <c r="E69" s="128"/>
      <c r="F69" s="128"/>
      <c r="G69" s="128"/>
      <c r="H69" s="128"/>
      <c r="I69" s="128"/>
      <c r="J69" s="128"/>
      <c r="K69" s="128"/>
    </row>
    <row r="70" spans="1:11" ht="48" customHeight="1" x14ac:dyDescent="0.25">
      <c r="A70" s="125" t="s">
        <v>8</v>
      </c>
      <c r="B70" s="125"/>
      <c r="C70" s="125"/>
      <c r="D70" s="125"/>
      <c r="E70" s="125"/>
      <c r="F70" s="125"/>
      <c r="G70" s="125"/>
      <c r="H70" s="125"/>
      <c r="I70" s="125"/>
      <c r="J70" s="125"/>
      <c r="K70" s="125"/>
    </row>
    <row r="71" spans="1:11" ht="15" customHeight="1" x14ac:dyDescent="0.25"/>
    <row r="72" spans="1:11" ht="33.75" customHeight="1" x14ac:dyDescent="0.25">
      <c r="A72" s="129" t="s">
        <v>9</v>
      </c>
      <c r="B72" s="129"/>
      <c r="C72" s="130">
        <f ca="1">TODAY()</f>
        <v>44468</v>
      </c>
      <c r="D72" s="130">
        <f ca="1">TODAY()</f>
        <v>44468</v>
      </c>
      <c r="E72" s="130">
        <f ca="1">TODAY()</f>
        <v>44468</v>
      </c>
    </row>
    <row r="73" spans="1:11" x14ac:dyDescent="0.25"/>
    <row r="74" spans="1:11" ht="30" customHeight="1" x14ac:dyDescent="0.25">
      <c r="A74" s="131" t="s">
        <v>10</v>
      </c>
      <c r="B74" s="131"/>
      <c r="C74" s="132"/>
      <c r="D74" s="132"/>
      <c r="E74" s="132"/>
    </row>
    <row r="75" spans="1:11" ht="15.75" customHeight="1" x14ac:dyDescent="0.25">
      <c r="A75" s="131"/>
      <c r="B75" s="131"/>
      <c r="C75" s="129" t="s">
        <v>46</v>
      </c>
      <c r="D75" s="129"/>
      <c r="E75" s="129"/>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6262.5</v>
      </c>
      <c r="D78" s="23">
        <f>C78-C79</f>
        <v>5.2083333333030168E-2</v>
      </c>
    </row>
    <row r="79" spans="1:11" hidden="1" x14ac:dyDescent="0.25">
      <c r="A79" s="4">
        <v>2</v>
      </c>
      <c r="B79" s="37">
        <f ca="1">EDATE(B78,1)</f>
        <v>44529</v>
      </c>
      <c r="C79" s="38">
        <f t="shared" si="63"/>
        <v>6262.447916666667</v>
      </c>
      <c r="D79" s="23">
        <f t="shared" ref="D79:D142" si="64">C79-C80</f>
        <v>5.2083333333939663E-2</v>
      </c>
    </row>
    <row r="80" spans="1:11" hidden="1" x14ac:dyDescent="0.25">
      <c r="A80" s="4">
        <v>3</v>
      </c>
      <c r="B80" s="37">
        <f t="shared" ref="B80:B143" ca="1" si="65">EDATE(B79,1)</f>
        <v>44559</v>
      </c>
      <c r="C80" s="38">
        <f t="shared" si="63"/>
        <v>6262.395833333333</v>
      </c>
      <c r="D80" s="23">
        <f t="shared" si="64"/>
        <v>5.2083333333030168E-2</v>
      </c>
    </row>
    <row r="81" spans="1:4" hidden="1" x14ac:dyDescent="0.25">
      <c r="A81" s="4">
        <v>4</v>
      </c>
      <c r="B81" s="37">
        <f t="shared" ca="1" si="65"/>
        <v>44590</v>
      </c>
      <c r="C81" s="38">
        <f t="shared" si="63"/>
        <v>6262.34375</v>
      </c>
      <c r="D81" s="23">
        <f t="shared" si="64"/>
        <v>5.2083333333030168E-2</v>
      </c>
    </row>
    <row r="82" spans="1:4" hidden="1" x14ac:dyDescent="0.25">
      <c r="A82" s="4">
        <v>5</v>
      </c>
      <c r="B82" s="37">
        <f t="shared" ca="1" si="65"/>
        <v>44620</v>
      </c>
      <c r="C82" s="38">
        <f t="shared" si="63"/>
        <v>6262.291666666667</v>
      </c>
      <c r="D82" s="23">
        <f t="shared" si="64"/>
        <v>5.2083333333939663E-2</v>
      </c>
    </row>
    <row r="83" spans="1:4" hidden="1" x14ac:dyDescent="0.25">
      <c r="A83" s="4">
        <v>6</v>
      </c>
      <c r="B83" s="37">
        <f t="shared" ca="1" si="65"/>
        <v>44648</v>
      </c>
      <c r="C83" s="38">
        <f t="shared" si="63"/>
        <v>6262.239583333333</v>
      </c>
      <c r="D83" s="23">
        <f t="shared" si="64"/>
        <v>5.2083333333030168E-2</v>
      </c>
    </row>
    <row r="84" spans="1:4" hidden="1" x14ac:dyDescent="0.25">
      <c r="A84" s="4">
        <v>7</v>
      </c>
      <c r="B84" s="37">
        <f t="shared" ca="1" si="65"/>
        <v>44679</v>
      </c>
      <c r="C84" s="38">
        <f t="shared" si="63"/>
        <v>6262.1875</v>
      </c>
      <c r="D84" s="23">
        <f t="shared" si="64"/>
        <v>5.2083333333030168E-2</v>
      </c>
    </row>
    <row r="85" spans="1:4" hidden="1" x14ac:dyDescent="0.25">
      <c r="A85" s="4">
        <v>8</v>
      </c>
      <c r="B85" s="37">
        <f t="shared" ca="1" si="65"/>
        <v>44709</v>
      </c>
      <c r="C85" s="38">
        <f t="shared" si="63"/>
        <v>6262.135416666667</v>
      </c>
      <c r="D85" s="23">
        <f t="shared" si="64"/>
        <v>5.2083333333939663E-2</v>
      </c>
    </row>
    <row r="86" spans="1:4" hidden="1" x14ac:dyDescent="0.25">
      <c r="A86" s="4">
        <v>9</v>
      </c>
      <c r="B86" s="37">
        <f t="shared" ca="1" si="65"/>
        <v>44740</v>
      </c>
      <c r="C86" s="38">
        <f t="shared" si="63"/>
        <v>6262.083333333333</v>
      </c>
      <c r="D86" s="23">
        <f t="shared" si="64"/>
        <v>5.2083333333030168E-2</v>
      </c>
    </row>
    <row r="87" spans="1:4" hidden="1" x14ac:dyDescent="0.25">
      <c r="A87" s="4">
        <v>10</v>
      </c>
      <c r="B87" s="37">
        <f t="shared" ca="1" si="65"/>
        <v>44770</v>
      </c>
      <c r="C87" s="38">
        <f t="shared" si="63"/>
        <v>6262.03125</v>
      </c>
      <c r="D87" s="23">
        <f t="shared" si="64"/>
        <v>5.2083333333030168E-2</v>
      </c>
    </row>
    <row r="88" spans="1:4" hidden="1" x14ac:dyDescent="0.25">
      <c r="A88" s="4">
        <v>11</v>
      </c>
      <c r="B88" s="37">
        <f t="shared" ca="1" si="65"/>
        <v>44801</v>
      </c>
      <c r="C88" s="38">
        <f t="shared" si="63"/>
        <v>6261.979166666667</v>
      </c>
      <c r="D88" s="23">
        <f t="shared" si="64"/>
        <v>5.2083333333939663E-2</v>
      </c>
    </row>
    <row r="89" spans="1:4" hidden="1" x14ac:dyDescent="0.25">
      <c r="A89" s="4">
        <v>12</v>
      </c>
      <c r="B89" s="37">
        <f t="shared" ca="1" si="65"/>
        <v>44832</v>
      </c>
      <c r="C89" s="38">
        <f t="shared" si="63"/>
        <v>6261.927083333333</v>
      </c>
      <c r="D89" s="23">
        <f t="shared" si="64"/>
        <v>-23619.322916666672</v>
      </c>
    </row>
    <row r="90" spans="1:4" hidden="1" x14ac:dyDescent="0.25">
      <c r="A90" s="2">
        <v>13</v>
      </c>
      <c r="B90" s="36">
        <f t="shared" ca="1" si="65"/>
        <v>44862</v>
      </c>
      <c r="C90" s="23">
        <f t="shared" ref="C90:C101" si="66">G21</f>
        <v>29881.250000000004</v>
      </c>
      <c r="D90" s="23">
        <f t="shared" si="64"/>
        <v>103.64583333333576</v>
      </c>
    </row>
    <row r="91" spans="1:4" hidden="1" x14ac:dyDescent="0.25">
      <c r="A91" s="2">
        <v>14</v>
      </c>
      <c r="B91" s="36">
        <f t="shared" ca="1" si="65"/>
        <v>44893</v>
      </c>
      <c r="C91" s="23">
        <f t="shared" si="66"/>
        <v>29777.604166666668</v>
      </c>
      <c r="D91" s="23">
        <f t="shared" si="64"/>
        <v>103.64583333333212</v>
      </c>
    </row>
    <row r="92" spans="1:4" hidden="1" x14ac:dyDescent="0.25">
      <c r="A92" s="2">
        <v>15</v>
      </c>
      <c r="B92" s="36">
        <f t="shared" ca="1" si="65"/>
        <v>44923</v>
      </c>
      <c r="C92" s="23">
        <f t="shared" si="66"/>
        <v>29673.958333333336</v>
      </c>
      <c r="D92" s="23">
        <f t="shared" si="64"/>
        <v>103.64583333333212</v>
      </c>
    </row>
    <row r="93" spans="1:4" hidden="1" x14ac:dyDescent="0.25">
      <c r="A93" s="2">
        <v>16</v>
      </c>
      <c r="B93" s="36">
        <f t="shared" ca="1" si="65"/>
        <v>44954</v>
      </c>
      <c r="C93" s="23">
        <f t="shared" si="66"/>
        <v>29570.312500000004</v>
      </c>
      <c r="D93" s="23">
        <f t="shared" si="64"/>
        <v>103.64583333333576</v>
      </c>
    </row>
    <row r="94" spans="1:4" hidden="1" x14ac:dyDescent="0.25">
      <c r="A94" s="2">
        <v>17</v>
      </c>
      <c r="B94" s="36">
        <f t="shared" ca="1" si="65"/>
        <v>44985</v>
      </c>
      <c r="C94" s="23">
        <f t="shared" si="66"/>
        <v>29466.666666666668</v>
      </c>
      <c r="D94" s="23">
        <f t="shared" si="64"/>
        <v>103.64583333333212</v>
      </c>
    </row>
    <row r="95" spans="1:4" hidden="1" x14ac:dyDescent="0.25">
      <c r="A95" s="2">
        <v>18</v>
      </c>
      <c r="B95" s="36">
        <f t="shared" ca="1" si="65"/>
        <v>45013</v>
      </c>
      <c r="C95" s="23">
        <f t="shared" si="66"/>
        <v>29363.020833333336</v>
      </c>
      <c r="D95" s="23">
        <f t="shared" si="64"/>
        <v>103.64583333333212</v>
      </c>
    </row>
    <row r="96" spans="1:4" hidden="1" x14ac:dyDescent="0.25">
      <c r="A96" s="2">
        <v>19</v>
      </c>
      <c r="B96" s="36">
        <f t="shared" ca="1" si="65"/>
        <v>45044</v>
      </c>
      <c r="C96" s="23">
        <f t="shared" si="66"/>
        <v>29259.375000000004</v>
      </c>
      <c r="D96" s="23">
        <f t="shared" si="64"/>
        <v>103.64583333333576</v>
      </c>
    </row>
    <row r="97" spans="1:4" hidden="1" x14ac:dyDescent="0.25">
      <c r="A97" s="2">
        <v>20</v>
      </c>
      <c r="B97" s="36">
        <f t="shared" ca="1" si="65"/>
        <v>45074</v>
      </c>
      <c r="C97" s="23">
        <f t="shared" si="66"/>
        <v>29155.729166666668</v>
      </c>
      <c r="D97" s="23">
        <f t="shared" si="64"/>
        <v>103.64583333333212</v>
      </c>
    </row>
    <row r="98" spans="1:4" hidden="1" x14ac:dyDescent="0.25">
      <c r="A98" s="2">
        <v>21</v>
      </c>
      <c r="B98" s="36">
        <f t="shared" ca="1" si="65"/>
        <v>45105</v>
      </c>
      <c r="C98" s="23">
        <f t="shared" si="66"/>
        <v>29052.083333333336</v>
      </c>
      <c r="D98" s="23">
        <f t="shared" si="64"/>
        <v>103.64583333333212</v>
      </c>
    </row>
    <row r="99" spans="1:4" hidden="1" x14ac:dyDescent="0.25">
      <c r="A99" s="2">
        <v>22</v>
      </c>
      <c r="B99" s="36">
        <f t="shared" ca="1" si="65"/>
        <v>45135</v>
      </c>
      <c r="C99" s="23">
        <f t="shared" si="66"/>
        <v>28948.437500000004</v>
      </c>
      <c r="D99" s="23">
        <f t="shared" si="64"/>
        <v>103.64583333333576</v>
      </c>
    </row>
    <row r="100" spans="1:4" hidden="1" x14ac:dyDescent="0.25">
      <c r="A100" s="2">
        <v>23</v>
      </c>
      <c r="B100" s="36">
        <f t="shared" ca="1" si="65"/>
        <v>45166</v>
      </c>
      <c r="C100" s="23">
        <f t="shared" si="66"/>
        <v>28844.791666666668</v>
      </c>
      <c r="D100" s="23">
        <f t="shared" si="64"/>
        <v>103.64583333333212</v>
      </c>
    </row>
    <row r="101" spans="1:4" hidden="1" x14ac:dyDescent="0.25">
      <c r="A101" s="2">
        <v>24</v>
      </c>
      <c r="B101" s="36">
        <f t="shared" ca="1" si="65"/>
        <v>45197</v>
      </c>
      <c r="C101" s="23">
        <f t="shared" si="66"/>
        <v>28741.145833333336</v>
      </c>
      <c r="D101" s="23">
        <f t="shared" si="64"/>
        <v>103.64583333333212</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1265"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9">
    <pageSetUpPr fitToPage="1"/>
  </sheetPr>
  <dimension ref="A1:AJ454"/>
  <sheetViews>
    <sheetView showGridLines="0" zoomScaleNormal="100" workbookViewId="0">
      <selection activeCell="M8" sqref="M8"/>
    </sheetView>
  </sheetViews>
  <sheetFormatPr defaultRowHeight="15" customHeight="1" zeroHeight="1" x14ac:dyDescent="0.25"/>
  <cols>
    <col min="1" max="1" width="10.7109375" style="2" customWidth="1"/>
    <col min="2" max="2" width="14.28515625" style="2" customWidth="1"/>
    <col min="3" max="3" width="12" style="2" customWidth="1"/>
    <col min="4" max="4" width="12.42578125" style="2" customWidth="1"/>
    <col min="5" max="5" width="13.140625" style="2" customWidth="1"/>
    <col min="6" max="6" width="11.5703125" style="2" customWidth="1"/>
    <col min="7" max="7" width="12.140625" style="2" customWidth="1"/>
    <col min="8" max="8" width="12.42578125" style="2" customWidth="1"/>
    <col min="9" max="9" width="15.5703125" style="3" customWidth="1"/>
    <col min="10" max="10" width="12.42578125" style="3" customWidth="1"/>
    <col min="11" max="11" width="12.140625" style="3" customWidth="1"/>
    <col min="12" max="13" width="12" style="3" customWidth="1"/>
    <col min="14" max="14" width="12.42578125" style="3" customWidth="1"/>
    <col min="15" max="15" width="13" style="1" customWidth="1"/>
    <col min="16" max="16" width="13.28515625" style="1" customWidth="1"/>
    <col min="17" max="17" width="15.42578125" style="1" customWidth="1"/>
    <col min="18" max="18" width="12.85546875" style="2" customWidth="1"/>
    <col min="19" max="19" width="12.7109375" style="2" customWidth="1"/>
    <col min="20" max="20" width="11.7109375" style="2" customWidth="1"/>
    <col min="21" max="21" width="12.5703125" style="2" customWidth="1"/>
    <col min="22" max="22" width="12.85546875" style="2" customWidth="1"/>
    <col min="23" max="23" width="10.7109375" style="2" hidden="1" customWidth="1"/>
    <col min="24" max="28" width="9.140625" style="2" hidden="1" customWidth="1"/>
    <col min="29" max="31" width="0" style="2" hidden="1" customWidth="1"/>
    <col min="32" max="240" width="9.140625" style="2"/>
    <col min="241" max="241" width="13.7109375" style="2" customWidth="1"/>
    <col min="242" max="16384" width="9.140625" style="2"/>
  </cols>
  <sheetData>
    <row r="1" spans="1:28" ht="27.75" customHeight="1" x14ac:dyDescent="0.25">
      <c r="A1" s="81" t="s">
        <v>49</v>
      </c>
      <c r="B1" s="81"/>
      <c r="C1" s="81"/>
      <c r="D1" s="81"/>
      <c r="E1" s="81"/>
      <c r="F1" s="81"/>
      <c r="G1" s="81"/>
      <c r="H1" s="81"/>
      <c r="I1" s="81"/>
      <c r="O1" s="2"/>
    </row>
    <row r="2" spans="1:28" ht="27.75" customHeight="1" x14ac:dyDescent="0.25">
      <c r="A2" s="82" t="s">
        <v>3</v>
      </c>
      <c r="B2" s="82"/>
      <c r="C2" s="82"/>
      <c r="D2" s="82"/>
      <c r="E2" s="82"/>
      <c r="F2" s="82"/>
      <c r="G2" s="82"/>
      <c r="H2" s="82"/>
      <c r="I2" s="82"/>
    </row>
    <row r="3" spans="1:28" ht="24.75" customHeight="1" x14ac:dyDescent="0.25">
      <c r="A3" s="83" t="s">
        <v>11</v>
      </c>
      <c r="B3" s="83"/>
      <c r="C3" s="83"/>
      <c r="D3" s="83"/>
      <c r="E3" s="83"/>
      <c r="F3" s="83"/>
      <c r="G3" s="83"/>
      <c r="H3" s="83"/>
      <c r="I3" s="83"/>
    </row>
    <row r="4" spans="1:28" ht="30" customHeight="1" x14ac:dyDescent="0.25">
      <c r="A4" s="84" t="e">
        <f>#REF!</f>
        <v>#REF!</v>
      </c>
      <c r="B4" s="84"/>
      <c r="C4" s="84"/>
      <c r="D4" s="84"/>
      <c r="E4" s="84"/>
      <c r="F4" s="84"/>
      <c r="G4" s="84"/>
      <c r="H4" s="84"/>
      <c r="I4" s="84"/>
    </row>
    <row r="5" spans="1:28" x14ac:dyDescent="0.25">
      <c r="A5" s="85" t="s">
        <v>17</v>
      </c>
      <c r="B5" s="85"/>
      <c r="C5" s="85"/>
      <c r="D5" s="85"/>
      <c r="E5" s="85"/>
      <c r="F5" s="85"/>
      <c r="G5" s="85"/>
      <c r="H5" s="85"/>
      <c r="I5" s="85"/>
      <c r="J5" s="43"/>
      <c r="K5" s="14"/>
      <c r="L5" s="14"/>
      <c r="M5" s="14"/>
      <c r="N5" s="14"/>
      <c r="R5" s="1"/>
      <c r="S5" s="1"/>
      <c r="T5" s="1"/>
      <c r="U5" s="1"/>
      <c r="V5" s="1"/>
      <c r="W5" s="1"/>
    </row>
    <row r="6" spans="1:28" x14ac:dyDescent="0.25">
      <c r="A6" s="86" t="s">
        <v>15</v>
      </c>
      <c r="B6" s="86"/>
      <c r="C6" s="86"/>
      <c r="D6" s="86"/>
      <c r="E6" s="86"/>
      <c r="F6" s="86"/>
      <c r="G6" s="86"/>
      <c r="H6" s="87">
        <v>0.6</v>
      </c>
      <c r="I6" s="87"/>
      <c r="J6" s="54"/>
      <c r="K6" s="31"/>
      <c r="L6" s="31"/>
      <c r="M6" s="31"/>
      <c r="N6" s="31"/>
      <c r="O6" s="31"/>
      <c r="P6" s="2"/>
      <c r="Q6" s="2"/>
      <c r="S6" s="15"/>
      <c r="T6" s="15"/>
      <c r="U6" s="15"/>
      <c r="V6" s="15"/>
      <c r="W6" s="16"/>
      <c r="X6" s="1"/>
      <c r="Y6" s="1"/>
      <c r="AA6" s="1" t="s">
        <v>2</v>
      </c>
      <c r="AB6" s="25" t="s">
        <v>0</v>
      </c>
    </row>
    <row r="7" spans="1:28" x14ac:dyDescent="0.25">
      <c r="A7" s="86" t="s">
        <v>4</v>
      </c>
      <c r="B7" s="86"/>
      <c r="C7" s="86"/>
      <c r="D7" s="86"/>
      <c r="E7" s="86"/>
      <c r="F7" s="86"/>
      <c r="G7" s="86"/>
      <c r="H7" s="88">
        <v>1500000</v>
      </c>
      <c r="I7" s="88"/>
      <c r="J7" s="54"/>
      <c r="K7" s="31"/>
      <c r="L7" s="31"/>
      <c r="M7" s="31"/>
      <c r="N7" s="31"/>
      <c r="O7" s="31"/>
      <c r="P7" s="2"/>
      <c r="Q7" s="2"/>
      <c r="W7" s="17"/>
      <c r="X7" s="1"/>
      <c r="Y7" s="1"/>
      <c r="AA7" s="2" t="s">
        <v>14</v>
      </c>
      <c r="AB7" s="25" t="s">
        <v>1</v>
      </c>
    </row>
    <row r="8" spans="1:28" x14ac:dyDescent="0.25">
      <c r="A8" s="89" t="s">
        <v>12</v>
      </c>
      <c r="B8" s="89"/>
      <c r="C8" s="89"/>
      <c r="D8" s="89"/>
      <c r="E8" s="89"/>
      <c r="F8" s="89"/>
      <c r="G8" s="89"/>
      <c r="H8" s="90">
        <v>240</v>
      </c>
      <c r="I8" s="90"/>
      <c r="J8" s="54"/>
      <c r="K8" s="31"/>
      <c r="L8" s="31"/>
      <c r="M8" s="31"/>
      <c r="N8" s="31"/>
      <c r="O8" s="31"/>
      <c r="P8" s="2"/>
      <c r="Q8" s="2"/>
      <c r="S8" s="18"/>
      <c r="T8" s="18"/>
      <c r="U8" s="18"/>
      <c r="V8" s="18"/>
      <c r="W8" s="17"/>
      <c r="X8" s="1"/>
      <c r="Y8" s="1"/>
    </row>
    <row r="9" spans="1:28" x14ac:dyDescent="0.25">
      <c r="A9" s="91" t="s">
        <v>50</v>
      </c>
      <c r="B9" s="92"/>
      <c r="C9" s="92"/>
      <c r="D9" s="92"/>
      <c r="E9" s="92"/>
      <c r="F9" s="92"/>
      <c r="G9" s="92"/>
      <c r="H9" s="93">
        <v>8.5000000000000006E-2</v>
      </c>
      <c r="I9" s="94"/>
      <c r="J9" s="54"/>
      <c r="K9" s="31"/>
      <c r="L9" s="31"/>
      <c r="M9" s="31"/>
      <c r="N9" s="31"/>
      <c r="O9" s="31"/>
      <c r="P9" s="2"/>
      <c r="Q9" s="2"/>
      <c r="S9" s="18"/>
      <c r="T9" s="18"/>
      <c r="U9" s="18"/>
      <c r="V9" s="18"/>
      <c r="W9" s="24"/>
      <c r="X9" s="1"/>
      <c r="Y9" s="1"/>
    </row>
    <row r="10" spans="1:28" x14ac:dyDescent="0.25">
      <c r="A10" s="95" t="s">
        <v>51</v>
      </c>
      <c r="B10" s="96"/>
      <c r="C10" s="96"/>
      <c r="D10" s="96"/>
      <c r="E10" s="96"/>
      <c r="F10" s="96"/>
      <c r="G10" s="96"/>
      <c r="H10" s="97">
        <v>24</v>
      </c>
      <c r="I10" s="98"/>
      <c r="J10" s="54"/>
      <c r="K10" s="31"/>
      <c r="L10" s="31"/>
      <c r="M10" s="31"/>
      <c r="N10" s="31"/>
      <c r="O10" s="31"/>
      <c r="P10" s="2"/>
      <c r="Q10" s="2"/>
      <c r="S10" s="18"/>
      <c r="T10" s="18"/>
      <c r="U10" s="18"/>
      <c r="V10" s="18"/>
      <c r="W10" s="24"/>
      <c r="X10" s="1"/>
      <c r="Y10" s="1"/>
    </row>
    <row r="11" spans="1:28" x14ac:dyDescent="0.25">
      <c r="A11" s="91" t="s">
        <v>52</v>
      </c>
      <c r="B11" s="92"/>
      <c r="C11" s="92"/>
      <c r="D11" s="92"/>
      <c r="E11" s="92"/>
      <c r="F11" s="92"/>
      <c r="G11" s="92"/>
      <c r="H11" s="93">
        <v>0.19900000000000001</v>
      </c>
      <c r="I11" s="94"/>
      <c r="J11" s="54"/>
      <c r="K11" s="31"/>
      <c r="L11" s="31"/>
      <c r="M11" s="31"/>
      <c r="N11" s="31"/>
      <c r="O11" s="31"/>
      <c r="P11" s="2"/>
      <c r="Q11" s="2"/>
      <c r="S11" s="18"/>
      <c r="T11" s="18"/>
      <c r="U11" s="18"/>
      <c r="V11" s="18"/>
      <c r="W11" s="24"/>
      <c r="X11" s="1"/>
      <c r="Y11" s="1"/>
    </row>
    <row r="12" spans="1:28" x14ac:dyDescent="0.25">
      <c r="A12" s="99" t="s">
        <v>51</v>
      </c>
      <c r="B12" s="100"/>
      <c r="C12" s="100"/>
      <c r="D12" s="100"/>
      <c r="E12" s="100"/>
      <c r="F12" s="100"/>
      <c r="G12" s="100"/>
      <c r="H12" s="97">
        <f>strok-H10</f>
        <v>216</v>
      </c>
      <c r="I12" s="98"/>
      <c r="J12" s="54"/>
      <c r="K12" s="31"/>
      <c r="L12" s="31"/>
      <c r="M12" s="31"/>
      <c r="N12" s="31"/>
      <c r="O12" s="31"/>
      <c r="P12" s="2"/>
      <c r="Q12" s="2"/>
      <c r="S12" s="18"/>
      <c r="T12" s="18"/>
      <c r="U12" s="18"/>
      <c r="V12" s="18"/>
      <c r="W12" s="24"/>
      <c r="X12" s="1"/>
      <c r="Y12" s="1"/>
    </row>
    <row r="13" spans="1:28" ht="21" customHeight="1" x14ac:dyDescent="0.25">
      <c r="A13" s="101" t="s">
        <v>13</v>
      </c>
      <c r="B13" s="102"/>
      <c r="C13" s="102"/>
      <c r="D13" s="102"/>
      <c r="E13" s="102"/>
      <c r="F13" s="102"/>
      <c r="G13" s="103"/>
      <c r="H13" s="104">
        <v>1</v>
      </c>
      <c r="I13" s="105"/>
      <c r="J13" s="106"/>
      <c r="K13" s="107"/>
      <c r="L13" s="107"/>
      <c r="M13" s="107"/>
      <c r="N13" s="107"/>
      <c r="O13" s="107"/>
      <c r="R13" s="1"/>
      <c r="S13" s="1"/>
      <c r="T13" s="1"/>
      <c r="U13" s="1"/>
      <c r="V13" s="1"/>
      <c r="W13" s="19"/>
      <c r="X13" s="1"/>
      <c r="Y13" s="1"/>
    </row>
    <row r="14" spans="1:28" hidden="1" x14ac:dyDescent="0.25">
      <c r="A14" s="108" t="str">
        <f>CONCATENATE("Месячный платеж по кредиту, ",L18)</f>
        <v xml:space="preserve">Месячный платеж по кредиту, </v>
      </c>
      <c r="B14" s="109"/>
      <c r="C14" s="109"/>
      <c r="D14" s="109"/>
      <c r="E14" s="109"/>
      <c r="F14" s="109"/>
      <c r="G14" s="39"/>
      <c r="H14" s="110">
        <f>IF(data=1,sumkred/strok,sumkred*PROC/100/((1-POWER(1+PROC/1200,-strok))*12))</f>
        <v>6250</v>
      </c>
      <c r="I14" s="111"/>
      <c r="J14" s="33"/>
      <c r="K14" s="26"/>
      <c r="L14" s="81"/>
      <c r="M14" s="81"/>
      <c r="N14" s="81"/>
      <c r="O14" s="34"/>
      <c r="P14" s="27"/>
      <c r="Q14" s="27"/>
      <c r="R14" s="1"/>
      <c r="S14" s="1"/>
      <c r="T14" s="1"/>
      <c r="U14" s="1"/>
      <c r="V14" s="1"/>
      <c r="W14" s="19"/>
      <c r="X14" s="1"/>
      <c r="Y14" s="1"/>
    </row>
    <row r="15" spans="1:28" x14ac:dyDescent="0.25">
      <c r="A15" s="115" t="s">
        <v>47</v>
      </c>
      <c r="B15" s="116"/>
      <c r="C15" s="116"/>
      <c r="D15" s="116"/>
      <c r="E15" s="116"/>
      <c r="F15" s="116"/>
      <c r="G15" s="117"/>
      <c r="H15" s="118">
        <v>8.9999999999999993E-3</v>
      </c>
      <c r="I15" s="118"/>
      <c r="J15" s="106"/>
      <c r="K15" s="107"/>
      <c r="L15" s="107"/>
      <c r="M15" s="107"/>
      <c r="N15" s="107"/>
      <c r="O15" s="107"/>
      <c r="P15" s="27"/>
      <c r="Q15" s="27"/>
      <c r="R15" s="1"/>
      <c r="S15" s="1"/>
      <c r="T15" s="1"/>
      <c r="U15" s="1"/>
      <c r="V15" s="1"/>
      <c r="W15" s="24"/>
      <c r="X15" s="1"/>
      <c r="Y15" s="1"/>
    </row>
    <row r="16" spans="1:28" ht="18.75" customHeight="1" x14ac:dyDescent="0.25">
      <c r="A16" s="115" t="s">
        <v>48</v>
      </c>
      <c r="B16" s="116"/>
      <c r="C16" s="116"/>
      <c r="D16" s="116"/>
      <c r="E16" s="116"/>
      <c r="F16" s="116"/>
      <c r="G16" s="117"/>
      <c r="H16" s="119">
        <v>0</v>
      </c>
      <c r="I16" s="119"/>
      <c r="J16" s="106"/>
      <c r="K16" s="107"/>
      <c r="L16" s="107"/>
      <c r="M16" s="107"/>
      <c r="N16" s="107"/>
      <c r="O16" s="107"/>
      <c r="P16" s="27"/>
      <c r="Q16" s="27"/>
      <c r="R16" s="1"/>
      <c r="S16" s="1"/>
      <c r="T16" s="1"/>
      <c r="U16" s="1"/>
      <c r="V16" s="1"/>
      <c r="W16" s="24"/>
      <c r="X16" s="1"/>
      <c r="Y16" s="1"/>
    </row>
    <row r="17" spans="1:25" ht="34.5" customHeight="1" x14ac:dyDescent="0.25">
      <c r="A17" s="120" t="s">
        <v>44</v>
      </c>
      <c r="B17" s="120"/>
      <c r="C17" s="120"/>
      <c r="D17" s="120"/>
      <c r="E17" s="120"/>
      <c r="F17" s="120"/>
      <c r="G17" s="120"/>
      <c r="H17" s="121">
        <v>0</v>
      </c>
      <c r="I17" s="121"/>
      <c r="J17" s="106"/>
      <c r="K17" s="107"/>
      <c r="L17" s="107"/>
      <c r="M17" s="107"/>
      <c r="N17" s="107"/>
      <c r="O17" s="107"/>
      <c r="P17" s="27"/>
      <c r="Q17" s="27"/>
      <c r="R17" s="1"/>
      <c r="S17" s="1"/>
      <c r="T17" s="1"/>
      <c r="U17" s="1"/>
      <c r="V17" s="1"/>
      <c r="W17" s="24"/>
      <c r="X17" s="1"/>
      <c r="Y17" s="1"/>
    </row>
    <row r="18" spans="1:25" ht="15.75" thickBot="1" x14ac:dyDescent="0.3">
      <c r="A18" s="20">
        <v>2</v>
      </c>
      <c r="B18" s="1"/>
      <c r="C18" s="1"/>
      <c r="D18" s="1"/>
      <c r="E18" s="1"/>
      <c r="F18" s="1"/>
      <c r="G18" s="1"/>
      <c r="I18" s="32"/>
      <c r="J18" s="32"/>
      <c r="K18" s="32"/>
      <c r="L18" s="122"/>
      <c r="M18" s="122"/>
      <c r="N18" s="122"/>
      <c r="O18" s="122"/>
      <c r="P18" s="32"/>
      <c r="Q18" s="32"/>
      <c r="R18" s="1"/>
      <c r="S18" s="1"/>
      <c r="T18" s="1"/>
      <c r="U18" s="1"/>
      <c r="V18" s="35" t="s">
        <v>16</v>
      </c>
      <c r="W18" s="21"/>
    </row>
    <row r="19" spans="1:25" ht="12.75" customHeight="1" thickBot="1" x14ac:dyDescent="0.3">
      <c r="A19" s="123" t="s">
        <v>18</v>
      </c>
      <c r="B19" s="112" t="s">
        <v>20</v>
      </c>
      <c r="C19" s="113"/>
      <c r="D19" s="114"/>
      <c r="E19" s="112" t="s">
        <v>21</v>
      </c>
      <c r="F19" s="113"/>
      <c r="G19" s="114"/>
      <c r="H19" s="112" t="s">
        <v>22</v>
      </c>
      <c r="I19" s="113"/>
      <c r="J19" s="114"/>
      <c r="K19" s="112" t="s">
        <v>23</v>
      </c>
      <c r="L19" s="113"/>
      <c r="M19" s="114"/>
      <c r="N19" s="112" t="s">
        <v>24</v>
      </c>
      <c r="O19" s="113"/>
      <c r="P19" s="114"/>
      <c r="Q19" s="112" t="s">
        <v>25</v>
      </c>
      <c r="R19" s="113"/>
      <c r="S19" s="114"/>
      <c r="T19" s="112" t="s">
        <v>26</v>
      </c>
      <c r="U19" s="113"/>
      <c r="V19" s="114"/>
    </row>
    <row r="20" spans="1:25" ht="30.75" thickBot="1" x14ac:dyDescent="0.3">
      <c r="A20" s="124"/>
      <c r="B20" s="5" t="s">
        <v>41</v>
      </c>
      <c r="C20" s="6" t="s">
        <v>42</v>
      </c>
      <c r="D20" s="6" t="s">
        <v>43</v>
      </c>
      <c r="E20" s="5" t="s">
        <v>41</v>
      </c>
      <c r="F20" s="6" t="s">
        <v>42</v>
      </c>
      <c r="G20" s="6" t="s">
        <v>43</v>
      </c>
      <c r="H20" s="5" t="s">
        <v>41</v>
      </c>
      <c r="I20" s="6" t="s">
        <v>42</v>
      </c>
      <c r="J20" s="6" t="s">
        <v>43</v>
      </c>
      <c r="K20" s="5" t="s">
        <v>41</v>
      </c>
      <c r="L20" s="6" t="s">
        <v>42</v>
      </c>
      <c r="M20" s="6" t="s">
        <v>43</v>
      </c>
      <c r="N20" s="5" t="s">
        <v>41</v>
      </c>
      <c r="O20" s="6" t="s">
        <v>42</v>
      </c>
      <c r="P20" s="6" t="s">
        <v>43</v>
      </c>
      <c r="Q20" s="5" t="s">
        <v>41</v>
      </c>
      <c r="R20" s="6" t="s">
        <v>42</v>
      </c>
      <c r="S20" s="6" t="s">
        <v>43</v>
      </c>
      <c r="T20" s="5" t="s">
        <v>41</v>
      </c>
      <c r="U20" s="6" t="s">
        <v>42</v>
      </c>
      <c r="V20" s="6" t="s">
        <v>43</v>
      </c>
    </row>
    <row r="21" spans="1:25" ht="15.75" thickTop="1" x14ac:dyDescent="0.25">
      <c r="A21" s="44">
        <v>1</v>
      </c>
      <c r="B21" s="7">
        <f>sumkred</f>
        <v>1500000</v>
      </c>
      <c r="C21" s="7">
        <f t="shared" ref="C21:C32" si="0">IF(A21&lt;=$H$10,B21*(PROC/12),B21*($H$11/12))</f>
        <v>10625</v>
      </c>
      <c r="D21" s="28">
        <f>IF(data=2,C21,IF(data=1,IF(C21&gt;0,C21+sumproplat,0),IF(B21&gt;sumproplat*2,sumproplat,B21+C21)))</f>
        <v>16875</v>
      </c>
      <c r="E21" s="7">
        <f>IF(data=1,IF((B32-sumproplat)&gt;0,B32-sumproplat,0),IF(B32-(sumproplat-C32)&gt;0,B32-(D32-C32),0))</f>
        <v>1425000</v>
      </c>
      <c r="F21" s="7">
        <f t="shared" ref="F21:F32" si="1">IF((A21+12)&lt;=$H$10,E21*(PROC/12),E21*($H$11/12))</f>
        <v>10093.75</v>
      </c>
      <c r="G21" s="28">
        <f t="shared" ref="G21:G32" si="2">IF(data=1,IF(E21&gt;sumproplat,sumproplat+F21,E21+F21),sumproplat)</f>
        <v>16343.75</v>
      </c>
      <c r="H21" s="7">
        <f>IF(data=1,IF((E32-sumproplat)&gt;0,E32-sumproplat,0),IF(E32-(sumproplat-F32)&gt;0,E32-(G32-F32),0))</f>
        <v>1350000</v>
      </c>
      <c r="I21" s="7">
        <f t="shared" ref="I21:I32" si="3">IF((A21+12*2)&lt;=$H$10,H21*(PROC/12),H21*($H$11/12))</f>
        <v>22387.500000000004</v>
      </c>
      <c r="J21" s="28">
        <f t="shared" ref="J21:J32" si="4">IF(data=1,IF(H21&gt;sumproplat,sumproplat+I21,H21+I21),sumproplat)</f>
        <v>28637.500000000004</v>
      </c>
      <c r="K21" s="7">
        <f>IF(data=1,IF((H32-sumproplat)&gt;0,H32-sumproplat,0),IF(H32-(sumproplat-I32)&gt;0,H32-(J32-I32),0))</f>
        <v>1275000</v>
      </c>
      <c r="L21" s="7">
        <f t="shared" ref="L21:L32" si="5">IF((D21+12*3)&lt;=$H$10,K21*(PROC/12),K21*($H$11/12))</f>
        <v>21143.750000000004</v>
      </c>
      <c r="M21" s="28">
        <f t="shared" ref="M21:M32" si="6">IF(data=1,IF(K21&gt;sumproplat,sumproplat+L21,K21+L21),sumproplat)</f>
        <v>27393.750000000004</v>
      </c>
      <c r="N21" s="7">
        <f>IF(data=1,IF((K32-sumproplat)&gt;0,K32-sumproplat,0),IF(K32-(sumproplat-L32)&gt;0,K32-(M32-L32),0))</f>
        <v>1200000</v>
      </c>
      <c r="O21" s="7">
        <f t="shared" ref="O21:O32" si="7">IF((A21+12*4)&lt;=$H$10,N21*(PROC/12),N21*($H$11/12))</f>
        <v>19900.000000000004</v>
      </c>
      <c r="P21" s="28">
        <f t="shared" ref="P21:P32" si="8">IF(data=1,IF(N21&gt;sumproplat,sumproplat+O21,N21+O21),sumproplat)</f>
        <v>26150.000000000004</v>
      </c>
      <c r="Q21" s="7">
        <f>IF(data=1,IF((N32-sumproplat)&gt;0,N32-sumproplat,0),IF(N32-(sumproplat-O32)&gt;0,N32-(P32-O32),0))</f>
        <v>1125000</v>
      </c>
      <c r="R21" s="7">
        <f t="shared" ref="R21:R32" si="9">IF((A21+12*5)&lt;=$H$10,Q21*(PROC/12),Q21*($H$11/12))</f>
        <v>18656.250000000004</v>
      </c>
      <c r="S21" s="28">
        <f t="shared" ref="S21:S32" si="10">IF(data=1,IF(Q21&gt;sumproplat,sumproplat+R21,Q21+R21),sumproplat)</f>
        <v>24906.250000000004</v>
      </c>
      <c r="T21" s="7">
        <f>IF(data=1,IF((Q32-sumproplat)&gt;0,Q32-sumproplat,0),IF(Q32-(sumproplat-R32)&gt;0,Q32-(S32-R32),0))</f>
        <v>1050000</v>
      </c>
      <c r="U21" s="7">
        <f t="shared" ref="U21:U32" si="11">IF((A21+12*6)&lt;=$H$10,T21*(PROC/12),T21*($H$11/12))</f>
        <v>17412.500000000004</v>
      </c>
      <c r="V21" s="28">
        <f t="shared" ref="V21:V32" si="12">IF(data=1,IF(T21&gt;sumproplat,sumproplat+U21,T21+U21),sumproplat)</f>
        <v>23662.500000000004</v>
      </c>
    </row>
    <row r="22" spans="1:25" x14ac:dyDescent="0.25">
      <c r="A22" s="44">
        <v>2</v>
      </c>
      <c r="B22" s="8">
        <f>IF(data=1,IF((B21-sumproplat)&gt;0,B21-sumproplat,0),IF(B21-(sumproplat-C21)&gt;0,B21-(D21-C21),0))</f>
        <v>1493750</v>
      </c>
      <c r="C22" s="7">
        <f t="shared" si="0"/>
        <v>10580.729166666668</v>
      </c>
      <c r="D22" s="28">
        <f t="shared" ref="D22:D32" si="13">IF(data=1,IF(B22&gt;sumproplat,sumproplat+C22,B22+C22),sumproplat)</f>
        <v>16830.729166666668</v>
      </c>
      <c r="E22" s="8">
        <f>IF(data=1,IF((E21-sumproplat)&gt;0,E21-sumproplat,0),IF(E21-(sumproplat-F21)&gt;0,E21-(G21-F21),0))</f>
        <v>1418750</v>
      </c>
      <c r="F22" s="7">
        <f t="shared" si="1"/>
        <v>10049.479166666668</v>
      </c>
      <c r="G22" s="28">
        <f t="shared" si="2"/>
        <v>16299.479166666668</v>
      </c>
      <c r="H22" s="8">
        <f>IF(data=1,IF((H21-sumproplat)&gt;0,H21-sumproplat,0),IF(H21-(sumproplat-I21)&gt;0,H21-(J21-I21),0))</f>
        <v>1343750</v>
      </c>
      <c r="I22" s="7">
        <f t="shared" si="3"/>
        <v>22283.854166666668</v>
      </c>
      <c r="J22" s="28">
        <f t="shared" si="4"/>
        <v>28533.854166666668</v>
      </c>
      <c r="K22" s="8">
        <f>IF(data=1,IF((K21-sumproplat)&gt;0,K21-sumproplat,0),IF(K21-(sumproplat-L21)&gt;0,K21-(M21-L21),0))</f>
        <v>1268750</v>
      </c>
      <c r="L22" s="7">
        <f t="shared" si="5"/>
        <v>21040.104166666668</v>
      </c>
      <c r="M22" s="28">
        <f t="shared" si="6"/>
        <v>27290.104166666668</v>
      </c>
      <c r="N22" s="8">
        <f>IF(data=1,IF((N21-sumproplat)&gt;0,N21-sumproplat,0),IF(N21-(sumproplat-O21)&gt;0,N21-(P21-O21),0))</f>
        <v>1193750</v>
      </c>
      <c r="O22" s="7">
        <f t="shared" si="7"/>
        <v>19796.354166666668</v>
      </c>
      <c r="P22" s="28">
        <f t="shared" si="8"/>
        <v>26046.354166666668</v>
      </c>
      <c r="Q22" s="8">
        <f>IF(data=1,IF((Q21-sumproplat)&gt;0,Q21-sumproplat,0),IF(Q21-(sumproplat-R21)&gt;0,Q21-(S21-R21),0))</f>
        <v>1118750</v>
      </c>
      <c r="R22" s="7">
        <f t="shared" si="9"/>
        <v>18552.604166666668</v>
      </c>
      <c r="S22" s="28">
        <f t="shared" si="10"/>
        <v>24802.604166666668</v>
      </c>
      <c r="T22" s="8">
        <f>IF(data=1,IF((T21-sumproplat)&gt;0,T21-sumproplat,0),IF(T21-(sumproplat-U21)&gt;0,T21-(V21-U21),0))</f>
        <v>1043750</v>
      </c>
      <c r="U22" s="7">
        <f t="shared" si="11"/>
        <v>17308.854166666668</v>
      </c>
      <c r="V22" s="28">
        <f t="shared" si="12"/>
        <v>23558.854166666668</v>
      </c>
    </row>
    <row r="23" spans="1:25" x14ac:dyDescent="0.25">
      <c r="A23" s="44">
        <v>3</v>
      </c>
      <c r="B23" s="8">
        <f t="shared" ref="B23:B32" si="14">IF(data=1,IF((B22-sumproplat)&gt;0,B22-sumproplat,0),IF(B22-(sumproplat-C22)&gt;0,B22-(D22-C22),0))</f>
        <v>1487500</v>
      </c>
      <c r="C23" s="7">
        <f t="shared" si="0"/>
        <v>10536.458333333334</v>
      </c>
      <c r="D23" s="28">
        <f t="shared" si="13"/>
        <v>16786.458333333336</v>
      </c>
      <c r="E23" s="8">
        <f t="shared" ref="E23:E32" si="15">IF(data=1,IF((E22-sumproplat)&gt;0,E22-sumproplat,0),IF(E22-(sumproplat-F22)&gt;0,E22-(G22-F22),0))</f>
        <v>1412500</v>
      </c>
      <c r="F23" s="7">
        <f t="shared" si="1"/>
        <v>10005.208333333334</v>
      </c>
      <c r="G23" s="28">
        <f t="shared" si="2"/>
        <v>16255.208333333334</v>
      </c>
      <c r="H23" s="8">
        <f t="shared" ref="H23:H32" si="16">IF(data=1,IF((H22-sumproplat)&gt;0,H22-sumproplat,0),IF(H22-(sumproplat-I22)&gt;0,H22-(J22-I22),0))</f>
        <v>1337500</v>
      </c>
      <c r="I23" s="7">
        <f t="shared" si="3"/>
        <v>22180.208333333336</v>
      </c>
      <c r="J23" s="28">
        <f t="shared" si="4"/>
        <v>28430.208333333336</v>
      </c>
      <c r="K23" s="8">
        <f t="shared" ref="K23:K32" si="17">IF(data=1,IF((K22-sumproplat)&gt;0,K22-sumproplat,0),IF(K22-(sumproplat-L22)&gt;0,K22-(M22-L22),0))</f>
        <v>1262500</v>
      </c>
      <c r="L23" s="7">
        <f t="shared" si="5"/>
        <v>20936.458333333336</v>
      </c>
      <c r="M23" s="28">
        <f t="shared" si="6"/>
        <v>27186.458333333336</v>
      </c>
      <c r="N23" s="8">
        <f t="shared" ref="N23:N32" si="18">IF(data=1,IF((N22-sumproplat)&gt;0,N22-sumproplat,0),IF(N22-(sumproplat-O22)&gt;0,N22-(P22-O22),0))</f>
        <v>1187500</v>
      </c>
      <c r="O23" s="7">
        <f t="shared" si="7"/>
        <v>19692.708333333336</v>
      </c>
      <c r="P23" s="28">
        <f t="shared" si="8"/>
        <v>25942.708333333336</v>
      </c>
      <c r="Q23" s="8">
        <f t="shared" ref="Q23:Q32" si="19">IF(data=1,IF((Q22-sumproplat)&gt;0,Q22-sumproplat,0),IF(Q22-(sumproplat-R22)&gt;0,Q22-(S22-R22),0))</f>
        <v>1112500</v>
      </c>
      <c r="R23" s="7">
        <f t="shared" si="9"/>
        <v>18448.958333333336</v>
      </c>
      <c r="S23" s="28">
        <f t="shared" si="10"/>
        <v>24698.958333333336</v>
      </c>
      <c r="T23" s="8">
        <f t="shared" ref="T23:T32" si="20">IF(data=1,IF((T22-sumproplat)&gt;0,T22-sumproplat,0),IF(T22-(sumproplat-U22)&gt;0,T22-(V22-U22),0))</f>
        <v>1037500</v>
      </c>
      <c r="U23" s="7">
        <f t="shared" si="11"/>
        <v>17205.208333333336</v>
      </c>
      <c r="V23" s="28">
        <f t="shared" si="12"/>
        <v>23455.208333333336</v>
      </c>
    </row>
    <row r="24" spans="1:25" x14ac:dyDescent="0.25">
      <c r="A24" s="44">
        <v>4</v>
      </c>
      <c r="B24" s="8">
        <f t="shared" si="14"/>
        <v>1481250</v>
      </c>
      <c r="C24" s="7">
        <f t="shared" si="0"/>
        <v>10492.1875</v>
      </c>
      <c r="D24" s="28">
        <f t="shared" si="13"/>
        <v>16742.1875</v>
      </c>
      <c r="E24" s="8">
        <f t="shared" si="15"/>
        <v>1406250</v>
      </c>
      <c r="F24" s="7">
        <f t="shared" si="1"/>
        <v>9960.9375</v>
      </c>
      <c r="G24" s="28">
        <f t="shared" si="2"/>
        <v>16210.9375</v>
      </c>
      <c r="H24" s="8">
        <f t="shared" si="16"/>
        <v>1331250</v>
      </c>
      <c r="I24" s="7">
        <f t="shared" si="3"/>
        <v>22076.562500000004</v>
      </c>
      <c r="J24" s="28">
        <f t="shared" si="4"/>
        <v>28326.562500000004</v>
      </c>
      <c r="K24" s="8">
        <f t="shared" si="17"/>
        <v>1256250</v>
      </c>
      <c r="L24" s="7">
        <f t="shared" si="5"/>
        <v>20832.812500000004</v>
      </c>
      <c r="M24" s="28">
        <f t="shared" si="6"/>
        <v>27082.812500000004</v>
      </c>
      <c r="N24" s="8">
        <f t="shared" si="18"/>
        <v>1181250</v>
      </c>
      <c r="O24" s="7">
        <f t="shared" si="7"/>
        <v>19589.062500000004</v>
      </c>
      <c r="P24" s="28">
        <f t="shared" si="8"/>
        <v>25839.062500000004</v>
      </c>
      <c r="Q24" s="8">
        <f t="shared" si="19"/>
        <v>1106250</v>
      </c>
      <c r="R24" s="7">
        <f t="shared" si="9"/>
        <v>18345.312500000004</v>
      </c>
      <c r="S24" s="28">
        <f t="shared" si="10"/>
        <v>24595.312500000004</v>
      </c>
      <c r="T24" s="8">
        <f t="shared" si="20"/>
        <v>1031250</v>
      </c>
      <c r="U24" s="7">
        <f t="shared" si="11"/>
        <v>17101.562500000004</v>
      </c>
      <c r="V24" s="28">
        <f t="shared" si="12"/>
        <v>23351.562500000004</v>
      </c>
    </row>
    <row r="25" spans="1:25" x14ac:dyDescent="0.25">
      <c r="A25" s="44">
        <v>5</v>
      </c>
      <c r="B25" s="8">
        <f t="shared" si="14"/>
        <v>1475000</v>
      </c>
      <c r="C25" s="7">
        <f t="shared" si="0"/>
        <v>10447.916666666668</v>
      </c>
      <c r="D25" s="28">
        <f t="shared" si="13"/>
        <v>16697.916666666668</v>
      </c>
      <c r="E25" s="8">
        <f t="shared" si="15"/>
        <v>1400000</v>
      </c>
      <c r="F25" s="7">
        <f t="shared" si="1"/>
        <v>9916.6666666666679</v>
      </c>
      <c r="G25" s="28">
        <f t="shared" si="2"/>
        <v>16166.666666666668</v>
      </c>
      <c r="H25" s="8">
        <f t="shared" si="16"/>
        <v>1325000</v>
      </c>
      <c r="I25" s="7">
        <f t="shared" si="3"/>
        <v>21972.916666666668</v>
      </c>
      <c r="J25" s="28">
        <f t="shared" si="4"/>
        <v>28222.916666666668</v>
      </c>
      <c r="K25" s="8">
        <f t="shared" si="17"/>
        <v>1250000</v>
      </c>
      <c r="L25" s="7">
        <f t="shared" si="5"/>
        <v>20729.166666666668</v>
      </c>
      <c r="M25" s="28">
        <f t="shared" si="6"/>
        <v>26979.166666666668</v>
      </c>
      <c r="N25" s="8">
        <f t="shared" si="18"/>
        <v>1175000</v>
      </c>
      <c r="O25" s="7">
        <f t="shared" si="7"/>
        <v>19485.416666666668</v>
      </c>
      <c r="P25" s="28">
        <f t="shared" si="8"/>
        <v>25735.416666666668</v>
      </c>
      <c r="Q25" s="8">
        <f t="shared" si="19"/>
        <v>1100000</v>
      </c>
      <c r="R25" s="7">
        <f t="shared" si="9"/>
        <v>18241.666666666668</v>
      </c>
      <c r="S25" s="28">
        <f t="shared" si="10"/>
        <v>24491.666666666668</v>
      </c>
      <c r="T25" s="8">
        <f t="shared" si="20"/>
        <v>1025000</v>
      </c>
      <c r="U25" s="7">
        <f t="shared" si="11"/>
        <v>16997.916666666668</v>
      </c>
      <c r="V25" s="28">
        <f t="shared" si="12"/>
        <v>23247.916666666668</v>
      </c>
    </row>
    <row r="26" spans="1:25" x14ac:dyDescent="0.25">
      <c r="A26" s="44">
        <v>6</v>
      </c>
      <c r="B26" s="8">
        <f t="shared" si="14"/>
        <v>1468750</v>
      </c>
      <c r="C26" s="7">
        <f t="shared" si="0"/>
        <v>10403.645833333334</v>
      </c>
      <c r="D26" s="28">
        <f t="shared" si="13"/>
        <v>16653.645833333336</v>
      </c>
      <c r="E26" s="8">
        <f t="shared" si="15"/>
        <v>1393750</v>
      </c>
      <c r="F26" s="7">
        <f t="shared" si="1"/>
        <v>9872.3958333333339</v>
      </c>
      <c r="G26" s="28">
        <f t="shared" si="2"/>
        <v>16122.395833333334</v>
      </c>
      <c r="H26" s="8">
        <f t="shared" si="16"/>
        <v>1318750</v>
      </c>
      <c r="I26" s="7">
        <f t="shared" si="3"/>
        <v>21869.270833333336</v>
      </c>
      <c r="J26" s="28">
        <f t="shared" si="4"/>
        <v>28119.270833333336</v>
      </c>
      <c r="K26" s="8">
        <f t="shared" si="17"/>
        <v>1243750</v>
      </c>
      <c r="L26" s="7">
        <f t="shared" si="5"/>
        <v>20625.520833333336</v>
      </c>
      <c r="M26" s="28">
        <f t="shared" si="6"/>
        <v>26875.520833333336</v>
      </c>
      <c r="N26" s="8">
        <f t="shared" si="18"/>
        <v>1168750</v>
      </c>
      <c r="O26" s="7">
        <f t="shared" si="7"/>
        <v>19381.770833333336</v>
      </c>
      <c r="P26" s="28">
        <f t="shared" si="8"/>
        <v>25631.770833333336</v>
      </c>
      <c r="Q26" s="8">
        <f t="shared" si="19"/>
        <v>1093750</v>
      </c>
      <c r="R26" s="7">
        <f t="shared" si="9"/>
        <v>18138.020833333336</v>
      </c>
      <c r="S26" s="28">
        <f t="shared" si="10"/>
        <v>24388.020833333336</v>
      </c>
      <c r="T26" s="8">
        <f t="shared" si="20"/>
        <v>1018750</v>
      </c>
      <c r="U26" s="7">
        <f t="shared" si="11"/>
        <v>16894.270833333336</v>
      </c>
      <c r="V26" s="28">
        <f t="shared" si="12"/>
        <v>23144.270833333336</v>
      </c>
    </row>
    <row r="27" spans="1:25" ht="14.25" customHeight="1" x14ac:dyDescent="0.25">
      <c r="A27" s="44">
        <v>7</v>
      </c>
      <c r="B27" s="8">
        <f t="shared" si="14"/>
        <v>1462500</v>
      </c>
      <c r="C27" s="7">
        <f t="shared" si="0"/>
        <v>10359.375</v>
      </c>
      <c r="D27" s="28">
        <f t="shared" si="13"/>
        <v>16609.375</v>
      </c>
      <c r="E27" s="8">
        <f t="shared" si="15"/>
        <v>1387500</v>
      </c>
      <c r="F27" s="7">
        <f t="shared" si="1"/>
        <v>9828.125</v>
      </c>
      <c r="G27" s="28">
        <f t="shared" si="2"/>
        <v>16078.125</v>
      </c>
      <c r="H27" s="8">
        <f t="shared" si="16"/>
        <v>1312500</v>
      </c>
      <c r="I27" s="7">
        <f t="shared" si="3"/>
        <v>21765.625000000004</v>
      </c>
      <c r="J27" s="28">
        <f t="shared" si="4"/>
        <v>28015.625000000004</v>
      </c>
      <c r="K27" s="8">
        <f t="shared" si="17"/>
        <v>1237500</v>
      </c>
      <c r="L27" s="7">
        <f t="shared" si="5"/>
        <v>20521.875000000004</v>
      </c>
      <c r="M27" s="28">
        <f t="shared" si="6"/>
        <v>26771.875000000004</v>
      </c>
      <c r="N27" s="8">
        <f t="shared" si="18"/>
        <v>1162500</v>
      </c>
      <c r="O27" s="7">
        <f t="shared" si="7"/>
        <v>19278.125000000004</v>
      </c>
      <c r="P27" s="28">
        <f t="shared" si="8"/>
        <v>25528.125000000004</v>
      </c>
      <c r="Q27" s="8">
        <f t="shared" si="19"/>
        <v>1087500</v>
      </c>
      <c r="R27" s="7">
        <f t="shared" si="9"/>
        <v>18034.375000000004</v>
      </c>
      <c r="S27" s="28">
        <f t="shared" si="10"/>
        <v>24284.375000000004</v>
      </c>
      <c r="T27" s="8">
        <f t="shared" si="20"/>
        <v>1012500</v>
      </c>
      <c r="U27" s="7">
        <f t="shared" si="11"/>
        <v>16790.625000000004</v>
      </c>
      <c r="V27" s="28">
        <f t="shared" si="12"/>
        <v>23040.625000000004</v>
      </c>
    </row>
    <row r="28" spans="1:25" x14ac:dyDescent="0.25">
      <c r="A28" s="44">
        <v>8</v>
      </c>
      <c r="B28" s="8">
        <f t="shared" si="14"/>
        <v>1456250</v>
      </c>
      <c r="C28" s="7">
        <f t="shared" si="0"/>
        <v>10315.104166666668</v>
      </c>
      <c r="D28" s="28">
        <f t="shared" si="13"/>
        <v>16565.104166666668</v>
      </c>
      <c r="E28" s="8">
        <f t="shared" si="15"/>
        <v>1381250</v>
      </c>
      <c r="F28" s="7">
        <f t="shared" si="1"/>
        <v>9783.8541666666679</v>
      </c>
      <c r="G28" s="28">
        <f t="shared" si="2"/>
        <v>16033.854166666668</v>
      </c>
      <c r="H28" s="8">
        <f t="shared" si="16"/>
        <v>1306250</v>
      </c>
      <c r="I28" s="7">
        <f t="shared" si="3"/>
        <v>21661.979166666668</v>
      </c>
      <c r="J28" s="28">
        <f t="shared" si="4"/>
        <v>27911.979166666668</v>
      </c>
      <c r="K28" s="8">
        <f t="shared" si="17"/>
        <v>1231250</v>
      </c>
      <c r="L28" s="7">
        <f t="shared" si="5"/>
        <v>20418.229166666668</v>
      </c>
      <c r="M28" s="28">
        <f t="shared" si="6"/>
        <v>26668.229166666668</v>
      </c>
      <c r="N28" s="8">
        <f t="shared" si="18"/>
        <v>1156250</v>
      </c>
      <c r="O28" s="7">
        <f t="shared" si="7"/>
        <v>19174.479166666668</v>
      </c>
      <c r="P28" s="28">
        <f t="shared" si="8"/>
        <v>25424.479166666668</v>
      </c>
      <c r="Q28" s="8">
        <f t="shared" si="19"/>
        <v>1081250</v>
      </c>
      <c r="R28" s="7">
        <f t="shared" si="9"/>
        <v>17930.729166666668</v>
      </c>
      <c r="S28" s="28">
        <f t="shared" si="10"/>
        <v>24180.729166666668</v>
      </c>
      <c r="T28" s="8">
        <f t="shared" si="20"/>
        <v>1006250</v>
      </c>
      <c r="U28" s="7">
        <f t="shared" si="11"/>
        <v>16686.979166666668</v>
      </c>
      <c r="V28" s="28">
        <f t="shared" si="12"/>
        <v>22936.979166666668</v>
      </c>
    </row>
    <row r="29" spans="1:25" x14ac:dyDescent="0.25">
      <c r="A29" s="44">
        <v>9</v>
      </c>
      <c r="B29" s="8">
        <f t="shared" si="14"/>
        <v>1450000</v>
      </c>
      <c r="C29" s="7">
        <f t="shared" si="0"/>
        <v>10270.833333333334</v>
      </c>
      <c r="D29" s="28">
        <f t="shared" si="13"/>
        <v>16520.833333333336</v>
      </c>
      <c r="E29" s="8">
        <f t="shared" si="15"/>
        <v>1375000</v>
      </c>
      <c r="F29" s="7">
        <f t="shared" si="1"/>
        <v>9739.5833333333339</v>
      </c>
      <c r="G29" s="28">
        <f t="shared" si="2"/>
        <v>15989.583333333334</v>
      </c>
      <c r="H29" s="8">
        <f t="shared" si="16"/>
        <v>1300000</v>
      </c>
      <c r="I29" s="7">
        <f t="shared" si="3"/>
        <v>21558.333333333336</v>
      </c>
      <c r="J29" s="28">
        <f t="shared" si="4"/>
        <v>27808.333333333336</v>
      </c>
      <c r="K29" s="8">
        <f t="shared" si="17"/>
        <v>1225000</v>
      </c>
      <c r="L29" s="7">
        <f t="shared" si="5"/>
        <v>20314.583333333336</v>
      </c>
      <c r="M29" s="28">
        <f t="shared" si="6"/>
        <v>26564.583333333336</v>
      </c>
      <c r="N29" s="8">
        <f t="shared" si="18"/>
        <v>1150000</v>
      </c>
      <c r="O29" s="7">
        <f t="shared" si="7"/>
        <v>19070.833333333336</v>
      </c>
      <c r="P29" s="28">
        <f t="shared" si="8"/>
        <v>25320.833333333336</v>
      </c>
      <c r="Q29" s="8">
        <f t="shared" si="19"/>
        <v>1075000</v>
      </c>
      <c r="R29" s="7">
        <f t="shared" si="9"/>
        <v>17827.083333333336</v>
      </c>
      <c r="S29" s="28">
        <f t="shared" si="10"/>
        <v>24077.083333333336</v>
      </c>
      <c r="T29" s="8">
        <f t="shared" si="20"/>
        <v>1000000</v>
      </c>
      <c r="U29" s="7">
        <f t="shared" si="11"/>
        <v>16583.333333333336</v>
      </c>
      <c r="V29" s="28">
        <f t="shared" si="12"/>
        <v>22833.333333333336</v>
      </c>
    </row>
    <row r="30" spans="1:25" x14ac:dyDescent="0.25">
      <c r="A30" s="44">
        <v>10</v>
      </c>
      <c r="B30" s="8">
        <f t="shared" si="14"/>
        <v>1443750</v>
      </c>
      <c r="C30" s="7">
        <f t="shared" si="0"/>
        <v>10226.5625</v>
      </c>
      <c r="D30" s="28">
        <f t="shared" si="13"/>
        <v>16476.5625</v>
      </c>
      <c r="E30" s="8">
        <f t="shared" si="15"/>
        <v>1368750</v>
      </c>
      <c r="F30" s="7">
        <f t="shared" si="1"/>
        <v>9695.3125</v>
      </c>
      <c r="G30" s="28">
        <f t="shared" si="2"/>
        <v>15945.3125</v>
      </c>
      <c r="H30" s="8">
        <f t="shared" si="16"/>
        <v>1293750</v>
      </c>
      <c r="I30" s="7">
        <f t="shared" si="3"/>
        <v>21454.687500000004</v>
      </c>
      <c r="J30" s="28">
        <f t="shared" si="4"/>
        <v>27704.687500000004</v>
      </c>
      <c r="K30" s="8">
        <f t="shared" si="17"/>
        <v>1218750</v>
      </c>
      <c r="L30" s="7">
        <f t="shared" si="5"/>
        <v>20210.937500000004</v>
      </c>
      <c r="M30" s="28">
        <f t="shared" si="6"/>
        <v>26460.937500000004</v>
      </c>
      <c r="N30" s="8">
        <f t="shared" si="18"/>
        <v>1143750</v>
      </c>
      <c r="O30" s="7">
        <f t="shared" si="7"/>
        <v>18967.187500000004</v>
      </c>
      <c r="P30" s="28">
        <f t="shared" si="8"/>
        <v>25217.187500000004</v>
      </c>
      <c r="Q30" s="8">
        <f t="shared" si="19"/>
        <v>1068750</v>
      </c>
      <c r="R30" s="7">
        <f t="shared" si="9"/>
        <v>17723.437500000004</v>
      </c>
      <c r="S30" s="28">
        <f t="shared" si="10"/>
        <v>23973.437500000004</v>
      </c>
      <c r="T30" s="8">
        <f t="shared" si="20"/>
        <v>993750</v>
      </c>
      <c r="U30" s="7">
        <f t="shared" si="11"/>
        <v>16479.687500000004</v>
      </c>
      <c r="V30" s="28">
        <f t="shared" si="12"/>
        <v>22729.687500000004</v>
      </c>
    </row>
    <row r="31" spans="1:25" x14ac:dyDescent="0.25">
      <c r="A31" s="44">
        <v>11</v>
      </c>
      <c r="B31" s="8">
        <f t="shared" si="14"/>
        <v>1437500</v>
      </c>
      <c r="C31" s="7">
        <f t="shared" si="0"/>
        <v>10182.291666666668</v>
      </c>
      <c r="D31" s="28">
        <f t="shared" si="13"/>
        <v>16432.291666666668</v>
      </c>
      <c r="E31" s="8">
        <f t="shared" si="15"/>
        <v>1362500</v>
      </c>
      <c r="F31" s="7">
        <f t="shared" si="1"/>
        <v>9651.0416666666679</v>
      </c>
      <c r="G31" s="28">
        <f t="shared" si="2"/>
        <v>15901.041666666668</v>
      </c>
      <c r="H31" s="8">
        <f t="shared" si="16"/>
        <v>1287500</v>
      </c>
      <c r="I31" s="7">
        <f t="shared" si="3"/>
        <v>21351.041666666668</v>
      </c>
      <c r="J31" s="28">
        <f t="shared" si="4"/>
        <v>27601.041666666668</v>
      </c>
      <c r="K31" s="8">
        <f t="shared" si="17"/>
        <v>1212500</v>
      </c>
      <c r="L31" s="7">
        <f t="shared" si="5"/>
        <v>20107.291666666668</v>
      </c>
      <c r="M31" s="28">
        <f t="shared" si="6"/>
        <v>26357.291666666668</v>
      </c>
      <c r="N31" s="8">
        <f t="shared" si="18"/>
        <v>1137500</v>
      </c>
      <c r="O31" s="7">
        <f t="shared" si="7"/>
        <v>18863.541666666668</v>
      </c>
      <c r="P31" s="28">
        <f t="shared" si="8"/>
        <v>25113.541666666668</v>
      </c>
      <c r="Q31" s="8">
        <f t="shared" si="19"/>
        <v>1062500</v>
      </c>
      <c r="R31" s="7">
        <f t="shared" si="9"/>
        <v>17619.791666666668</v>
      </c>
      <c r="S31" s="28">
        <f t="shared" si="10"/>
        <v>23869.791666666668</v>
      </c>
      <c r="T31" s="8">
        <f t="shared" si="20"/>
        <v>987500</v>
      </c>
      <c r="U31" s="7">
        <f t="shared" si="11"/>
        <v>16376.041666666668</v>
      </c>
      <c r="V31" s="28">
        <f t="shared" si="12"/>
        <v>22626.041666666668</v>
      </c>
    </row>
    <row r="32" spans="1:25" ht="15.75" thickBot="1" x14ac:dyDescent="0.3">
      <c r="A32" s="45">
        <v>12</v>
      </c>
      <c r="B32" s="46">
        <f t="shared" si="14"/>
        <v>1431250</v>
      </c>
      <c r="C32" s="47">
        <f t="shared" si="0"/>
        <v>10138.020833333334</v>
      </c>
      <c r="D32" s="28">
        <f t="shared" si="13"/>
        <v>16388.020833333336</v>
      </c>
      <c r="E32" s="46">
        <f t="shared" si="15"/>
        <v>1356250</v>
      </c>
      <c r="F32" s="47">
        <f t="shared" si="1"/>
        <v>9606.7708333333339</v>
      </c>
      <c r="G32" s="28">
        <f t="shared" si="2"/>
        <v>15856.770833333334</v>
      </c>
      <c r="H32" s="46">
        <f t="shared" si="16"/>
        <v>1281250</v>
      </c>
      <c r="I32" s="47">
        <f t="shared" si="3"/>
        <v>21247.395833333336</v>
      </c>
      <c r="J32" s="28">
        <f t="shared" si="4"/>
        <v>27497.395833333336</v>
      </c>
      <c r="K32" s="46">
        <f t="shared" si="17"/>
        <v>1206250</v>
      </c>
      <c r="L32" s="47">
        <f t="shared" si="5"/>
        <v>20003.645833333336</v>
      </c>
      <c r="M32" s="28">
        <f t="shared" si="6"/>
        <v>26253.645833333336</v>
      </c>
      <c r="N32" s="46">
        <f t="shared" si="18"/>
        <v>1131250</v>
      </c>
      <c r="O32" s="47">
        <f t="shared" si="7"/>
        <v>18759.895833333336</v>
      </c>
      <c r="P32" s="28">
        <f t="shared" si="8"/>
        <v>25009.895833333336</v>
      </c>
      <c r="Q32" s="46">
        <f t="shared" si="19"/>
        <v>1056250</v>
      </c>
      <c r="R32" s="47">
        <f t="shared" si="9"/>
        <v>17516.145833333336</v>
      </c>
      <c r="S32" s="28">
        <f t="shared" si="10"/>
        <v>23766.145833333336</v>
      </c>
      <c r="T32" s="46">
        <f t="shared" si="20"/>
        <v>981250</v>
      </c>
      <c r="U32" s="47">
        <f t="shared" si="11"/>
        <v>16272.395833333336</v>
      </c>
      <c r="V32" s="28">
        <f t="shared" si="12"/>
        <v>22522.395833333336</v>
      </c>
    </row>
    <row r="33" spans="1:22" ht="15.75" thickBot="1" x14ac:dyDescent="0.3">
      <c r="A33" s="48" t="s">
        <v>19</v>
      </c>
      <c r="B33" s="49"/>
      <c r="C33" s="50">
        <f>SUM(C21:C32)</f>
        <v>124578.125</v>
      </c>
      <c r="D33" s="51">
        <f>SUM(D21:D32)</f>
        <v>199578.125</v>
      </c>
      <c r="E33" s="49"/>
      <c r="F33" s="50">
        <f>SUM(F21:F32)</f>
        <v>118203.125</v>
      </c>
      <c r="G33" s="51">
        <f>SUM(G21:G32)</f>
        <v>193203.125</v>
      </c>
      <c r="H33" s="49"/>
      <c r="I33" s="50">
        <f>SUM(I21:I32)</f>
        <v>261809.375</v>
      </c>
      <c r="J33" s="51">
        <f>SUM(J21:J32)</f>
        <v>336809.375</v>
      </c>
      <c r="K33" s="49"/>
      <c r="L33" s="50">
        <f>SUM(L21:L32)</f>
        <v>246884.37500000003</v>
      </c>
      <c r="M33" s="51">
        <f>SUM(M21:M32)</f>
        <v>321884.375</v>
      </c>
      <c r="N33" s="49"/>
      <c r="O33" s="50">
        <f>SUM(O21:O32)</f>
        <v>231959.37500000003</v>
      </c>
      <c r="P33" s="51">
        <f>SUM(P21:P32)</f>
        <v>306959.375</v>
      </c>
      <c r="Q33" s="49"/>
      <c r="R33" s="50">
        <f>SUM(R21:R32)</f>
        <v>217034.37500000003</v>
      </c>
      <c r="S33" s="51">
        <f>SUM(S21:S32)</f>
        <v>292034.375</v>
      </c>
      <c r="T33" s="49"/>
      <c r="U33" s="50">
        <f>SUM(U21:U32)</f>
        <v>202109.37500000003</v>
      </c>
      <c r="V33" s="51">
        <f>SUM(V21:V32)</f>
        <v>277109.375</v>
      </c>
    </row>
    <row r="34" spans="1:22" ht="24" customHeight="1" thickBot="1" x14ac:dyDescent="0.3">
      <c r="A34" s="123" t="s">
        <v>18</v>
      </c>
      <c r="B34" s="112" t="s">
        <v>27</v>
      </c>
      <c r="C34" s="113"/>
      <c r="D34" s="114"/>
      <c r="E34" s="112" t="s">
        <v>28</v>
      </c>
      <c r="F34" s="113"/>
      <c r="G34" s="114"/>
      <c r="H34" s="112" t="s">
        <v>29</v>
      </c>
      <c r="I34" s="113"/>
      <c r="J34" s="114"/>
      <c r="K34" s="112" t="s">
        <v>30</v>
      </c>
      <c r="L34" s="113"/>
      <c r="M34" s="114"/>
      <c r="N34" s="112" t="s">
        <v>31</v>
      </c>
      <c r="O34" s="113"/>
      <c r="P34" s="114"/>
      <c r="Q34" s="112" t="s">
        <v>32</v>
      </c>
      <c r="R34" s="113"/>
      <c r="S34" s="114"/>
      <c r="T34" s="112" t="s">
        <v>33</v>
      </c>
      <c r="U34" s="113"/>
      <c r="V34" s="114"/>
    </row>
    <row r="35" spans="1:22" ht="30.75" thickBot="1" x14ac:dyDescent="0.3">
      <c r="A35" s="124"/>
      <c r="B35" s="5" t="s">
        <v>41</v>
      </c>
      <c r="C35" s="6" t="s">
        <v>42</v>
      </c>
      <c r="D35" s="6" t="s">
        <v>43</v>
      </c>
      <c r="E35" s="5" t="s">
        <v>41</v>
      </c>
      <c r="F35" s="6" t="s">
        <v>42</v>
      </c>
      <c r="G35" s="6" t="s">
        <v>43</v>
      </c>
      <c r="H35" s="5" t="s">
        <v>41</v>
      </c>
      <c r="I35" s="6" t="s">
        <v>42</v>
      </c>
      <c r="J35" s="6" t="s">
        <v>43</v>
      </c>
      <c r="K35" s="5" t="s">
        <v>41</v>
      </c>
      <c r="L35" s="6" t="s">
        <v>42</v>
      </c>
      <c r="M35" s="6" t="s">
        <v>43</v>
      </c>
      <c r="N35" s="5" t="s">
        <v>41</v>
      </c>
      <c r="O35" s="6" t="s">
        <v>42</v>
      </c>
      <c r="P35" s="6" t="s">
        <v>43</v>
      </c>
      <c r="Q35" s="5" t="s">
        <v>41</v>
      </c>
      <c r="R35" s="6" t="s">
        <v>42</v>
      </c>
      <c r="S35" s="6" t="s">
        <v>43</v>
      </c>
      <c r="T35" s="5" t="s">
        <v>41</v>
      </c>
      <c r="U35" s="6" t="s">
        <v>42</v>
      </c>
      <c r="V35" s="6" t="s">
        <v>43</v>
      </c>
    </row>
    <row r="36" spans="1:22" ht="15.75" thickTop="1" x14ac:dyDescent="0.25">
      <c r="A36" s="44">
        <v>1</v>
      </c>
      <c r="B36" s="7">
        <f>IF(data=1,IF((T32-sumproplat)&gt;0,T32-sumproplat,0),IF(T32-(sumproplat-U32)&gt;0,T32-(V32-U32),0))</f>
        <v>975000</v>
      </c>
      <c r="C36" s="7">
        <f t="shared" ref="C36:C47" si="21">IF((A36+12*7)&lt;=$H$10,B36*(PROC/12),B36*($H$11/12))</f>
        <v>16168.750000000002</v>
      </c>
      <c r="D36" s="28">
        <f t="shared" ref="D36:D47" si="22">IF(data=1,IF(C36&gt;1,C36+sumproplat,0),IF(B36&gt;sumproplat*2,sumproplat,B36+C36))</f>
        <v>22418.75</v>
      </c>
      <c r="E36" s="7">
        <f>IF(data=1,IF((B47-sumproplat)&gt;0,B47-sumproplat,0),IF(B47-(sumproplat-C47)&gt;0,B47-(D47-C47),0))</f>
        <v>900000</v>
      </c>
      <c r="F36" s="7">
        <f t="shared" ref="F36:F47" si="23">IF((A36+12*8)&lt;=$H$10,E36*(PROC/12),E36*($H$11/12))</f>
        <v>14925.000000000002</v>
      </c>
      <c r="G36" s="28">
        <f t="shared" ref="G36:G47" si="24">IF(data=1,IF(F36&gt;1,F36+sumproplat,0),IF(E36&gt;sumproplat*2,sumproplat,E36+F36))</f>
        <v>21175</v>
      </c>
      <c r="H36" s="7">
        <f>IF(data=1,IF((E47-sumproplat)&gt;0,E47-sumproplat,0),IF(E47-(sumproplat-F47)&gt;0,E47-(G47-F47),0))</f>
        <v>825000</v>
      </c>
      <c r="I36" s="7">
        <f t="shared" ref="I36:I47" si="25">IF((A36+12*9)&lt;=$H$10,H36*(PROC/12),H36*($H$11/12))</f>
        <v>13681.250000000002</v>
      </c>
      <c r="J36" s="28">
        <f t="shared" ref="J36:J47" si="26">IF(data=1,IF(I36&gt;1,I36+sumproplat,0),IF(H36&gt;sumproplat*2,sumproplat,H36+I36))</f>
        <v>19931.25</v>
      </c>
      <c r="K36" s="7">
        <f>IF(data=1,IF((H47-sumproplat)&gt;0,H47-sumproplat,0),IF(H47-(sumproplat-I47)&gt;0,H47-(J47-I47),0))</f>
        <v>750000</v>
      </c>
      <c r="L36" s="7">
        <f t="shared" ref="L36:L47" si="27">IF((A36+12*10)&lt;=$H$10,K36*(PROC/12),K36*($H$11/12))</f>
        <v>12437.500000000002</v>
      </c>
      <c r="M36" s="28">
        <f t="shared" ref="M36:M47" si="28">IF(data=1,IF(L36&gt;1,L36+sumproplat,0),IF(K36&gt;sumproplat*2,sumproplat,K36+L36))</f>
        <v>18687.5</v>
      </c>
      <c r="N36" s="7">
        <f>IF(data=1,IF((K47-sumproplat)&gt;0,K47-sumproplat,0),IF(K47-(sumproplat-L47)&gt;0,K47-(M47-L47),0))</f>
        <v>675000</v>
      </c>
      <c r="O36" s="7">
        <f t="shared" ref="O36:O47" si="29">IF((A36+12*11)&lt;=$H$10,N36*(PROC/12),N36*($H$11/12))</f>
        <v>11193.750000000002</v>
      </c>
      <c r="P36" s="28">
        <f t="shared" ref="P36:P47" si="30">IF(data=1,IF(O36&gt;1,O36+sumproplat,0),IF(N36&gt;sumproplat*2,sumproplat,N36+O36))</f>
        <v>17443.75</v>
      </c>
      <c r="Q36" s="7">
        <f>IF(data=1,IF((N47-sumproplat)&gt;0,N47-sumproplat,0),IF(N47-(sumproplat-O47)&gt;0,N47-(P47-O47),0))</f>
        <v>600000</v>
      </c>
      <c r="R36" s="7">
        <f t="shared" ref="R36:R47" si="31">IF((A36+12*12)&lt;=$H$10,Q36*(PROC/12),Q36*($H$11/12))</f>
        <v>9950.0000000000018</v>
      </c>
      <c r="S36" s="28">
        <f t="shared" ref="S36:S47" si="32">IF(data=1,IF(R36&gt;1,R36+sumproplat,0),IF(Q36&gt;sumproplat*2,sumproplat,Q36+R36))</f>
        <v>16200.000000000002</v>
      </c>
      <c r="T36" s="7">
        <f>IF(data=1,IF((Q47-sumproplat)&gt;0,Q47-sumproplat,0),IF(Q47-(sumproplat-R47)&gt;0,Q47-(S47-R47),0))</f>
        <v>525000</v>
      </c>
      <c r="U36" s="7">
        <f t="shared" ref="U36:U47" si="33">IF((A36+12*13)&lt;=$H$10,T36*(PROC/12),T36*($H$11/12))</f>
        <v>8706.2500000000018</v>
      </c>
      <c r="V36" s="28">
        <f t="shared" ref="V36:V47" si="34">IF(data=1,IF(U36&gt;1,U36+sumproplat,0),IF(T36&gt;sumproplat*2,sumproplat,T36+U36))</f>
        <v>14956.250000000002</v>
      </c>
    </row>
    <row r="37" spans="1:22" x14ac:dyDescent="0.25">
      <c r="A37" s="44">
        <v>2</v>
      </c>
      <c r="B37" s="8">
        <f>IF(data=1,IF((B36-sumproplat)&gt;0,B36-sumproplat,0),IF(B36-(sumproplat-C36)&gt;0,B36-(D36-C36),0))</f>
        <v>968750</v>
      </c>
      <c r="C37" s="7">
        <f t="shared" si="21"/>
        <v>16065.104166666668</v>
      </c>
      <c r="D37" s="28">
        <f t="shared" si="22"/>
        <v>22315.104166666668</v>
      </c>
      <c r="E37" s="8">
        <f>IF(data=1,IF((E36-sumproplat)&gt;0,E36-sumproplat,0),IF(E36-(sumproplat-F36)&gt;0,E36-(G36-F36),0))</f>
        <v>893750</v>
      </c>
      <c r="F37" s="7">
        <f t="shared" si="23"/>
        <v>14821.354166666668</v>
      </c>
      <c r="G37" s="28">
        <f t="shared" si="24"/>
        <v>21071.354166666668</v>
      </c>
      <c r="H37" s="8">
        <f>IF(data=1,IF((H36-sumproplat)&gt;0,H36-sumproplat,0),IF(H36-(sumproplat-I36)&gt;0,H36-(J36-I36),0))</f>
        <v>818750</v>
      </c>
      <c r="I37" s="7">
        <f t="shared" si="25"/>
        <v>13577.604166666668</v>
      </c>
      <c r="J37" s="28">
        <f t="shared" si="26"/>
        <v>19827.604166666668</v>
      </c>
      <c r="K37" s="8">
        <f>IF(data=1,IF((K36-sumproplat)&gt;0,K36-sumproplat,0),IF(K36-(sumproplat-L36)&gt;0,K36-(M36-L36),0))</f>
        <v>743750</v>
      </c>
      <c r="L37" s="7">
        <f t="shared" si="27"/>
        <v>12333.854166666668</v>
      </c>
      <c r="M37" s="28">
        <f t="shared" si="28"/>
        <v>18583.854166666668</v>
      </c>
      <c r="N37" s="8">
        <f>IF(data=1,IF((N36-sumproplat)&gt;0,N36-sumproplat,0),IF(N36-(sumproplat-O36)&gt;0,N36-(P36-O36),0))</f>
        <v>668750</v>
      </c>
      <c r="O37" s="7">
        <f t="shared" si="29"/>
        <v>11090.104166666668</v>
      </c>
      <c r="P37" s="28">
        <f t="shared" si="30"/>
        <v>17340.104166666668</v>
      </c>
      <c r="Q37" s="8">
        <f>IF(data=1,IF((Q36-sumproplat)&gt;0,Q36-sumproplat,0),IF(Q36-(sumproplat-R36)&gt;0,Q36-(S36-R36),0))</f>
        <v>593750</v>
      </c>
      <c r="R37" s="7">
        <f t="shared" si="31"/>
        <v>9846.3541666666679</v>
      </c>
      <c r="S37" s="28">
        <f t="shared" si="32"/>
        <v>16096.354166666668</v>
      </c>
      <c r="T37" s="8">
        <f>IF(data=1,IF((T36-sumproplat)&gt;0,T36-sumproplat,0),IF(T36-(sumproplat-U36)&gt;0,T36-(V36-U36),0))</f>
        <v>518750</v>
      </c>
      <c r="U37" s="7">
        <f t="shared" si="33"/>
        <v>8602.6041666666679</v>
      </c>
      <c r="V37" s="28">
        <f t="shared" si="34"/>
        <v>14852.604166666668</v>
      </c>
    </row>
    <row r="38" spans="1:22" x14ac:dyDescent="0.25">
      <c r="A38" s="44">
        <v>3</v>
      </c>
      <c r="B38" s="8">
        <f t="shared" ref="B38:B47" si="35">IF(data=1,IF((B37-sumproplat)&gt;0,B37-sumproplat,0),IF(B37-(sumproplat-C37)&gt;0,B37-(D37-C37),0))</f>
        <v>962500</v>
      </c>
      <c r="C38" s="7">
        <f t="shared" si="21"/>
        <v>15961.458333333336</v>
      </c>
      <c r="D38" s="28">
        <f t="shared" si="22"/>
        <v>22211.458333333336</v>
      </c>
      <c r="E38" s="8">
        <f t="shared" ref="E38:E47" si="36">IF(data=1,IF((E37-sumproplat)&gt;0,E37-sumproplat,0),IF(E37-(sumproplat-F37)&gt;0,E37-(G37-F37),0))</f>
        <v>887500</v>
      </c>
      <c r="F38" s="7">
        <f t="shared" si="23"/>
        <v>14717.708333333336</v>
      </c>
      <c r="G38" s="28">
        <f t="shared" si="24"/>
        <v>20967.708333333336</v>
      </c>
      <c r="H38" s="8">
        <f t="shared" ref="H38:H47" si="37">IF(data=1,IF((H37-sumproplat)&gt;0,H37-sumproplat,0),IF(H37-(sumproplat-I37)&gt;0,H37-(J37-I37),0))</f>
        <v>812500</v>
      </c>
      <c r="I38" s="7">
        <f t="shared" si="25"/>
        <v>13473.958333333336</v>
      </c>
      <c r="J38" s="28">
        <f t="shared" si="26"/>
        <v>19723.958333333336</v>
      </c>
      <c r="K38" s="8">
        <f t="shared" ref="K38:K47" si="38">IF(data=1,IF((K37-sumproplat)&gt;0,K37-sumproplat,0),IF(K37-(sumproplat-L37)&gt;0,K37-(M37-L37),0))</f>
        <v>737500</v>
      </c>
      <c r="L38" s="7">
        <f t="shared" si="27"/>
        <v>12230.208333333334</v>
      </c>
      <c r="M38" s="28">
        <f t="shared" si="28"/>
        <v>18480.208333333336</v>
      </c>
      <c r="N38" s="8">
        <f t="shared" ref="N38:N47" si="39">IF(data=1,IF((N37-sumproplat)&gt;0,N37-sumproplat,0),IF(N37-(sumproplat-O37)&gt;0,N37-(P37-O37),0))</f>
        <v>662500</v>
      </c>
      <c r="O38" s="7">
        <f t="shared" si="29"/>
        <v>10986.458333333334</v>
      </c>
      <c r="P38" s="28">
        <f t="shared" si="30"/>
        <v>17236.458333333336</v>
      </c>
      <c r="Q38" s="8">
        <f t="shared" ref="Q38:Q47" si="40">IF(data=1,IF((Q37-sumproplat)&gt;0,Q37-sumproplat,0),IF(Q37-(sumproplat-R37)&gt;0,Q37-(S37-R37),0))</f>
        <v>587500</v>
      </c>
      <c r="R38" s="7">
        <f t="shared" si="31"/>
        <v>9742.7083333333339</v>
      </c>
      <c r="S38" s="28">
        <f t="shared" si="32"/>
        <v>15992.708333333334</v>
      </c>
      <c r="T38" s="8">
        <f t="shared" ref="T38:T47" si="41">IF(data=1,IF((T37-sumproplat)&gt;0,T37-sumproplat,0),IF(T37-(sumproplat-U37)&gt;0,T37-(V37-U37),0))</f>
        <v>512500</v>
      </c>
      <c r="U38" s="7">
        <f t="shared" si="33"/>
        <v>8498.9583333333339</v>
      </c>
      <c r="V38" s="28">
        <f t="shared" si="34"/>
        <v>14748.958333333334</v>
      </c>
    </row>
    <row r="39" spans="1:22" x14ac:dyDescent="0.25">
      <c r="A39" s="44">
        <v>4</v>
      </c>
      <c r="B39" s="8">
        <f t="shared" si="35"/>
        <v>956250</v>
      </c>
      <c r="C39" s="7">
        <f t="shared" si="21"/>
        <v>15857.812500000002</v>
      </c>
      <c r="D39" s="28">
        <f t="shared" si="22"/>
        <v>22107.8125</v>
      </c>
      <c r="E39" s="8">
        <f t="shared" si="36"/>
        <v>881250</v>
      </c>
      <c r="F39" s="7">
        <f t="shared" si="23"/>
        <v>14614.062500000002</v>
      </c>
      <c r="G39" s="28">
        <f t="shared" si="24"/>
        <v>20864.0625</v>
      </c>
      <c r="H39" s="8">
        <f t="shared" si="37"/>
        <v>806250</v>
      </c>
      <c r="I39" s="7">
        <f t="shared" si="25"/>
        <v>13370.312500000002</v>
      </c>
      <c r="J39" s="28">
        <f t="shared" si="26"/>
        <v>19620.3125</v>
      </c>
      <c r="K39" s="8">
        <f t="shared" si="38"/>
        <v>731250</v>
      </c>
      <c r="L39" s="7">
        <f t="shared" si="27"/>
        <v>12126.562500000002</v>
      </c>
      <c r="M39" s="28">
        <f t="shared" si="28"/>
        <v>18376.5625</v>
      </c>
      <c r="N39" s="8">
        <f t="shared" si="39"/>
        <v>656250</v>
      </c>
      <c r="O39" s="7">
        <f t="shared" si="29"/>
        <v>10882.812500000002</v>
      </c>
      <c r="P39" s="28">
        <f t="shared" si="30"/>
        <v>17132.8125</v>
      </c>
      <c r="Q39" s="8">
        <f t="shared" si="40"/>
        <v>581250</v>
      </c>
      <c r="R39" s="7">
        <f t="shared" si="31"/>
        <v>9639.0625000000018</v>
      </c>
      <c r="S39" s="28">
        <f t="shared" si="32"/>
        <v>15889.062500000002</v>
      </c>
      <c r="T39" s="8">
        <f t="shared" si="41"/>
        <v>506250</v>
      </c>
      <c r="U39" s="7">
        <f t="shared" si="33"/>
        <v>8395.3125000000018</v>
      </c>
      <c r="V39" s="28">
        <f t="shared" si="34"/>
        <v>14645.312500000002</v>
      </c>
    </row>
    <row r="40" spans="1:22" x14ac:dyDescent="0.25">
      <c r="A40" s="44">
        <v>5</v>
      </c>
      <c r="B40" s="8">
        <f t="shared" si="35"/>
        <v>950000</v>
      </c>
      <c r="C40" s="7">
        <f t="shared" si="21"/>
        <v>15754.166666666668</v>
      </c>
      <c r="D40" s="28">
        <f t="shared" si="22"/>
        <v>22004.166666666668</v>
      </c>
      <c r="E40" s="8">
        <f t="shared" si="36"/>
        <v>875000</v>
      </c>
      <c r="F40" s="7">
        <f t="shared" si="23"/>
        <v>14510.416666666668</v>
      </c>
      <c r="G40" s="28">
        <f t="shared" si="24"/>
        <v>20760.416666666668</v>
      </c>
      <c r="H40" s="8">
        <f t="shared" si="37"/>
        <v>800000</v>
      </c>
      <c r="I40" s="7">
        <f t="shared" si="25"/>
        <v>13266.666666666668</v>
      </c>
      <c r="J40" s="28">
        <f t="shared" si="26"/>
        <v>19516.666666666668</v>
      </c>
      <c r="K40" s="8">
        <f t="shared" si="38"/>
        <v>725000</v>
      </c>
      <c r="L40" s="7">
        <f t="shared" si="27"/>
        <v>12022.916666666668</v>
      </c>
      <c r="M40" s="28">
        <f t="shared" si="28"/>
        <v>18272.916666666668</v>
      </c>
      <c r="N40" s="8">
        <f t="shared" si="39"/>
        <v>650000</v>
      </c>
      <c r="O40" s="7">
        <f t="shared" si="29"/>
        <v>10779.166666666668</v>
      </c>
      <c r="P40" s="28">
        <f t="shared" si="30"/>
        <v>17029.166666666668</v>
      </c>
      <c r="Q40" s="8">
        <f t="shared" si="40"/>
        <v>575000</v>
      </c>
      <c r="R40" s="7">
        <f t="shared" si="31"/>
        <v>9535.4166666666679</v>
      </c>
      <c r="S40" s="28">
        <f t="shared" si="32"/>
        <v>15785.416666666668</v>
      </c>
      <c r="T40" s="8">
        <f t="shared" si="41"/>
        <v>500000</v>
      </c>
      <c r="U40" s="7">
        <f t="shared" si="33"/>
        <v>8291.6666666666679</v>
      </c>
      <c r="V40" s="28">
        <f t="shared" si="34"/>
        <v>14541.666666666668</v>
      </c>
    </row>
    <row r="41" spans="1:22" x14ac:dyDescent="0.25">
      <c r="A41" s="44">
        <v>6</v>
      </c>
      <c r="B41" s="8">
        <f t="shared" si="35"/>
        <v>943750</v>
      </c>
      <c r="C41" s="7">
        <f t="shared" si="21"/>
        <v>15650.520833333336</v>
      </c>
      <c r="D41" s="28">
        <f t="shared" si="22"/>
        <v>21900.520833333336</v>
      </c>
      <c r="E41" s="8">
        <f t="shared" si="36"/>
        <v>868750</v>
      </c>
      <c r="F41" s="7">
        <f t="shared" si="23"/>
        <v>14406.770833333336</v>
      </c>
      <c r="G41" s="28">
        <f t="shared" si="24"/>
        <v>20656.770833333336</v>
      </c>
      <c r="H41" s="8">
        <f t="shared" si="37"/>
        <v>793750</v>
      </c>
      <c r="I41" s="7">
        <f t="shared" si="25"/>
        <v>13163.020833333336</v>
      </c>
      <c r="J41" s="28">
        <f t="shared" si="26"/>
        <v>19413.020833333336</v>
      </c>
      <c r="K41" s="8">
        <f t="shared" si="38"/>
        <v>718750</v>
      </c>
      <c r="L41" s="7">
        <f t="shared" si="27"/>
        <v>11919.270833333334</v>
      </c>
      <c r="M41" s="28">
        <f t="shared" si="28"/>
        <v>18169.270833333336</v>
      </c>
      <c r="N41" s="8">
        <f t="shared" si="39"/>
        <v>643750</v>
      </c>
      <c r="O41" s="7">
        <f t="shared" si="29"/>
        <v>10675.520833333334</v>
      </c>
      <c r="P41" s="28">
        <f t="shared" si="30"/>
        <v>16925.520833333336</v>
      </c>
      <c r="Q41" s="8">
        <f t="shared" si="40"/>
        <v>568750</v>
      </c>
      <c r="R41" s="7">
        <f t="shared" si="31"/>
        <v>9431.7708333333339</v>
      </c>
      <c r="S41" s="28">
        <f t="shared" si="32"/>
        <v>15681.770833333334</v>
      </c>
      <c r="T41" s="8">
        <f t="shared" si="41"/>
        <v>493750</v>
      </c>
      <c r="U41" s="7">
        <f t="shared" si="33"/>
        <v>8188.0208333333339</v>
      </c>
      <c r="V41" s="28">
        <f t="shared" si="34"/>
        <v>14438.020833333334</v>
      </c>
    </row>
    <row r="42" spans="1:22" x14ac:dyDescent="0.25">
      <c r="A42" s="44">
        <v>7</v>
      </c>
      <c r="B42" s="8">
        <f t="shared" si="35"/>
        <v>937500</v>
      </c>
      <c r="C42" s="7">
        <f t="shared" si="21"/>
        <v>15546.875000000002</v>
      </c>
      <c r="D42" s="28">
        <f t="shared" si="22"/>
        <v>21796.875</v>
      </c>
      <c r="E42" s="8">
        <f t="shared" si="36"/>
        <v>862500</v>
      </c>
      <c r="F42" s="7">
        <f t="shared" si="23"/>
        <v>14303.125000000002</v>
      </c>
      <c r="G42" s="28">
        <f t="shared" si="24"/>
        <v>20553.125</v>
      </c>
      <c r="H42" s="8">
        <f t="shared" si="37"/>
        <v>787500</v>
      </c>
      <c r="I42" s="7">
        <f t="shared" si="25"/>
        <v>13059.375000000002</v>
      </c>
      <c r="J42" s="28">
        <f t="shared" si="26"/>
        <v>19309.375</v>
      </c>
      <c r="K42" s="8">
        <f t="shared" si="38"/>
        <v>712500</v>
      </c>
      <c r="L42" s="7">
        <f t="shared" si="27"/>
        <v>11815.625000000002</v>
      </c>
      <c r="M42" s="28">
        <f t="shared" si="28"/>
        <v>18065.625</v>
      </c>
      <c r="N42" s="8">
        <f t="shared" si="39"/>
        <v>637500</v>
      </c>
      <c r="O42" s="7">
        <f t="shared" si="29"/>
        <v>10571.875000000002</v>
      </c>
      <c r="P42" s="28">
        <f t="shared" si="30"/>
        <v>16821.875</v>
      </c>
      <c r="Q42" s="8">
        <f t="shared" si="40"/>
        <v>562500</v>
      </c>
      <c r="R42" s="7">
        <f t="shared" si="31"/>
        <v>9328.1250000000018</v>
      </c>
      <c r="S42" s="28">
        <f t="shared" si="32"/>
        <v>15578.125000000002</v>
      </c>
      <c r="T42" s="8">
        <f t="shared" si="41"/>
        <v>487500</v>
      </c>
      <c r="U42" s="7">
        <f t="shared" si="33"/>
        <v>8084.3750000000009</v>
      </c>
      <c r="V42" s="28">
        <f t="shared" si="34"/>
        <v>14334.375</v>
      </c>
    </row>
    <row r="43" spans="1:22" x14ac:dyDescent="0.25">
      <c r="A43" s="44">
        <v>8</v>
      </c>
      <c r="B43" s="8">
        <f t="shared" si="35"/>
        <v>931250</v>
      </c>
      <c r="C43" s="7">
        <f t="shared" si="21"/>
        <v>15443.229166666668</v>
      </c>
      <c r="D43" s="28">
        <f t="shared" si="22"/>
        <v>21693.229166666668</v>
      </c>
      <c r="E43" s="8">
        <f t="shared" si="36"/>
        <v>856250</v>
      </c>
      <c r="F43" s="7">
        <f t="shared" si="23"/>
        <v>14199.479166666668</v>
      </c>
      <c r="G43" s="28">
        <f t="shared" si="24"/>
        <v>20449.479166666668</v>
      </c>
      <c r="H43" s="8">
        <f t="shared" si="37"/>
        <v>781250</v>
      </c>
      <c r="I43" s="7">
        <f t="shared" si="25"/>
        <v>12955.729166666668</v>
      </c>
      <c r="J43" s="28">
        <f t="shared" si="26"/>
        <v>19205.729166666668</v>
      </c>
      <c r="K43" s="8">
        <f t="shared" si="38"/>
        <v>706250</v>
      </c>
      <c r="L43" s="7">
        <f t="shared" si="27"/>
        <v>11711.979166666668</v>
      </c>
      <c r="M43" s="28">
        <f t="shared" si="28"/>
        <v>17961.979166666668</v>
      </c>
      <c r="N43" s="8">
        <f t="shared" si="39"/>
        <v>631250</v>
      </c>
      <c r="O43" s="7">
        <f t="shared" si="29"/>
        <v>10468.229166666668</v>
      </c>
      <c r="P43" s="28">
        <f t="shared" si="30"/>
        <v>16718.229166666668</v>
      </c>
      <c r="Q43" s="8">
        <f t="shared" si="40"/>
        <v>556250</v>
      </c>
      <c r="R43" s="7">
        <f t="shared" si="31"/>
        <v>9224.4791666666679</v>
      </c>
      <c r="S43" s="28">
        <f t="shared" si="32"/>
        <v>15474.479166666668</v>
      </c>
      <c r="T43" s="8">
        <f t="shared" si="41"/>
        <v>481250</v>
      </c>
      <c r="U43" s="7">
        <f t="shared" si="33"/>
        <v>7980.7291666666679</v>
      </c>
      <c r="V43" s="28">
        <f t="shared" si="34"/>
        <v>14230.729166666668</v>
      </c>
    </row>
    <row r="44" spans="1:22" x14ac:dyDescent="0.25">
      <c r="A44" s="44">
        <v>9</v>
      </c>
      <c r="B44" s="8">
        <f t="shared" si="35"/>
        <v>925000</v>
      </c>
      <c r="C44" s="7">
        <f t="shared" si="21"/>
        <v>15339.583333333336</v>
      </c>
      <c r="D44" s="28">
        <f t="shared" si="22"/>
        <v>21589.583333333336</v>
      </c>
      <c r="E44" s="8">
        <f t="shared" si="36"/>
        <v>850000</v>
      </c>
      <c r="F44" s="7">
        <f t="shared" si="23"/>
        <v>14095.833333333336</v>
      </c>
      <c r="G44" s="28">
        <f t="shared" si="24"/>
        <v>20345.833333333336</v>
      </c>
      <c r="H44" s="8">
        <f t="shared" si="37"/>
        <v>775000</v>
      </c>
      <c r="I44" s="7">
        <f t="shared" si="25"/>
        <v>12852.083333333336</v>
      </c>
      <c r="J44" s="28">
        <f t="shared" si="26"/>
        <v>19102.083333333336</v>
      </c>
      <c r="K44" s="8">
        <f t="shared" si="38"/>
        <v>700000</v>
      </c>
      <c r="L44" s="7">
        <f t="shared" si="27"/>
        <v>11608.333333333334</v>
      </c>
      <c r="M44" s="28">
        <f t="shared" si="28"/>
        <v>17858.333333333336</v>
      </c>
      <c r="N44" s="8">
        <f t="shared" si="39"/>
        <v>625000</v>
      </c>
      <c r="O44" s="7">
        <f t="shared" si="29"/>
        <v>10364.583333333334</v>
      </c>
      <c r="P44" s="28">
        <f t="shared" si="30"/>
        <v>16614.583333333336</v>
      </c>
      <c r="Q44" s="8">
        <f t="shared" si="40"/>
        <v>550000</v>
      </c>
      <c r="R44" s="7">
        <f t="shared" si="31"/>
        <v>9120.8333333333339</v>
      </c>
      <c r="S44" s="28">
        <f t="shared" si="32"/>
        <v>15370.833333333334</v>
      </c>
      <c r="T44" s="8">
        <f t="shared" si="41"/>
        <v>475000</v>
      </c>
      <c r="U44" s="7">
        <f t="shared" si="33"/>
        <v>7877.0833333333339</v>
      </c>
      <c r="V44" s="28">
        <f t="shared" si="34"/>
        <v>14127.083333333334</v>
      </c>
    </row>
    <row r="45" spans="1:22" x14ac:dyDescent="0.25">
      <c r="A45" s="44">
        <v>10</v>
      </c>
      <c r="B45" s="8">
        <f t="shared" si="35"/>
        <v>918750</v>
      </c>
      <c r="C45" s="7">
        <f t="shared" si="21"/>
        <v>15235.937500000002</v>
      </c>
      <c r="D45" s="28">
        <f t="shared" si="22"/>
        <v>21485.9375</v>
      </c>
      <c r="E45" s="8">
        <f t="shared" si="36"/>
        <v>843750</v>
      </c>
      <c r="F45" s="7">
        <f t="shared" si="23"/>
        <v>13992.187500000002</v>
      </c>
      <c r="G45" s="28">
        <f t="shared" si="24"/>
        <v>20242.1875</v>
      </c>
      <c r="H45" s="8">
        <f t="shared" si="37"/>
        <v>768750</v>
      </c>
      <c r="I45" s="7">
        <f t="shared" si="25"/>
        <v>12748.437500000002</v>
      </c>
      <c r="J45" s="28">
        <f t="shared" si="26"/>
        <v>18998.4375</v>
      </c>
      <c r="K45" s="8">
        <f t="shared" si="38"/>
        <v>693750</v>
      </c>
      <c r="L45" s="7">
        <f t="shared" si="27"/>
        <v>11504.687500000002</v>
      </c>
      <c r="M45" s="28">
        <f t="shared" si="28"/>
        <v>17754.6875</v>
      </c>
      <c r="N45" s="8">
        <f t="shared" si="39"/>
        <v>618750</v>
      </c>
      <c r="O45" s="7">
        <f t="shared" si="29"/>
        <v>10260.937500000002</v>
      </c>
      <c r="P45" s="28">
        <f t="shared" si="30"/>
        <v>16510.9375</v>
      </c>
      <c r="Q45" s="8">
        <f t="shared" si="40"/>
        <v>543750</v>
      </c>
      <c r="R45" s="7">
        <f t="shared" si="31"/>
        <v>9017.1875000000018</v>
      </c>
      <c r="S45" s="28">
        <f t="shared" si="32"/>
        <v>15267.187500000002</v>
      </c>
      <c r="T45" s="8">
        <f t="shared" si="41"/>
        <v>468750</v>
      </c>
      <c r="U45" s="7">
        <f t="shared" si="33"/>
        <v>7773.4375000000009</v>
      </c>
      <c r="V45" s="28">
        <f t="shared" si="34"/>
        <v>14023.4375</v>
      </c>
    </row>
    <row r="46" spans="1:22" x14ac:dyDescent="0.25">
      <c r="A46" s="44">
        <v>11</v>
      </c>
      <c r="B46" s="8">
        <f t="shared" si="35"/>
        <v>912500</v>
      </c>
      <c r="C46" s="7">
        <f t="shared" si="21"/>
        <v>15132.291666666668</v>
      </c>
      <c r="D46" s="28">
        <f t="shared" si="22"/>
        <v>21382.291666666668</v>
      </c>
      <c r="E46" s="8">
        <f t="shared" si="36"/>
        <v>837500</v>
      </c>
      <c r="F46" s="7">
        <f t="shared" si="23"/>
        <v>13888.541666666668</v>
      </c>
      <c r="G46" s="28">
        <f t="shared" si="24"/>
        <v>20138.541666666668</v>
      </c>
      <c r="H46" s="8">
        <f t="shared" si="37"/>
        <v>762500</v>
      </c>
      <c r="I46" s="7">
        <f t="shared" si="25"/>
        <v>12644.791666666668</v>
      </c>
      <c r="J46" s="28">
        <f t="shared" si="26"/>
        <v>18894.791666666668</v>
      </c>
      <c r="K46" s="8">
        <f t="shared" si="38"/>
        <v>687500</v>
      </c>
      <c r="L46" s="7">
        <f t="shared" si="27"/>
        <v>11401.041666666668</v>
      </c>
      <c r="M46" s="28">
        <f t="shared" si="28"/>
        <v>17651.041666666668</v>
      </c>
      <c r="N46" s="8">
        <f t="shared" si="39"/>
        <v>612500</v>
      </c>
      <c r="O46" s="7">
        <f t="shared" si="29"/>
        <v>10157.291666666668</v>
      </c>
      <c r="P46" s="28">
        <f t="shared" si="30"/>
        <v>16407.291666666668</v>
      </c>
      <c r="Q46" s="8">
        <f t="shared" si="40"/>
        <v>537500</v>
      </c>
      <c r="R46" s="7">
        <f t="shared" si="31"/>
        <v>8913.5416666666679</v>
      </c>
      <c r="S46" s="28">
        <f t="shared" si="32"/>
        <v>15163.541666666668</v>
      </c>
      <c r="T46" s="8">
        <f t="shared" si="41"/>
        <v>462500</v>
      </c>
      <c r="U46" s="7">
        <f t="shared" si="33"/>
        <v>7669.7916666666679</v>
      </c>
      <c r="V46" s="28">
        <f t="shared" si="34"/>
        <v>13919.791666666668</v>
      </c>
    </row>
    <row r="47" spans="1:22" ht="15.75" thickBot="1" x14ac:dyDescent="0.3">
      <c r="A47" s="44">
        <v>12</v>
      </c>
      <c r="B47" s="9">
        <f t="shared" si="35"/>
        <v>906250</v>
      </c>
      <c r="C47" s="7">
        <f t="shared" si="21"/>
        <v>15028.645833333336</v>
      </c>
      <c r="D47" s="28">
        <f t="shared" si="22"/>
        <v>21278.645833333336</v>
      </c>
      <c r="E47" s="9">
        <f t="shared" si="36"/>
        <v>831250</v>
      </c>
      <c r="F47" s="7">
        <f t="shared" si="23"/>
        <v>13784.895833333336</v>
      </c>
      <c r="G47" s="28">
        <f t="shared" si="24"/>
        <v>20034.895833333336</v>
      </c>
      <c r="H47" s="9">
        <f t="shared" si="37"/>
        <v>756250</v>
      </c>
      <c r="I47" s="7">
        <f t="shared" si="25"/>
        <v>12541.145833333336</v>
      </c>
      <c r="J47" s="28">
        <f t="shared" si="26"/>
        <v>18791.145833333336</v>
      </c>
      <c r="K47" s="9">
        <f t="shared" si="38"/>
        <v>681250</v>
      </c>
      <c r="L47" s="7">
        <f t="shared" si="27"/>
        <v>11297.395833333334</v>
      </c>
      <c r="M47" s="28">
        <f t="shared" si="28"/>
        <v>17547.395833333336</v>
      </c>
      <c r="N47" s="9">
        <f t="shared" si="39"/>
        <v>606250</v>
      </c>
      <c r="O47" s="7">
        <f t="shared" si="29"/>
        <v>10053.645833333334</v>
      </c>
      <c r="P47" s="28">
        <f t="shared" si="30"/>
        <v>16303.645833333334</v>
      </c>
      <c r="Q47" s="9">
        <f t="shared" si="40"/>
        <v>531250</v>
      </c>
      <c r="R47" s="7">
        <f t="shared" si="31"/>
        <v>8809.8958333333339</v>
      </c>
      <c r="S47" s="28">
        <f t="shared" si="32"/>
        <v>15059.895833333334</v>
      </c>
      <c r="T47" s="9">
        <f t="shared" si="41"/>
        <v>456250</v>
      </c>
      <c r="U47" s="7">
        <f t="shared" si="33"/>
        <v>7566.1458333333339</v>
      </c>
      <c r="V47" s="28">
        <f t="shared" si="34"/>
        <v>13816.145833333334</v>
      </c>
    </row>
    <row r="48" spans="1:22" ht="16.5" thickTop="1" thickBot="1" x14ac:dyDescent="0.3">
      <c r="A48" s="29" t="s">
        <v>19</v>
      </c>
      <c r="B48" s="10"/>
      <c r="C48" s="11">
        <f>SUM(C36:C47)</f>
        <v>187184.375</v>
      </c>
      <c r="D48" s="30">
        <f>SUM(D36:D47)</f>
        <v>262184.375</v>
      </c>
      <c r="E48" s="10"/>
      <c r="F48" s="11">
        <f>SUM(F36:F47)</f>
        <v>172259.375</v>
      </c>
      <c r="G48" s="30">
        <f>SUM(G36:G47)</f>
        <v>247259.375</v>
      </c>
      <c r="H48" s="10"/>
      <c r="I48" s="11">
        <f>SUM(I36:I47)</f>
        <v>157334.375</v>
      </c>
      <c r="J48" s="30">
        <f>SUM(J36:J47)</f>
        <v>232334.375</v>
      </c>
      <c r="K48" s="10"/>
      <c r="L48" s="11">
        <f>SUM(L36:L47)</f>
        <v>142409.375</v>
      </c>
      <c r="M48" s="30">
        <f>SUM(M36:M47)</f>
        <v>217409.375</v>
      </c>
      <c r="N48" s="10"/>
      <c r="O48" s="11">
        <f>SUM(O36:O47)</f>
        <v>127484.375</v>
      </c>
      <c r="P48" s="30">
        <f>SUM(P36:P47)</f>
        <v>202484.375</v>
      </c>
      <c r="Q48" s="10"/>
      <c r="R48" s="11">
        <f>SUM(R36:R47)</f>
        <v>112559.37500000001</v>
      </c>
      <c r="S48" s="30">
        <f>SUM(S36:S47)</f>
        <v>187559.375</v>
      </c>
      <c r="T48" s="10"/>
      <c r="U48" s="11">
        <f>SUM(U36:U47)</f>
        <v>97634.375</v>
      </c>
      <c r="V48" s="30">
        <f>SUM(V36:V47)</f>
        <v>172634.375</v>
      </c>
    </row>
    <row r="49" spans="1:36" ht="12.75" customHeight="1" thickBot="1" x14ac:dyDescent="0.3">
      <c r="A49" s="123" t="s">
        <v>18</v>
      </c>
      <c r="B49" s="112" t="s">
        <v>34</v>
      </c>
      <c r="C49" s="113"/>
      <c r="D49" s="114"/>
      <c r="E49" s="112" t="s">
        <v>35</v>
      </c>
      <c r="F49" s="113"/>
      <c r="G49" s="114"/>
      <c r="H49" s="112" t="s">
        <v>36</v>
      </c>
      <c r="I49" s="113"/>
      <c r="J49" s="114"/>
      <c r="K49" s="112" t="s">
        <v>37</v>
      </c>
      <c r="L49" s="113"/>
      <c r="M49" s="114"/>
      <c r="N49" s="112" t="s">
        <v>38</v>
      </c>
      <c r="O49" s="113"/>
      <c r="P49" s="114"/>
      <c r="Q49" s="112" t="s">
        <v>39</v>
      </c>
      <c r="R49" s="113"/>
      <c r="S49" s="114"/>
      <c r="T49" s="112" t="s">
        <v>40</v>
      </c>
      <c r="U49" s="113"/>
      <c r="V49" s="114"/>
      <c r="X49" s="12"/>
      <c r="Y49" s="12"/>
      <c r="Z49" s="12"/>
      <c r="AA49" s="12"/>
      <c r="AB49" s="12"/>
      <c r="AC49" s="12"/>
      <c r="AD49" s="12"/>
      <c r="AE49" s="12"/>
      <c r="AF49" s="12"/>
      <c r="AG49" s="12"/>
      <c r="AH49" s="12"/>
      <c r="AI49" s="12"/>
      <c r="AJ49" s="12"/>
    </row>
    <row r="50" spans="1:36" ht="30.75" thickBot="1" x14ac:dyDescent="0.3">
      <c r="A50" s="124"/>
      <c r="B50" s="5" t="s">
        <v>41</v>
      </c>
      <c r="C50" s="6" t="s">
        <v>42</v>
      </c>
      <c r="D50" s="6" t="s">
        <v>43</v>
      </c>
      <c r="E50" s="5" t="s">
        <v>41</v>
      </c>
      <c r="F50" s="6" t="s">
        <v>42</v>
      </c>
      <c r="G50" s="6" t="s">
        <v>43</v>
      </c>
      <c r="H50" s="5" t="s">
        <v>41</v>
      </c>
      <c r="I50" s="6" t="s">
        <v>42</v>
      </c>
      <c r="J50" s="6" t="s">
        <v>43</v>
      </c>
      <c r="K50" s="5" t="s">
        <v>41</v>
      </c>
      <c r="L50" s="6" t="s">
        <v>42</v>
      </c>
      <c r="M50" s="6" t="s">
        <v>43</v>
      </c>
      <c r="N50" s="5" t="s">
        <v>41</v>
      </c>
      <c r="O50" s="6" t="s">
        <v>42</v>
      </c>
      <c r="P50" s="6" t="s">
        <v>43</v>
      </c>
      <c r="Q50" s="5" t="s">
        <v>41</v>
      </c>
      <c r="R50" s="6" t="s">
        <v>42</v>
      </c>
      <c r="S50" s="6" t="s">
        <v>43</v>
      </c>
      <c r="T50" s="5" t="s">
        <v>41</v>
      </c>
      <c r="U50" s="6" t="s">
        <v>42</v>
      </c>
      <c r="V50" s="6" t="s">
        <v>43</v>
      </c>
      <c r="X50" s="12"/>
      <c r="Y50" s="12"/>
      <c r="Z50" s="12"/>
      <c r="AA50" s="12"/>
      <c r="AB50" s="12"/>
      <c r="AC50" s="12"/>
      <c r="AD50" s="12"/>
      <c r="AE50" s="12"/>
      <c r="AF50" s="12"/>
      <c r="AG50" s="12"/>
      <c r="AH50" s="12"/>
      <c r="AI50" s="12"/>
      <c r="AJ50" s="12"/>
    </row>
    <row r="51" spans="1:36" ht="15.75" thickTop="1" x14ac:dyDescent="0.25">
      <c r="A51" s="44">
        <v>1</v>
      </c>
      <c r="B51" s="7">
        <f>IF(data=1,IF((T47-sumproplat)&gt;0,T47-sumproplat,0),IF(T47-(sumproplat-U47)&gt;0,T47-(V47-U47),0))</f>
        <v>450000</v>
      </c>
      <c r="C51" s="7">
        <f t="shared" ref="C51:C62" si="42">IF((A51+12*14)&lt;=$H$10,B51*(PROC/12),B51*($H$11/12))</f>
        <v>7462.5000000000009</v>
      </c>
      <c r="D51" s="28">
        <f t="shared" ref="D51:D62" si="43">IF(data=1,IF(C51&gt;1,C51+sumproplat,0),IF(B51&gt;sumproplat*2,sumproplat,B51+C51))</f>
        <v>13712.5</v>
      </c>
      <c r="E51" s="7">
        <f>IF(data=1,IF((B62-sumproplat)&gt;0,B62-sumproplat,0),IF(B62-(sumproplat-C62)&gt;0,B62-(D62-C62),0))</f>
        <v>375000</v>
      </c>
      <c r="F51" s="7">
        <f t="shared" ref="F51:F62" si="44">IF((A51+12*15)&lt;=$H$10,E51*(PROC/12),E51*($H$11/12))</f>
        <v>6218.7500000000009</v>
      </c>
      <c r="G51" s="28">
        <f t="shared" ref="G51:G62" si="45">IF(data=1,IF(F51&gt;1,F51+sumproplat,0),IF(E51&gt;sumproplat*2,sumproplat,E51+F51))</f>
        <v>12468.75</v>
      </c>
      <c r="H51" s="7">
        <f>IF(data=1,IF((E62-sumproplat)&gt;0,E62-sumproplat,0),IF(E62-(sumproplat-F62)&gt;0,E62-(G62-F62),0))</f>
        <v>300000</v>
      </c>
      <c r="I51" s="7">
        <f t="shared" ref="I51:I62" si="46">IF((A51+12*16)&lt;=$H$10,H51*(PROC/12),H51*($H$11/12))</f>
        <v>4975.0000000000009</v>
      </c>
      <c r="J51" s="28">
        <f t="shared" ref="J51:J62" si="47">IF(data=1,IF(I51&gt;1,I51+sumproplat,0),IF(H51&gt;sumproplat*2,sumproplat,H51+I51))</f>
        <v>11225</v>
      </c>
      <c r="K51" s="7">
        <f>IF(data=1,IF((H62-sumproplat)&gt;0,H62-sumproplat,0),IF(H62-(sumproplat-I62)&gt;0,H62-(J62-I62),0))</f>
        <v>225000</v>
      </c>
      <c r="L51" s="7">
        <f t="shared" ref="L51:L62" si="48">IF((A51+12*17)&lt;=$H$10,K51*(PROC/12),K51*($H$11/12))</f>
        <v>3731.2500000000005</v>
      </c>
      <c r="M51" s="28">
        <f t="shared" ref="M51:M62" si="49">IF(data=1,IF(L51&gt;1,L51+sumproplat,0),IF(K51&gt;sumproplat*2,sumproplat,K51+L51))</f>
        <v>9981.25</v>
      </c>
      <c r="N51" s="7">
        <f>IF(data=1,IF((K62-sumproplat)&gt;0,K62-sumproplat,0),IF(K62-(sumproplat-L62)&gt;0,K62-(M62-L62),0))</f>
        <v>150000</v>
      </c>
      <c r="O51" s="7">
        <f t="shared" ref="O51:O62" si="50">IF((A51+12*18)&lt;=$H$10,N51*(PROC/12),N51*($H$11/12))</f>
        <v>2487.5000000000005</v>
      </c>
      <c r="P51" s="28">
        <f t="shared" ref="P51:P62" si="51">IF(data=1,IF(O51&gt;1,O51+sumproplat,0),IF(N51&gt;sumproplat*2,sumproplat,N51+O51))</f>
        <v>8737.5</v>
      </c>
      <c r="Q51" s="7">
        <f>IF(data=1,IF((N62-sumproplat)&gt;0,N62-sumproplat,0),IF(N62-(sumproplat-O62)&gt;0,N62-(P62-O62),0))</f>
        <v>75000</v>
      </c>
      <c r="R51" s="7">
        <f t="shared" ref="R51:R62" si="52">IF((A51+12*19)&lt;=$H$10,Q51*(PROC/12),Q51*($H$11/12))</f>
        <v>1243.7500000000002</v>
      </c>
      <c r="S51" s="28">
        <f t="shared" ref="S51:S62" si="53">IF(data=1,IF(R51&gt;1,R51+sumproplat,0),IF(Q51&gt;sumproplat*2,sumproplat,Q51+R51))</f>
        <v>7493.75</v>
      </c>
      <c r="T51" s="7">
        <f>IF(data=1,IF((Q62-sumproplat)&gt;0,Q62-sumproplat,0),IF(Q62-(sumproplat-R62)&gt;0,Q62-(S62-R62),0))</f>
        <v>0</v>
      </c>
      <c r="U51" s="7">
        <f t="shared" ref="U51:U62" si="54">IF((A51+12*20)&lt;=$H$10,T51*(PROC/12),T51*($H$11/12))</f>
        <v>0</v>
      </c>
      <c r="V51" s="28">
        <f t="shared" ref="V51:V62" si="55">IF(data=1,IF(U51&gt;1,U51+sumproplat,0),IF(T51&gt;sumproplat*2,sumproplat,T51+U51))</f>
        <v>0</v>
      </c>
      <c r="W51" s="12"/>
      <c r="X51" s="12"/>
      <c r="Y51" s="12"/>
      <c r="Z51" s="12"/>
      <c r="AA51" s="12"/>
      <c r="AB51" s="12"/>
      <c r="AC51" s="12"/>
      <c r="AD51" s="12"/>
      <c r="AE51" s="12"/>
      <c r="AF51" s="12"/>
      <c r="AG51" s="12"/>
      <c r="AH51" s="12"/>
      <c r="AI51" s="12"/>
      <c r="AJ51" s="12"/>
    </row>
    <row r="52" spans="1:36" x14ac:dyDescent="0.25">
      <c r="A52" s="44">
        <v>2</v>
      </c>
      <c r="B52" s="8">
        <f>IF(data=1,IF((B51-sumproplat)&gt;0,B51-sumproplat,0),IF(B51-(sumproplat-C51)&gt;0,B51-(D51-C51),0))</f>
        <v>443750</v>
      </c>
      <c r="C52" s="7">
        <f t="shared" si="42"/>
        <v>7358.8541666666679</v>
      </c>
      <c r="D52" s="28">
        <f t="shared" si="43"/>
        <v>13608.854166666668</v>
      </c>
      <c r="E52" s="8">
        <f>IF(data=1,IF((E51-sumproplat)&gt;0,E51-sumproplat,0),IF(E51-(sumproplat-F51)&gt;0,E51-(G51-F51),0))</f>
        <v>368750</v>
      </c>
      <c r="F52" s="7">
        <f t="shared" si="44"/>
        <v>6115.104166666667</v>
      </c>
      <c r="G52" s="28">
        <f t="shared" si="45"/>
        <v>12365.104166666668</v>
      </c>
      <c r="H52" s="8">
        <f>IF(data=1,IF((H51-sumproplat)&gt;0,H51-sumproplat,0),IF(H51-(sumproplat-I51)&gt;0,H51-(J51-I51),0))</f>
        <v>293750</v>
      </c>
      <c r="I52" s="7">
        <f t="shared" si="46"/>
        <v>4871.354166666667</v>
      </c>
      <c r="J52" s="28">
        <f t="shared" si="47"/>
        <v>11121.354166666668</v>
      </c>
      <c r="K52" s="8">
        <f>IF(data=1,IF((K51-sumproplat)&gt;0,K51-sumproplat,0),IF(K51-(sumproplat-L51)&gt;0,K51-(M51-L51),0))</f>
        <v>218750</v>
      </c>
      <c r="L52" s="7">
        <f t="shared" si="48"/>
        <v>3627.604166666667</v>
      </c>
      <c r="M52" s="28">
        <f t="shared" si="49"/>
        <v>9877.6041666666679</v>
      </c>
      <c r="N52" s="8">
        <f>IF(data=1,IF((N51-sumproplat)&gt;0,N51-sumproplat,0),IF(N51-(sumproplat-O51)&gt;0,N51-(P51-O51),0))</f>
        <v>143750</v>
      </c>
      <c r="O52" s="7">
        <f t="shared" si="50"/>
        <v>2383.854166666667</v>
      </c>
      <c r="P52" s="28">
        <f t="shared" si="51"/>
        <v>8633.8541666666679</v>
      </c>
      <c r="Q52" s="8">
        <f>IF(data=1,IF((Q51-sumproplat)&gt;0,Q51-sumproplat,0),IF(Q51-(sumproplat-R51)&gt;0,Q51-(S51-R51),0))</f>
        <v>68750</v>
      </c>
      <c r="R52" s="7">
        <f t="shared" si="52"/>
        <v>1140.1041666666667</v>
      </c>
      <c r="S52" s="28">
        <f t="shared" si="53"/>
        <v>7390.104166666667</v>
      </c>
      <c r="T52" s="8">
        <f>IF(data=1,IF((T51-sumproplat)&gt;0,T51-sumproplat,0),IF(T51-(sumproplat-U51)&gt;0,T51-(V51-U51),0))</f>
        <v>0</v>
      </c>
      <c r="U52" s="7">
        <f t="shared" si="54"/>
        <v>0</v>
      </c>
      <c r="V52" s="28">
        <f t="shared" si="55"/>
        <v>0</v>
      </c>
      <c r="W52" s="12"/>
      <c r="X52" s="12"/>
      <c r="Y52" s="12"/>
      <c r="Z52" s="12"/>
      <c r="AA52" s="12"/>
      <c r="AB52" s="12"/>
      <c r="AC52" s="12"/>
      <c r="AD52" s="12"/>
      <c r="AE52" s="12"/>
      <c r="AF52" s="12"/>
      <c r="AG52" s="12"/>
      <c r="AH52" s="12"/>
      <c r="AI52" s="12"/>
      <c r="AJ52" s="12"/>
    </row>
    <row r="53" spans="1:36" x14ac:dyDescent="0.25">
      <c r="A53" s="44">
        <v>3</v>
      </c>
      <c r="B53" s="8">
        <f t="shared" ref="B53:B62" si="56">IF(data=1,IF((B52-sumproplat)&gt;0,B52-sumproplat,0),IF(B52-(sumproplat-C52)&gt;0,B52-(D52-C52),0))</f>
        <v>437500</v>
      </c>
      <c r="C53" s="7">
        <f t="shared" si="42"/>
        <v>7255.2083333333339</v>
      </c>
      <c r="D53" s="28">
        <f t="shared" si="43"/>
        <v>13505.208333333334</v>
      </c>
      <c r="E53" s="8">
        <f t="shared" ref="E53:E62" si="57">IF(data=1,IF((E52-sumproplat)&gt;0,E52-sumproplat,0),IF(E52-(sumproplat-F52)&gt;0,E52-(G52-F52),0))</f>
        <v>362500</v>
      </c>
      <c r="F53" s="7">
        <f t="shared" si="44"/>
        <v>6011.4583333333339</v>
      </c>
      <c r="G53" s="28">
        <f t="shared" si="45"/>
        <v>12261.458333333334</v>
      </c>
      <c r="H53" s="8">
        <f t="shared" ref="H53:H62" si="58">IF(data=1,IF((H52-sumproplat)&gt;0,H52-sumproplat,0),IF(H52-(sumproplat-I52)&gt;0,H52-(J52-I52),0))</f>
        <v>287500</v>
      </c>
      <c r="I53" s="7">
        <f t="shared" si="46"/>
        <v>4767.7083333333339</v>
      </c>
      <c r="J53" s="28">
        <f t="shared" si="47"/>
        <v>11017.708333333334</v>
      </c>
      <c r="K53" s="8">
        <f t="shared" ref="K53:K62" si="59">IF(data=1,IF((K52-sumproplat)&gt;0,K52-sumproplat,0),IF(K52-(sumproplat-L52)&gt;0,K52-(M52-L52),0))</f>
        <v>212500</v>
      </c>
      <c r="L53" s="7">
        <f t="shared" si="48"/>
        <v>3523.9583333333339</v>
      </c>
      <c r="M53" s="28">
        <f t="shared" si="49"/>
        <v>9773.9583333333339</v>
      </c>
      <c r="N53" s="8">
        <f t="shared" ref="N53:N62" si="60">IF(data=1,IF((N52-sumproplat)&gt;0,N52-sumproplat,0),IF(N52-(sumproplat-O52)&gt;0,N52-(P52-O52),0))</f>
        <v>137500</v>
      </c>
      <c r="O53" s="7">
        <f t="shared" si="50"/>
        <v>2280.2083333333335</v>
      </c>
      <c r="P53" s="28">
        <f t="shared" si="51"/>
        <v>8530.2083333333339</v>
      </c>
      <c r="Q53" s="8">
        <f t="shared" ref="Q53:Q61" si="61">IF(data=1,IF((Q52-sumproplat)&gt;0,Q52-sumproplat,0),IF(Q52-(sumproplat-R52)&gt;0,Q52-(S52-R52),0))</f>
        <v>62500</v>
      </c>
      <c r="R53" s="7">
        <f t="shared" si="52"/>
        <v>1036.4583333333335</v>
      </c>
      <c r="S53" s="28">
        <f t="shared" si="53"/>
        <v>7286.4583333333339</v>
      </c>
      <c r="T53" s="8">
        <f t="shared" ref="T53:T62" si="62">IF(data=1,IF((T52-sumproplat)&gt;0,T52-sumproplat,0),IF(T52-(sumproplat-U52)&gt;0,T52-(V52-U52),0))</f>
        <v>0</v>
      </c>
      <c r="U53" s="7">
        <f t="shared" si="54"/>
        <v>0</v>
      </c>
      <c r="V53" s="28">
        <f t="shared" si="55"/>
        <v>0</v>
      </c>
      <c r="W53" s="12"/>
      <c r="X53" s="12"/>
      <c r="Y53" s="12"/>
      <c r="Z53" s="12"/>
      <c r="AA53" s="12"/>
      <c r="AB53" s="12"/>
      <c r="AC53" s="12"/>
      <c r="AD53" s="12"/>
      <c r="AE53" s="12"/>
      <c r="AF53" s="12"/>
      <c r="AG53" s="12"/>
      <c r="AH53" s="12"/>
      <c r="AI53" s="12"/>
      <c r="AJ53" s="12"/>
    </row>
    <row r="54" spans="1:36" x14ac:dyDescent="0.25">
      <c r="A54" s="44">
        <v>4</v>
      </c>
      <c r="B54" s="8">
        <f t="shared" si="56"/>
        <v>431250</v>
      </c>
      <c r="C54" s="7">
        <f t="shared" si="42"/>
        <v>7151.5625000000009</v>
      </c>
      <c r="D54" s="28">
        <f t="shared" si="43"/>
        <v>13401.5625</v>
      </c>
      <c r="E54" s="8">
        <f t="shared" si="57"/>
        <v>356250</v>
      </c>
      <c r="F54" s="7">
        <f t="shared" si="44"/>
        <v>5907.8125000000009</v>
      </c>
      <c r="G54" s="28">
        <f t="shared" si="45"/>
        <v>12157.8125</v>
      </c>
      <c r="H54" s="8">
        <f t="shared" si="58"/>
        <v>281250</v>
      </c>
      <c r="I54" s="7">
        <f t="shared" si="46"/>
        <v>4664.0625000000009</v>
      </c>
      <c r="J54" s="28">
        <f t="shared" si="47"/>
        <v>10914.0625</v>
      </c>
      <c r="K54" s="8">
        <f t="shared" si="59"/>
        <v>206250</v>
      </c>
      <c r="L54" s="7">
        <f t="shared" si="48"/>
        <v>3420.3125000000005</v>
      </c>
      <c r="M54" s="28">
        <f t="shared" si="49"/>
        <v>9670.3125</v>
      </c>
      <c r="N54" s="8">
        <f t="shared" si="60"/>
        <v>131250</v>
      </c>
      <c r="O54" s="7">
        <f t="shared" si="50"/>
        <v>2176.5625000000005</v>
      </c>
      <c r="P54" s="28">
        <f t="shared" si="51"/>
        <v>8426.5625</v>
      </c>
      <c r="Q54" s="8">
        <f t="shared" si="61"/>
        <v>56250</v>
      </c>
      <c r="R54" s="7">
        <f t="shared" si="52"/>
        <v>932.81250000000011</v>
      </c>
      <c r="S54" s="28">
        <f t="shared" si="53"/>
        <v>7182.8125</v>
      </c>
      <c r="T54" s="8">
        <f t="shared" si="62"/>
        <v>0</v>
      </c>
      <c r="U54" s="7">
        <f t="shared" si="54"/>
        <v>0</v>
      </c>
      <c r="V54" s="28">
        <f t="shared" si="55"/>
        <v>0</v>
      </c>
      <c r="W54" s="12"/>
      <c r="X54" s="12"/>
      <c r="Y54" s="12"/>
      <c r="Z54" s="12"/>
      <c r="AA54" s="12"/>
      <c r="AB54" s="12"/>
      <c r="AC54" s="12"/>
      <c r="AD54" s="12"/>
      <c r="AE54" s="12"/>
      <c r="AF54" s="12"/>
      <c r="AG54" s="12"/>
      <c r="AH54" s="12"/>
      <c r="AI54" s="12"/>
      <c r="AJ54" s="12"/>
    </row>
    <row r="55" spans="1:36" x14ac:dyDescent="0.25">
      <c r="A55" s="44">
        <v>5</v>
      </c>
      <c r="B55" s="8">
        <f t="shared" si="56"/>
        <v>425000</v>
      </c>
      <c r="C55" s="7">
        <f t="shared" si="42"/>
        <v>7047.9166666666679</v>
      </c>
      <c r="D55" s="28">
        <f t="shared" si="43"/>
        <v>13297.916666666668</v>
      </c>
      <c r="E55" s="8">
        <f t="shared" si="57"/>
        <v>350000</v>
      </c>
      <c r="F55" s="7">
        <f t="shared" si="44"/>
        <v>5804.166666666667</v>
      </c>
      <c r="G55" s="28">
        <f t="shared" si="45"/>
        <v>12054.166666666668</v>
      </c>
      <c r="H55" s="8">
        <f t="shared" si="58"/>
        <v>275000</v>
      </c>
      <c r="I55" s="7">
        <f t="shared" si="46"/>
        <v>4560.416666666667</v>
      </c>
      <c r="J55" s="28">
        <f t="shared" si="47"/>
        <v>10810.416666666668</v>
      </c>
      <c r="K55" s="8">
        <f t="shared" si="59"/>
        <v>200000</v>
      </c>
      <c r="L55" s="7">
        <f t="shared" si="48"/>
        <v>3316.666666666667</v>
      </c>
      <c r="M55" s="28">
        <f t="shared" si="49"/>
        <v>9566.6666666666679</v>
      </c>
      <c r="N55" s="8">
        <f t="shared" si="60"/>
        <v>125000</v>
      </c>
      <c r="O55" s="7">
        <f t="shared" si="50"/>
        <v>2072.916666666667</v>
      </c>
      <c r="P55" s="28">
        <f t="shared" si="51"/>
        <v>8322.9166666666679</v>
      </c>
      <c r="Q55" s="8">
        <f t="shared" si="61"/>
        <v>50000</v>
      </c>
      <c r="R55" s="7">
        <f t="shared" si="52"/>
        <v>829.16666666666674</v>
      </c>
      <c r="S55" s="28">
        <f t="shared" si="53"/>
        <v>7079.166666666667</v>
      </c>
      <c r="T55" s="8">
        <f t="shared" si="62"/>
        <v>0</v>
      </c>
      <c r="U55" s="7">
        <f t="shared" si="54"/>
        <v>0</v>
      </c>
      <c r="V55" s="28">
        <f t="shared" si="55"/>
        <v>0</v>
      </c>
      <c r="W55" s="12"/>
      <c r="X55" s="12"/>
      <c r="Y55" s="12"/>
      <c r="Z55" s="12"/>
      <c r="AA55" s="12"/>
      <c r="AB55" s="12"/>
      <c r="AC55" s="12"/>
      <c r="AD55" s="12"/>
      <c r="AE55" s="12"/>
      <c r="AF55" s="12"/>
      <c r="AG55" s="12"/>
      <c r="AH55" s="12"/>
      <c r="AI55" s="12"/>
      <c r="AJ55" s="12"/>
    </row>
    <row r="56" spans="1:36" x14ac:dyDescent="0.25">
      <c r="A56" s="44">
        <v>6</v>
      </c>
      <c r="B56" s="8">
        <f t="shared" si="56"/>
        <v>418750</v>
      </c>
      <c r="C56" s="7">
        <f t="shared" si="42"/>
        <v>6944.2708333333339</v>
      </c>
      <c r="D56" s="28">
        <f t="shared" si="43"/>
        <v>13194.270833333334</v>
      </c>
      <c r="E56" s="8">
        <f t="shared" si="57"/>
        <v>343750</v>
      </c>
      <c r="F56" s="7">
        <f t="shared" si="44"/>
        <v>5700.5208333333339</v>
      </c>
      <c r="G56" s="28">
        <f t="shared" si="45"/>
        <v>11950.520833333334</v>
      </c>
      <c r="H56" s="8">
        <f t="shared" si="58"/>
        <v>268750</v>
      </c>
      <c r="I56" s="7">
        <f t="shared" si="46"/>
        <v>4456.7708333333339</v>
      </c>
      <c r="J56" s="28">
        <f t="shared" si="47"/>
        <v>10706.770833333334</v>
      </c>
      <c r="K56" s="8">
        <f t="shared" si="59"/>
        <v>193750</v>
      </c>
      <c r="L56" s="7">
        <f t="shared" si="48"/>
        <v>3213.0208333333339</v>
      </c>
      <c r="M56" s="28">
        <f t="shared" si="49"/>
        <v>9463.0208333333339</v>
      </c>
      <c r="N56" s="8">
        <f t="shared" si="60"/>
        <v>118750</v>
      </c>
      <c r="O56" s="7">
        <f t="shared" si="50"/>
        <v>1969.2708333333335</v>
      </c>
      <c r="P56" s="28">
        <f t="shared" si="51"/>
        <v>8219.2708333333339</v>
      </c>
      <c r="Q56" s="8">
        <f t="shared" si="61"/>
        <v>43750</v>
      </c>
      <c r="R56" s="7">
        <f t="shared" si="52"/>
        <v>725.52083333333337</v>
      </c>
      <c r="S56" s="28">
        <f t="shared" si="53"/>
        <v>6975.520833333333</v>
      </c>
      <c r="T56" s="8">
        <f t="shared" si="62"/>
        <v>0</v>
      </c>
      <c r="U56" s="7">
        <f t="shared" si="54"/>
        <v>0</v>
      </c>
      <c r="V56" s="28">
        <f t="shared" si="55"/>
        <v>0</v>
      </c>
      <c r="W56" s="12"/>
      <c r="X56" s="12"/>
      <c r="Y56" s="12"/>
      <c r="Z56" s="12"/>
      <c r="AA56" s="12"/>
      <c r="AB56" s="12"/>
      <c r="AC56" s="12"/>
      <c r="AD56" s="12"/>
      <c r="AE56" s="12"/>
      <c r="AF56" s="12"/>
      <c r="AG56" s="12"/>
      <c r="AH56" s="12"/>
      <c r="AI56" s="12"/>
      <c r="AJ56" s="12"/>
    </row>
    <row r="57" spans="1:36" x14ac:dyDescent="0.25">
      <c r="A57" s="44">
        <v>7</v>
      </c>
      <c r="B57" s="8">
        <f t="shared" si="56"/>
        <v>412500</v>
      </c>
      <c r="C57" s="7">
        <f t="shared" si="42"/>
        <v>6840.6250000000009</v>
      </c>
      <c r="D57" s="28">
        <f t="shared" si="43"/>
        <v>13090.625</v>
      </c>
      <c r="E57" s="8">
        <f t="shared" si="57"/>
        <v>337500</v>
      </c>
      <c r="F57" s="7">
        <f t="shared" si="44"/>
        <v>5596.8750000000009</v>
      </c>
      <c r="G57" s="28">
        <f t="shared" si="45"/>
        <v>11846.875</v>
      </c>
      <c r="H57" s="8">
        <f t="shared" si="58"/>
        <v>262500</v>
      </c>
      <c r="I57" s="7">
        <f t="shared" si="46"/>
        <v>4353.1250000000009</v>
      </c>
      <c r="J57" s="28">
        <f t="shared" si="47"/>
        <v>10603.125</v>
      </c>
      <c r="K57" s="8">
        <f t="shared" si="59"/>
        <v>187500</v>
      </c>
      <c r="L57" s="7">
        <f t="shared" si="48"/>
        <v>3109.3750000000005</v>
      </c>
      <c r="M57" s="28">
        <f t="shared" si="49"/>
        <v>9359.375</v>
      </c>
      <c r="N57" s="8">
        <f t="shared" si="60"/>
        <v>112500</v>
      </c>
      <c r="O57" s="7">
        <f t="shared" si="50"/>
        <v>1865.6250000000002</v>
      </c>
      <c r="P57" s="28">
        <f t="shared" si="51"/>
        <v>8115.625</v>
      </c>
      <c r="Q57" s="8">
        <f t="shared" si="61"/>
        <v>37500</v>
      </c>
      <c r="R57" s="7">
        <f t="shared" si="52"/>
        <v>621.87500000000011</v>
      </c>
      <c r="S57" s="28">
        <f t="shared" si="53"/>
        <v>6871.875</v>
      </c>
      <c r="T57" s="8">
        <f t="shared" si="62"/>
        <v>0</v>
      </c>
      <c r="U57" s="7">
        <f t="shared" si="54"/>
        <v>0</v>
      </c>
      <c r="V57" s="28">
        <f t="shared" si="55"/>
        <v>0</v>
      </c>
      <c r="W57" s="12"/>
      <c r="X57" s="12"/>
      <c r="Y57" s="12"/>
      <c r="Z57" s="12"/>
      <c r="AA57" s="12"/>
      <c r="AB57" s="12"/>
      <c r="AC57" s="12"/>
      <c r="AD57" s="12"/>
      <c r="AE57" s="12"/>
      <c r="AF57" s="12"/>
      <c r="AG57" s="12"/>
      <c r="AH57" s="12"/>
      <c r="AI57" s="12"/>
      <c r="AJ57" s="12"/>
    </row>
    <row r="58" spans="1:36" x14ac:dyDescent="0.25">
      <c r="A58" s="44">
        <v>8</v>
      </c>
      <c r="B58" s="8">
        <f t="shared" si="56"/>
        <v>406250</v>
      </c>
      <c r="C58" s="7">
        <f t="shared" si="42"/>
        <v>6736.9791666666679</v>
      </c>
      <c r="D58" s="28">
        <f t="shared" si="43"/>
        <v>12986.979166666668</v>
      </c>
      <c r="E58" s="8">
        <f t="shared" si="57"/>
        <v>331250</v>
      </c>
      <c r="F58" s="7">
        <f t="shared" si="44"/>
        <v>5493.229166666667</v>
      </c>
      <c r="G58" s="28">
        <f t="shared" si="45"/>
        <v>11743.229166666668</v>
      </c>
      <c r="H58" s="8">
        <f t="shared" si="58"/>
        <v>256250</v>
      </c>
      <c r="I58" s="7">
        <f t="shared" si="46"/>
        <v>4249.479166666667</v>
      </c>
      <c r="J58" s="28">
        <f t="shared" si="47"/>
        <v>10499.479166666668</v>
      </c>
      <c r="K58" s="8">
        <f t="shared" si="59"/>
        <v>181250</v>
      </c>
      <c r="L58" s="7">
        <f t="shared" si="48"/>
        <v>3005.729166666667</v>
      </c>
      <c r="M58" s="28">
        <f t="shared" si="49"/>
        <v>9255.7291666666679</v>
      </c>
      <c r="N58" s="8">
        <f t="shared" si="60"/>
        <v>106250</v>
      </c>
      <c r="O58" s="7">
        <f t="shared" si="50"/>
        <v>1761.979166666667</v>
      </c>
      <c r="P58" s="28">
        <f t="shared" si="51"/>
        <v>8011.979166666667</v>
      </c>
      <c r="Q58" s="8">
        <f t="shared" si="61"/>
        <v>31250</v>
      </c>
      <c r="R58" s="7">
        <f t="shared" si="52"/>
        <v>518.22916666666674</v>
      </c>
      <c r="S58" s="28">
        <f t="shared" si="53"/>
        <v>6768.229166666667</v>
      </c>
      <c r="T58" s="8">
        <f t="shared" si="62"/>
        <v>0</v>
      </c>
      <c r="U58" s="7">
        <f t="shared" si="54"/>
        <v>0</v>
      </c>
      <c r="V58" s="28">
        <f t="shared" si="55"/>
        <v>0</v>
      </c>
      <c r="W58" s="12"/>
      <c r="X58" s="12"/>
      <c r="Y58" s="12"/>
      <c r="Z58" s="12"/>
      <c r="AA58" s="12"/>
      <c r="AB58" s="12"/>
      <c r="AC58" s="12"/>
      <c r="AD58" s="12"/>
      <c r="AE58" s="12"/>
      <c r="AF58" s="12"/>
      <c r="AG58" s="12"/>
      <c r="AH58" s="12"/>
      <c r="AI58" s="12"/>
      <c r="AJ58" s="12"/>
    </row>
    <row r="59" spans="1:36" x14ac:dyDescent="0.25">
      <c r="A59" s="44">
        <v>9</v>
      </c>
      <c r="B59" s="8">
        <f t="shared" si="56"/>
        <v>400000</v>
      </c>
      <c r="C59" s="7">
        <f t="shared" si="42"/>
        <v>6633.3333333333339</v>
      </c>
      <c r="D59" s="28">
        <f t="shared" si="43"/>
        <v>12883.333333333334</v>
      </c>
      <c r="E59" s="8">
        <f t="shared" si="57"/>
        <v>325000</v>
      </c>
      <c r="F59" s="7">
        <f t="shared" si="44"/>
        <v>5389.5833333333339</v>
      </c>
      <c r="G59" s="28">
        <f t="shared" si="45"/>
        <v>11639.583333333334</v>
      </c>
      <c r="H59" s="8">
        <f t="shared" si="58"/>
        <v>250000</v>
      </c>
      <c r="I59" s="7">
        <f t="shared" si="46"/>
        <v>4145.8333333333339</v>
      </c>
      <c r="J59" s="28">
        <f t="shared" si="47"/>
        <v>10395.833333333334</v>
      </c>
      <c r="K59" s="8">
        <f t="shared" si="59"/>
        <v>175000</v>
      </c>
      <c r="L59" s="7">
        <f t="shared" si="48"/>
        <v>2902.0833333333335</v>
      </c>
      <c r="M59" s="28">
        <f t="shared" si="49"/>
        <v>9152.0833333333339</v>
      </c>
      <c r="N59" s="8">
        <f t="shared" si="60"/>
        <v>100000</v>
      </c>
      <c r="O59" s="7">
        <f t="shared" si="50"/>
        <v>1658.3333333333335</v>
      </c>
      <c r="P59" s="28">
        <f t="shared" si="51"/>
        <v>7908.3333333333339</v>
      </c>
      <c r="Q59" s="8">
        <f t="shared" si="61"/>
        <v>25000</v>
      </c>
      <c r="R59" s="7">
        <f t="shared" si="52"/>
        <v>414.58333333333337</v>
      </c>
      <c r="S59" s="28">
        <f t="shared" si="53"/>
        <v>6664.583333333333</v>
      </c>
      <c r="T59" s="8">
        <f t="shared" si="62"/>
        <v>0</v>
      </c>
      <c r="U59" s="7">
        <f t="shared" si="54"/>
        <v>0</v>
      </c>
      <c r="V59" s="28">
        <f t="shared" si="55"/>
        <v>0</v>
      </c>
      <c r="W59" s="12"/>
      <c r="X59" s="12"/>
      <c r="Y59" s="12"/>
      <c r="Z59" s="12"/>
      <c r="AA59" s="12"/>
      <c r="AB59" s="12"/>
      <c r="AC59" s="12"/>
      <c r="AD59" s="12"/>
      <c r="AE59" s="12"/>
      <c r="AF59" s="12"/>
      <c r="AG59" s="12"/>
      <c r="AH59" s="12"/>
      <c r="AI59" s="12"/>
      <c r="AJ59" s="12"/>
    </row>
    <row r="60" spans="1:36" x14ac:dyDescent="0.25">
      <c r="A60" s="44">
        <v>10</v>
      </c>
      <c r="B60" s="8">
        <f t="shared" si="56"/>
        <v>393750</v>
      </c>
      <c r="C60" s="7">
        <f t="shared" si="42"/>
        <v>6529.6875000000009</v>
      </c>
      <c r="D60" s="28">
        <f t="shared" si="43"/>
        <v>12779.6875</v>
      </c>
      <c r="E60" s="8">
        <f t="shared" si="57"/>
        <v>318750</v>
      </c>
      <c r="F60" s="7">
        <f t="shared" si="44"/>
        <v>5285.9375000000009</v>
      </c>
      <c r="G60" s="28">
        <f t="shared" si="45"/>
        <v>11535.9375</v>
      </c>
      <c r="H60" s="8">
        <f t="shared" si="58"/>
        <v>243750</v>
      </c>
      <c r="I60" s="7">
        <f t="shared" si="46"/>
        <v>4042.1875000000005</v>
      </c>
      <c r="J60" s="28">
        <f t="shared" si="47"/>
        <v>10292.1875</v>
      </c>
      <c r="K60" s="8">
        <f t="shared" si="59"/>
        <v>168750</v>
      </c>
      <c r="L60" s="7">
        <f t="shared" si="48"/>
        <v>2798.4375000000005</v>
      </c>
      <c r="M60" s="28">
        <f t="shared" si="49"/>
        <v>9048.4375</v>
      </c>
      <c r="N60" s="8">
        <f t="shared" si="60"/>
        <v>93750</v>
      </c>
      <c r="O60" s="7">
        <f t="shared" si="50"/>
        <v>1554.6875000000002</v>
      </c>
      <c r="P60" s="28">
        <f t="shared" si="51"/>
        <v>7804.6875</v>
      </c>
      <c r="Q60" s="8">
        <f t="shared" si="61"/>
        <v>18750</v>
      </c>
      <c r="R60" s="7">
        <f t="shared" si="52"/>
        <v>310.93750000000006</v>
      </c>
      <c r="S60" s="28">
        <f t="shared" si="53"/>
        <v>6560.9375</v>
      </c>
      <c r="T60" s="8">
        <f t="shared" si="62"/>
        <v>0</v>
      </c>
      <c r="U60" s="7">
        <f t="shared" si="54"/>
        <v>0</v>
      </c>
      <c r="V60" s="28">
        <f t="shared" si="55"/>
        <v>0</v>
      </c>
      <c r="W60" s="12"/>
      <c r="X60" s="12"/>
      <c r="Y60" s="12"/>
      <c r="Z60" s="12"/>
      <c r="AA60" s="12"/>
      <c r="AB60" s="12"/>
      <c r="AC60" s="12"/>
      <c r="AD60" s="12"/>
      <c r="AE60" s="12"/>
      <c r="AF60" s="12"/>
      <c r="AG60" s="12"/>
      <c r="AH60" s="12"/>
      <c r="AI60" s="12"/>
      <c r="AJ60" s="12"/>
    </row>
    <row r="61" spans="1:36" x14ac:dyDescent="0.25">
      <c r="A61" s="44">
        <v>11</v>
      </c>
      <c r="B61" s="8">
        <f t="shared" si="56"/>
        <v>387500</v>
      </c>
      <c r="C61" s="7">
        <f t="shared" si="42"/>
        <v>6426.0416666666679</v>
      </c>
      <c r="D61" s="28">
        <f t="shared" si="43"/>
        <v>12676.041666666668</v>
      </c>
      <c r="E61" s="8">
        <f t="shared" si="57"/>
        <v>312500</v>
      </c>
      <c r="F61" s="7">
        <f t="shared" si="44"/>
        <v>5182.291666666667</v>
      </c>
      <c r="G61" s="28">
        <f t="shared" si="45"/>
        <v>11432.291666666668</v>
      </c>
      <c r="H61" s="8">
        <f t="shared" si="58"/>
        <v>237500</v>
      </c>
      <c r="I61" s="7">
        <f t="shared" si="46"/>
        <v>3938.541666666667</v>
      </c>
      <c r="J61" s="28">
        <f t="shared" si="47"/>
        <v>10188.541666666668</v>
      </c>
      <c r="K61" s="8">
        <f t="shared" si="59"/>
        <v>162500</v>
      </c>
      <c r="L61" s="7">
        <f t="shared" si="48"/>
        <v>2694.791666666667</v>
      </c>
      <c r="M61" s="28">
        <f t="shared" si="49"/>
        <v>8944.7916666666679</v>
      </c>
      <c r="N61" s="8">
        <f t="shared" si="60"/>
        <v>87500</v>
      </c>
      <c r="O61" s="7">
        <f t="shared" si="50"/>
        <v>1451.0416666666667</v>
      </c>
      <c r="P61" s="28">
        <f t="shared" si="51"/>
        <v>7701.041666666667</v>
      </c>
      <c r="Q61" s="8">
        <f t="shared" si="61"/>
        <v>12500</v>
      </c>
      <c r="R61" s="7">
        <f t="shared" si="52"/>
        <v>207.29166666666669</v>
      </c>
      <c r="S61" s="28">
        <f t="shared" si="53"/>
        <v>6457.291666666667</v>
      </c>
      <c r="T61" s="8">
        <f t="shared" si="62"/>
        <v>0</v>
      </c>
      <c r="U61" s="7">
        <f t="shared" si="54"/>
        <v>0</v>
      </c>
      <c r="V61" s="28">
        <f t="shared" si="55"/>
        <v>0</v>
      </c>
      <c r="W61" s="12"/>
      <c r="X61" s="12"/>
      <c r="Y61" s="12"/>
      <c r="Z61" s="12"/>
      <c r="AA61" s="12"/>
      <c r="AB61" s="12"/>
      <c r="AC61" s="12"/>
      <c r="AD61" s="12"/>
      <c r="AE61" s="12"/>
      <c r="AF61" s="12"/>
      <c r="AG61" s="12"/>
      <c r="AH61" s="12"/>
      <c r="AI61" s="12"/>
      <c r="AJ61" s="12"/>
    </row>
    <row r="62" spans="1:36" ht="15.75" thickBot="1" x14ac:dyDescent="0.3">
      <c r="A62" s="44">
        <v>12</v>
      </c>
      <c r="B62" s="9">
        <f t="shared" si="56"/>
        <v>381250</v>
      </c>
      <c r="C62" s="7">
        <f t="shared" si="42"/>
        <v>6322.3958333333339</v>
      </c>
      <c r="D62" s="28">
        <f t="shared" si="43"/>
        <v>12572.395833333334</v>
      </c>
      <c r="E62" s="9">
        <f t="shared" si="57"/>
        <v>306250</v>
      </c>
      <c r="F62" s="7">
        <f t="shared" si="44"/>
        <v>5078.6458333333339</v>
      </c>
      <c r="G62" s="28">
        <f t="shared" si="45"/>
        <v>11328.645833333334</v>
      </c>
      <c r="H62" s="9">
        <f t="shared" si="58"/>
        <v>231250</v>
      </c>
      <c r="I62" s="7">
        <f t="shared" si="46"/>
        <v>3834.8958333333339</v>
      </c>
      <c r="J62" s="28">
        <f t="shared" si="47"/>
        <v>10084.895833333334</v>
      </c>
      <c r="K62" s="9">
        <f t="shared" si="59"/>
        <v>156250</v>
      </c>
      <c r="L62" s="7">
        <f t="shared" si="48"/>
        <v>2591.1458333333335</v>
      </c>
      <c r="M62" s="28">
        <f t="shared" si="49"/>
        <v>8841.1458333333339</v>
      </c>
      <c r="N62" s="9">
        <f t="shared" si="60"/>
        <v>81250</v>
      </c>
      <c r="O62" s="7">
        <f t="shared" si="50"/>
        <v>1347.3958333333335</v>
      </c>
      <c r="P62" s="28">
        <f t="shared" si="51"/>
        <v>7597.3958333333339</v>
      </c>
      <c r="Q62" s="9">
        <f>IF(data=1,IF((Q61-sumproplat)&gt;0,Q61-sumproplat,0),IF(Q61-(sumproplat-R61)&gt;0,Q61-(S61-R61),0))</f>
        <v>6250</v>
      </c>
      <c r="R62" s="7">
        <f t="shared" si="52"/>
        <v>103.64583333333334</v>
      </c>
      <c r="S62" s="28">
        <f t="shared" si="53"/>
        <v>6353.645833333333</v>
      </c>
      <c r="T62" s="9">
        <f t="shared" si="62"/>
        <v>0</v>
      </c>
      <c r="U62" s="7">
        <f t="shared" si="54"/>
        <v>0</v>
      </c>
      <c r="V62" s="28">
        <f t="shared" si="55"/>
        <v>0</v>
      </c>
      <c r="W62" s="12"/>
      <c r="X62" s="12"/>
      <c r="Y62" s="12"/>
      <c r="Z62" s="12"/>
      <c r="AA62" s="12"/>
      <c r="AB62" s="12"/>
      <c r="AC62" s="12"/>
      <c r="AD62" s="12"/>
      <c r="AE62" s="12"/>
      <c r="AF62" s="12"/>
      <c r="AG62" s="12"/>
      <c r="AH62" s="12"/>
      <c r="AI62" s="12"/>
      <c r="AJ62" s="12"/>
    </row>
    <row r="63" spans="1:36" ht="16.5" thickTop="1" thickBot="1" x14ac:dyDescent="0.3">
      <c r="A63" s="29" t="s">
        <v>19</v>
      </c>
      <c r="B63" s="10"/>
      <c r="C63" s="11">
        <f>SUM(C51:C62)</f>
        <v>82709.375000000015</v>
      </c>
      <c r="D63" s="30">
        <f>SUM(D51:D62)</f>
        <v>157709.375</v>
      </c>
      <c r="E63" s="10"/>
      <c r="F63" s="11">
        <f>SUM(F51:F62)</f>
        <v>67784.375</v>
      </c>
      <c r="G63" s="30">
        <f>SUM(G51:G62)</f>
        <v>142784.375</v>
      </c>
      <c r="H63" s="10"/>
      <c r="I63" s="11">
        <f>SUM(I51:I62)</f>
        <v>52859.375000000007</v>
      </c>
      <c r="J63" s="30">
        <f>SUM(J51:J62)</f>
        <v>127859.375</v>
      </c>
      <c r="K63" s="10"/>
      <c r="L63" s="11">
        <f>SUM(L51:L62)</f>
        <v>37934.375</v>
      </c>
      <c r="M63" s="30">
        <f>SUM(M51:M62)</f>
        <v>112934.375</v>
      </c>
      <c r="N63" s="10"/>
      <c r="O63" s="11">
        <f>SUM(O51:O62)</f>
        <v>23009.375</v>
      </c>
      <c r="P63" s="30">
        <f>SUM(P51:P62)</f>
        <v>98009.375</v>
      </c>
      <c r="Q63" s="10"/>
      <c r="R63" s="11">
        <f>SUM(R51:R62)</f>
        <v>8084.3750000000009</v>
      </c>
      <c r="S63" s="30">
        <f>SUM(S51:S62)</f>
        <v>83084.375</v>
      </c>
      <c r="T63" s="10"/>
      <c r="U63" s="11">
        <f>SUM(U51:U62)</f>
        <v>0</v>
      </c>
      <c r="V63" s="30">
        <f>SUM(V51:V62)</f>
        <v>0</v>
      </c>
      <c r="W63" s="12"/>
      <c r="X63" s="12"/>
      <c r="Y63" s="12"/>
      <c r="Z63" s="12"/>
      <c r="AA63" s="12"/>
      <c r="AB63" s="12"/>
      <c r="AC63" s="12"/>
      <c r="AD63" s="12"/>
      <c r="AE63" s="12"/>
      <c r="AF63" s="12"/>
      <c r="AG63" s="12"/>
      <c r="AH63" s="12"/>
      <c r="AI63" s="12"/>
      <c r="AJ63" s="12"/>
    </row>
    <row r="64" spans="1:36" x14ac:dyDescent="0.25">
      <c r="A64" s="22"/>
      <c r="B64" s="13"/>
      <c r="C64" s="13"/>
      <c r="D64" s="13"/>
      <c r="E64" s="13"/>
      <c r="F64" s="13"/>
      <c r="G64" s="13"/>
      <c r="H64" s="13"/>
      <c r="I64" s="12"/>
      <c r="J64" s="12"/>
      <c r="K64" s="12"/>
      <c r="L64" s="12"/>
      <c r="M64" s="12"/>
      <c r="N64" s="12"/>
      <c r="O64" s="12"/>
      <c r="P64" s="12"/>
      <c r="Q64" s="12"/>
      <c r="R64" s="12"/>
      <c r="S64" s="12"/>
      <c r="T64" s="12"/>
      <c r="U64" s="12"/>
      <c r="V64" s="12"/>
      <c r="W64" s="12"/>
      <c r="X64" s="12"/>
    </row>
    <row r="65" spans="1:11" ht="30.75" customHeight="1" x14ac:dyDescent="0.25">
      <c r="A65" s="125" t="s">
        <v>53</v>
      </c>
      <c r="B65" s="125"/>
      <c r="C65" s="125"/>
      <c r="D65" s="125"/>
      <c r="E65" s="125"/>
      <c r="F65" s="125"/>
      <c r="G65" s="125"/>
      <c r="H65" s="125"/>
      <c r="I65" s="40">
        <f>sumkred*H15+H16+sumkred*H17+C33+F33+I33+L33+O33+R33+U33+C48+F48+I48+L48+O48+R48+U48+C63+F63+I63+L63+O63+R63+U63</f>
        <v>2685325</v>
      </c>
      <c r="J65" s="41"/>
      <c r="K65" s="41"/>
    </row>
    <row r="66" spans="1:11" ht="29.25" customHeight="1" x14ac:dyDescent="0.25">
      <c r="A66" s="125" t="s">
        <v>5</v>
      </c>
      <c r="B66" s="125"/>
      <c r="C66" s="125"/>
      <c r="D66" s="125"/>
      <c r="E66" s="125"/>
      <c r="F66" s="125"/>
      <c r="G66" s="125"/>
      <c r="H66" s="125"/>
      <c r="I66" s="40">
        <f>sumkred*H15+H16+sumkred*H17+D33+G33+J33+M33+P33+S33+V33+D48+G48+J48+M48+P48+S48+V48+D63+G63+J63+M63+P63+S63+V63</f>
        <v>4185325</v>
      </c>
      <c r="J66" s="41"/>
      <c r="K66" s="41"/>
    </row>
    <row r="67" spans="1:11" ht="25.5" customHeight="1" x14ac:dyDescent="0.25">
      <c r="A67" s="126" t="s">
        <v>45</v>
      </c>
      <c r="B67" s="126"/>
      <c r="C67" s="126"/>
      <c r="D67" s="126"/>
      <c r="E67" s="126"/>
      <c r="F67" s="126"/>
      <c r="G67" s="126"/>
      <c r="H67" s="126"/>
      <c r="I67" s="52">
        <f ca="1">XIRR(C77:C317,B77:B317)</f>
        <v>0.17100116610527036</v>
      </c>
      <c r="J67" s="41"/>
      <c r="K67" s="41"/>
    </row>
    <row r="68" spans="1:11" ht="45.75" customHeight="1" x14ac:dyDescent="0.25">
      <c r="A68" s="125" t="s">
        <v>6</v>
      </c>
      <c r="B68" s="125"/>
      <c r="C68" s="125"/>
      <c r="D68" s="125"/>
      <c r="E68" s="125"/>
      <c r="F68" s="125"/>
      <c r="G68" s="125"/>
      <c r="H68" s="125"/>
      <c r="I68" s="125"/>
      <c r="J68" s="127"/>
      <c r="K68" s="127"/>
    </row>
    <row r="69" spans="1:11" ht="63" customHeight="1" x14ac:dyDescent="0.25">
      <c r="A69" s="128" t="s">
        <v>7</v>
      </c>
      <c r="B69" s="128"/>
      <c r="C69" s="128"/>
      <c r="D69" s="128"/>
      <c r="E69" s="128"/>
      <c r="F69" s="128"/>
      <c r="G69" s="128"/>
      <c r="H69" s="128"/>
      <c r="I69" s="128"/>
      <c r="J69" s="128"/>
      <c r="K69" s="128"/>
    </row>
    <row r="70" spans="1:11" ht="48" customHeight="1" x14ac:dyDescent="0.25">
      <c r="A70" s="125" t="s">
        <v>8</v>
      </c>
      <c r="B70" s="125"/>
      <c r="C70" s="125"/>
      <c r="D70" s="125"/>
      <c r="E70" s="125"/>
      <c r="F70" s="125"/>
      <c r="G70" s="125"/>
      <c r="H70" s="125"/>
      <c r="I70" s="125"/>
      <c r="J70" s="125"/>
      <c r="K70" s="125"/>
    </row>
    <row r="71" spans="1:11" ht="15" customHeight="1" x14ac:dyDescent="0.25"/>
    <row r="72" spans="1:11" ht="33.75" customHeight="1" x14ac:dyDescent="0.25">
      <c r="A72" s="129" t="s">
        <v>9</v>
      </c>
      <c r="B72" s="129"/>
      <c r="C72" s="130">
        <f ca="1">TODAY()</f>
        <v>44468</v>
      </c>
      <c r="D72" s="130">
        <f ca="1">TODAY()</f>
        <v>44468</v>
      </c>
      <c r="E72" s="130">
        <f ca="1">TODAY()</f>
        <v>44468</v>
      </c>
    </row>
    <row r="73" spans="1:11" x14ac:dyDescent="0.25"/>
    <row r="74" spans="1:11" ht="30" customHeight="1" x14ac:dyDescent="0.25">
      <c r="A74" s="131" t="s">
        <v>10</v>
      </c>
      <c r="B74" s="131"/>
      <c r="C74" s="132"/>
      <c r="D74" s="132"/>
      <c r="E74" s="132"/>
    </row>
    <row r="75" spans="1:11" ht="15.75" customHeight="1" x14ac:dyDescent="0.25">
      <c r="A75" s="131"/>
      <c r="B75" s="131"/>
      <c r="C75" s="129" t="s">
        <v>46</v>
      </c>
      <c r="D75" s="129"/>
      <c r="E75" s="129"/>
    </row>
    <row r="76" spans="1:11" x14ac:dyDescent="0.25"/>
    <row r="77" spans="1:11" hidden="1" x14ac:dyDescent="0.25">
      <c r="B77" s="36">
        <f ca="1">TODAY()</f>
        <v>44468</v>
      </c>
      <c r="C77" s="2">
        <f>-sumkred+sumkred*H15+H16+sumkred*H17</f>
        <v>-1486500</v>
      </c>
    </row>
    <row r="78" spans="1:11" hidden="1" x14ac:dyDescent="0.25">
      <c r="A78" s="4">
        <v>1</v>
      </c>
      <c r="B78" s="37">
        <f ca="1">EDATE(B77,1)</f>
        <v>44498</v>
      </c>
      <c r="C78" s="38">
        <f t="shared" ref="C78:C89" si="63">D21</f>
        <v>16875</v>
      </c>
      <c r="D78" s="23">
        <f>C78-C79</f>
        <v>44.270833333332121</v>
      </c>
    </row>
    <row r="79" spans="1:11" hidden="1" x14ac:dyDescent="0.25">
      <c r="A79" s="4">
        <v>2</v>
      </c>
      <c r="B79" s="37">
        <f ca="1">EDATE(B78,1)</f>
        <v>44529</v>
      </c>
      <c r="C79" s="38">
        <f t="shared" si="63"/>
        <v>16830.729166666668</v>
      </c>
      <c r="D79" s="23">
        <f t="shared" ref="D79:D142" si="64">C79-C80</f>
        <v>44.270833333332121</v>
      </c>
    </row>
    <row r="80" spans="1:11" hidden="1" x14ac:dyDescent="0.25">
      <c r="A80" s="4">
        <v>3</v>
      </c>
      <c r="B80" s="37">
        <f t="shared" ref="B80:B143" ca="1" si="65">EDATE(B79,1)</f>
        <v>44559</v>
      </c>
      <c r="C80" s="38">
        <f t="shared" si="63"/>
        <v>16786.458333333336</v>
      </c>
      <c r="D80" s="23">
        <f t="shared" si="64"/>
        <v>44.270833333335759</v>
      </c>
    </row>
    <row r="81" spans="1:4" hidden="1" x14ac:dyDescent="0.25">
      <c r="A81" s="4">
        <v>4</v>
      </c>
      <c r="B81" s="37">
        <f t="shared" ca="1" si="65"/>
        <v>44590</v>
      </c>
      <c r="C81" s="38">
        <f t="shared" si="63"/>
        <v>16742.1875</v>
      </c>
      <c r="D81" s="23">
        <f t="shared" si="64"/>
        <v>44.270833333332121</v>
      </c>
    </row>
    <row r="82" spans="1:4" hidden="1" x14ac:dyDescent="0.25">
      <c r="A82" s="4">
        <v>5</v>
      </c>
      <c r="B82" s="37">
        <f t="shared" ca="1" si="65"/>
        <v>44620</v>
      </c>
      <c r="C82" s="38">
        <f t="shared" si="63"/>
        <v>16697.916666666668</v>
      </c>
      <c r="D82" s="23">
        <f t="shared" si="64"/>
        <v>44.270833333332121</v>
      </c>
    </row>
    <row r="83" spans="1:4" hidden="1" x14ac:dyDescent="0.25">
      <c r="A83" s="4">
        <v>6</v>
      </c>
      <c r="B83" s="37">
        <f t="shared" ca="1" si="65"/>
        <v>44648</v>
      </c>
      <c r="C83" s="38">
        <f t="shared" si="63"/>
        <v>16653.645833333336</v>
      </c>
      <c r="D83" s="23">
        <f t="shared" si="64"/>
        <v>44.270833333335759</v>
      </c>
    </row>
    <row r="84" spans="1:4" hidden="1" x14ac:dyDescent="0.25">
      <c r="A84" s="4">
        <v>7</v>
      </c>
      <c r="B84" s="37">
        <f t="shared" ca="1" si="65"/>
        <v>44679</v>
      </c>
      <c r="C84" s="38">
        <f t="shared" si="63"/>
        <v>16609.375</v>
      </c>
      <c r="D84" s="23">
        <f t="shared" si="64"/>
        <v>44.270833333332121</v>
      </c>
    </row>
    <row r="85" spans="1:4" hidden="1" x14ac:dyDescent="0.25">
      <c r="A85" s="4">
        <v>8</v>
      </c>
      <c r="B85" s="37">
        <f t="shared" ca="1" si="65"/>
        <v>44709</v>
      </c>
      <c r="C85" s="38">
        <f t="shared" si="63"/>
        <v>16565.104166666668</v>
      </c>
      <c r="D85" s="23">
        <f t="shared" si="64"/>
        <v>44.270833333332121</v>
      </c>
    </row>
    <row r="86" spans="1:4" hidden="1" x14ac:dyDescent="0.25">
      <c r="A86" s="4">
        <v>9</v>
      </c>
      <c r="B86" s="37">
        <f t="shared" ca="1" si="65"/>
        <v>44740</v>
      </c>
      <c r="C86" s="38">
        <f t="shared" si="63"/>
        <v>16520.833333333336</v>
      </c>
      <c r="D86" s="23">
        <f t="shared" si="64"/>
        <v>44.270833333335759</v>
      </c>
    </row>
    <row r="87" spans="1:4" hidden="1" x14ac:dyDescent="0.25">
      <c r="A87" s="4">
        <v>10</v>
      </c>
      <c r="B87" s="37">
        <f t="shared" ca="1" si="65"/>
        <v>44770</v>
      </c>
      <c r="C87" s="38">
        <f t="shared" si="63"/>
        <v>16476.5625</v>
      </c>
      <c r="D87" s="23">
        <f t="shared" si="64"/>
        <v>44.270833333332121</v>
      </c>
    </row>
    <row r="88" spans="1:4" hidden="1" x14ac:dyDescent="0.25">
      <c r="A88" s="4">
        <v>11</v>
      </c>
      <c r="B88" s="37">
        <f t="shared" ca="1" si="65"/>
        <v>44801</v>
      </c>
      <c r="C88" s="38">
        <f t="shared" si="63"/>
        <v>16432.291666666668</v>
      </c>
      <c r="D88" s="23">
        <f t="shared" si="64"/>
        <v>44.270833333332121</v>
      </c>
    </row>
    <row r="89" spans="1:4" hidden="1" x14ac:dyDescent="0.25">
      <c r="A89" s="4">
        <v>12</v>
      </c>
      <c r="B89" s="37">
        <f t="shared" ca="1" si="65"/>
        <v>44832</v>
      </c>
      <c r="C89" s="38">
        <f t="shared" si="63"/>
        <v>16388.020833333336</v>
      </c>
      <c r="D89" s="23">
        <f t="shared" si="64"/>
        <v>44.270833333335759</v>
      </c>
    </row>
    <row r="90" spans="1:4" hidden="1" x14ac:dyDescent="0.25">
      <c r="A90" s="2">
        <v>13</v>
      </c>
      <c r="B90" s="36">
        <f t="shared" ca="1" si="65"/>
        <v>44862</v>
      </c>
      <c r="C90" s="23">
        <f t="shared" ref="C90:C101" si="66">G21</f>
        <v>16343.75</v>
      </c>
      <c r="D90" s="23">
        <f t="shared" si="64"/>
        <v>44.270833333332121</v>
      </c>
    </row>
    <row r="91" spans="1:4" hidden="1" x14ac:dyDescent="0.25">
      <c r="A91" s="2">
        <v>14</v>
      </c>
      <c r="B91" s="36">
        <f t="shared" ca="1" si="65"/>
        <v>44893</v>
      </c>
      <c r="C91" s="23">
        <f t="shared" si="66"/>
        <v>16299.479166666668</v>
      </c>
      <c r="D91" s="23">
        <f t="shared" si="64"/>
        <v>44.27083333333394</v>
      </c>
    </row>
    <row r="92" spans="1:4" hidden="1" x14ac:dyDescent="0.25">
      <c r="A92" s="2">
        <v>15</v>
      </c>
      <c r="B92" s="36">
        <f t="shared" ca="1" si="65"/>
        <v>44923</v>
      </c>
      <c r="C92" s="23">
        <f t="shared" si="66"/>
        <v>16255.208333333334</v>
      </c>
      <c r="D92" s="23">
        <f t="shared" si="64"/>
        <v>44.27083333333394</v>
      </c>
    </row>
    <row r="93" spans="1:4" hidden="1" x14ac:dyDescent="0.25">
      <c r="A93" s="2">
        <v>16</v>
      </c>
      <c r="B93" s="36">
        <f t="shared" ca="1" si="65"/>
        <v>44954</v>
      </c>
      <c r="C93" s="23">
        <f t="shared" si="66"/>
        <v>16210.9375</v>
      </c>
      <c r="D93" s="23">
        <f t="shared" si="64"/>
        <v>44.270833333332121</v>
      </c>
    </row>
    <row r="94" spans="1:4" hidden="1" x14ac:dyDescent="0.25">
      <c r="A94" s="2">
        <v>17</v>
      </c>
      <c r="B94" s="36">
        <f t="shared" ca="1" si="65"/>
        <v>44985</v>
      </c>
      <c r="C94" s="23">
        <f t="shared" si="66"/>
        <v>16166.666666666668</v>
      </c>
      <c r="D94" s="23">
        <f t="shared" si="64"/>
        <v>44.27083333333394</v>
      </c>
    </row>
    <row r="95" spans="1:4" hidden="1" x14ac:dyDescent="0.25">
      <c r="A95" s="2">
        <v>18</v>
      </c>
      <c r="B95" s="36">
        <f t="shared" ca="1" si="65"/>
        <v>45013</v>
      </c>
      <c r="C95" s="23">
        <f t="shared" si="66"/>
        <v>16122.395833333334</v>
      </c>
      <c r="D95" s="23">
        <f t="shared" si="64"/>
        <v>44.27083333333394</v>
      </c>
    </row>
    <row r="96" spans="1:4" hidden="1" x14ac:dyDescent="0.25">
      <c r="A96" s="2">
        <v>19</v>
      </c>
      <c r="B96" s="36">
        <f t="shared" ca="1" si="65"/>
        <v>45044</v>
      </c>
      <c r="C96" s="23">
        <f t="shared" si="66"/>
        <v>16078.125</v>
      </c>
      <c r="D96" s="23">
        <f t="shared" si="64"/>
        <v>44.270833333332121</v>
      </c>
    </row>
    <row r="97" spans="1:4" hidden="1" x14ac:dyDescent="0.25">
      <c r="A97" s="2">
        <v>20</v>
      </c>
      <c r="B97" s="36">
        <f t="shared" ca="1" si="65"/>
        <v>45074</v>
      </c>
      <c r="C97" s="23">
        <f t="shared" si="66"/>
        <v>16033.854166666668</v>
      </c>
      <c r="D97" s="23">
        <f t="shared" si="64"/>
        <v>44.27083333333394</v>
      </c>
    </row>
    <row r="98" spans="1:4" hidden="1" x14ac:dyDescent="0.25">
      <c r="A98" s="2">
        <v>21</v>
      </c>
      <c r="B98" s="36">
        <f t="shared" ca="1" si="65"/>
        <v>45105</v>
      </c>
      <c r="C98" s="23">
        <f t="shared" si="66"/>
        <v>15989.583333333334</v>
      </c>
      <c r="D98" s="23">
        <f t="shared" si="64"/>
        <v>44.27083333333394</v>
      </c>
    </row>
    <row r="99" spans="1:4" hidden="1" x14ac:dyDescent="0.25">
      <c r="A99" s="2">
        <v>22</v>
      </c>
      <c r="B99" s="36">
        <f t="shared" ca="1" si="65"/>
        <v>45135</v>
      </c>
      <c r="C99" s="23">
        <f t="shared" si="66"/>
        <v>15945.3125</v>
      </c>
      <c r="D99" s="23">
        <f t="shared" si="64"/>
        <v>44.270833333332121</v>
      </c>
    </row>
    <row r="100" spans="1:4" hidden="1" x14ac:dyDescent="0.25">
      <c r="A100" s="2">
        <v>23</v>
      </c>
      <c r="B100" s="36">
        <f t="shared" ca="1" si="65"/>
        <v>45166</v>
      </c>
      <c r="C100" s="23">
        <f t="shared" si="66"/>
        <v>15901.041666666668</v>
      </c>
      <c r="D100" s="23">
        <f t="shared" si="64"/>
        <v>44.27083333333394</v>
      </c>
    </row>
    <row r="101" spans="1:4" hidden="1" x14ac:dyDescent="0.25">
      <c r="A101" s="2">
        <v>24</v>
      </c>
      <c r="B101" s="36">
        <f t="shared" ca="1" si="65"/>
        <v>45197</v>
      </c>
      <c r="C101" s="23">
        <f t="shared" si="66"/>
        <v>15856.770833333334</v>
      </c>
      <c r="D101" s="23">
        <f t="shared" si="64"/>
        <v>-12780.72916666667</v>
      </c>
    </row>
    <row r="102" spans="1:4" hidden="1" x14ac:dyDescent="0.25">
      <c r="A102" s="2">
        <v>25</v>
      </c>
      <c r="B102" s="36">
        <f t="shared" ca="1" si="65"/>
        <v>45227</v>
      </c>
      <c r="C102" s="23">
        <f t="shared" ref="C102:C113" si="67">J21</f>
        <v>28637.500000000004</v>
      </c>
      <c r="D102" s="23">
        <f t="shared" si="64"/>
        <v>103.64583333333576</v>
      </c>
    </row>
    <row r="103" spans="1:4" hidden="1" x14ac:dyDescent="0.25">
      <c r="A103" s="2">
        <v>26</v>
      </c>
      <c r="B103" s="36">
        <f t="shared" ca="1" si="65"/>
        <v>45258</v>
      </c>
      <c r="C103" s="23">
        <f t="shared" si="67"/>
        <v>28533.854166666668</v>
      </c>
      <c r="D103" s="23">
        <f t="shared" si="64"/>
        <v>103.64583333333212</v>
      </c>
    </row>
    <row r="104" spans="1:4" hidden="1" x14ac:dyDescent="0.25">
      <c r="A104" s="2">
        <v>27</v>
      </c>
      <c r="B104" s="36">
        <f t="shared" ca="1" si="65"/>
        <v>45288</v>
      </c>
      <c r="C104" s="23">
        <f t="shared" si="67"/>
        <v>28430.208333333336</v>
      </c>
      <c r="D104" s="23">
        <f t="shared" si="64"/>
        <v>103.64583333333212</v>
      </c>
    </row>
    <row r="105" spans="1:4" hidden="1" x14ac:dyDescent="0.25">
      <c r="A105" s="2">
        <v>28</v>
      </c>
      <c r="B105" s="36">
        <f t="shared" ca="1" si="65"/>
        <v>45319</v>
      </c>
      <c r="C105" s="23">
        <f t="shared" si="67"/>
        <v>28326.562500000004</v>
      </c>
      <c r="D105" s="23">
        <f t="shared" si="64"/>
        <v>103.64583333333576</v>
      </c>
    </row>
    <row r="106" spans="1:4" hidden="1" x14ac:dyDescent="0.25">
      <c r="A106" s="2">
        <v>29</v>
      </c>
      <c r="B106" s="36">
        <f t="shared" ca="1" si="65"/>
        <v>45350</v>
      </c>
      <c r="C106" s="23">
        <f t="shared" si="67"/>
        <v>28222.916666666668</v>
      </c>
      <c r="D106" s="23">
        <f t="shared" si="64"/>
        <v>103.64583333333212</v>
      </c>
    </row>
    <row r="107" spans="1:4" hidden="1" x14ac:dyDescent="0.25">
      <c r="A107" s="2">
        <v>30</v>
      </c>
      <c r="B107" s="36">
        <f t="shared" ca="1" si="65"/>
        <v>45379</v>
      </c>
      <c r="C107" s="23">
        <f t="shared" si="67"/>
        <v>28119.270833333336</v>
      </c>
      <c r="D107" s="23">
        <f t="shared" si="64"/>
        <v>103.64583333333212</v>
      </c>
    </row>
    <row r="108" spans="1:4" hidden="1" x14ac:dyDescent="0.25">
      <c r="A108" s="2">
        <v>31</v>
      </c>
      <c r="B108" s="36">
        <f t="shared" ca="1" si="65"/>
        <v>45410</v>
      </c>
      <c r="C108" s="23">
        <f t="shared" si="67"/>
        <v>28015.625000000004</v>
      </c>
      <c r="D108" s="23">
        <f t="shared" si="64"/>
        <v>103.64583333333576</v>
      </c>
    </row>
    <row r="109" spans="1:4" hidden="1" x14ac:dyDescent="0.25">
      <c r="A109" s="2">
        <v>32</v>
      </c>
      <c r="B109" s="36">
        <f t="shared" ca="1" si="65"/>
        <v>45440</v>
      </c>
      <c r="C109" s="23">
        <f t="shared" si="67"/>
        <v>27911.979166666668</v>
      </c>
      <c r="D109" s="23">
        <f t="shared" si="64"/>
        <v>103.64583333333212</v>
      </c>
    </row>
    <row r="110" spans="1:4" hidden="1" x14ac:dyDescent="0.25">
      <c r="A110" s="2">
        <v>33</v>
      </c>
      <c r="B110" s="36">
        <f t="shared" ca="1" si="65"/>
        <v>45471</v>
      </c>
      <c r="C110" s="23">
        <f t="shared" si="67"/>
        <v>27808.333333333336</v>
      </c>
      <c r="D110" s="23">
        <f t="shared" si="64"/>
        <v>103.64583333333212</v>
      </c>
    </row>
    <row r="111" spans="1:4" hidden="1" x14ac:dyDescent="0.25">
      <c r="A111" s="2">
        <v>34</v>
      </c>
      <c r="B111" s="36">
        <f t="shared" ca="1" si="65"/>
        <v>45501</v>
      </c>
      <c r="C111" s="23">
        <f t="shared" si="67"/>
        <v>27704.687500000004</v>
      </c>
      <c r="D111" s="23">
        <f t="shared" si="64"/>
        <v>103.64583333333576</v>
      </c>
    </row>
    <row r="112" spans="1:4" hidden="1" x14ac:dyDescent="0.25">
      <c r="A112" s="2">
        <v>35</v>
      </c>
      <c r="B112" s="36">
        <f t="shared" ca="1" si="65"/>
        <v>45532</v>
      </c>
      <c r="C112" s="23">
        <f t="shared" si="67"/>
        <v>27601.041666666668</v>
      </c>
      <c r="D112" s="23">
        <f t="shared" si="64"/>
        <v>103.64583333333212</v>
      </c>
    </row>
    <row r="113" spans="1:4" hidden="1" x14ac:dyDescent="0.25">
      <c r="A113" s="2">
        <v>36</v>
      </c>
      <c r="B113" s="36">
        <f t="shared" ca="1" si="65"/>
        <v>45563</v>
      </c>
      <c r="C113" s="23">
        <f t="shared" si="67"/>
        <v>27497.395833333336</v>
      </c>
      <c r="D113" s="23">
        <f t="shared" si="64"/>
        <v>103.64583333333212</v>
      </c>
    </row>
    <row r="114" spans="1:4" hidden="1" x14ac:dyDescent="0.25">
      <c r="A114" s="2">
        <v>37</v>
      </c>
      <c r="B114" s="36">
        <f t="shared" ca="1" si="65"/>
        <v>45593</v>
      </c>
      <c r="C114" s="23">
        <f t="shared" ref="C114:C125" si="68">M21</f>
        <v>27393.750000000004</v>
      </c>
      <c r="D114" s="23">
        <f t="shared" si="64"/>
        <v>103.64583333333576</v>
      </c>
    </row>
    <row r="115" spans="1:4" hidden="1" x14ac:dyDescent="0.25">
      <c r="A115" s="2">
        <v>38</v>
      </c>
      <c r="B115" s="36">
        <f t="shared" ca="1" si="65"/>
        <v>45624</v>
      </c>
      <c r="C115" s="23">
        <f t="shared" si="68"/>
        <v>27290.104166666668</v>
      </c>
      <c r="D115" s="23">
        <f t="shared" si="64"/>
        <v>103.64583333333212</v>
      </c>
    </row>
    <row r="116" spans="1:4" hidden="1" x14ac:dyDescent="0.25">
      <c r="A116" s="2">
        <v>39</v>
      </c>
      <c r="B116" s="36">
        <f t="shared" ca="1" si="65"/>
        <v>45654</v>
      </c>
      <c r="C116" s="23">
        <f t="shared" si="68"/>
        <v>27186.458333333336</v>
      </c>
      <c r="D116" s="23">
        <f t="shared" si="64"/>
        <v>103.64583333333212</v>
      </c>
    </row>
    <row r="117" spans="1:4" hidden="1" x14ac:dyDescent="0.25">
      <c r="A117" s="2">
        <v>40</v>
      </c>
      <c r="B117" s="36">
        <f t="shared" ca="1" si="65"/>
        <v>45685</v>
      </c>
      <c r="C117" s="23">
        <f t="shared" si="68"/>
        <v>27082.812500000004</v>
      </c>
      <c r="D117" s="23">
        <f t="shared" si="64"/>
        <v>103.64583333333576</v>
      </c>
    </row>
    <row r="118" spans="1:4" hidden="1" x14ac:dyDescent="0.25">
      <c r="A118" s="2">
        <v>41</v>
      </c>
      <c r="B118" s="36">
        <f t="shared" ca="1" si="65"/>
        <v>45716</v>
      </c>
      <c r="C118" s="23">
        <f t="shared" si="68"/>
        <v>26979.166666666668</v>
      </c>
      <c r="D118" s="23">
        <f t="shared" si="64"/>
        <v>103.64583333333212</v>
      </c>
    </row>
    <row r="119" spans="1:4" hidden="1" x14ac:dyDescent="0.25">
      <c r="A119" s="2">
        <v>42</v>
      </c>
      <c r="B119" s="36">
        <f t="shared" ca="1" si="65"/>
        <v>45744</v>
      </c>
      <c r="C119" s="23">
        <f t="shared" si="68"/>
        <v>26875.520833333336</v>
      </c>
      <c r="D119" s="23">
        <f t="shared" si="64"/>
        <v>103.64583333333212</v>
      </c>
    </row>
    <row r="120" spans="1:4" hidden="1" x14ac:dyDescent="0.25">
      <c r="A120" s="2">
        <v>43</v>
      </c>
      <c r="B120" s="36">
        <f t="shared" ca="1" si="65"/>
        <v>45775</v>
      </c>
      <c r="C120" s="23">
        <f t="shared" si="68"/>
        <v>26771.875000000004</v>
      </c>
      <c r="D120" s="23">
        <f t="shared" si="64"/>
        <v>103.64583333333576</v>
      </c>
    </row>
    <row r="121" spans="1:4" hidden="1" x14ac:dyDescent="0.25">
      <c r="A121" s="2">
        <v>44</v>
      </c>
      <c r="B121" s="36">
        <f t="shared" ca="1" si="65"/>
        <v>45805</v>
      </c>
      <c r="C121" s="23">
        <f t="shared" si="68"/>
        <v>26668.229166666668</v>
      </c>
      <c r="D121" s="23">
        <f t="shared" si="64"/>
        <v>103.64583333333212</v>
      </c>
    </row>
    <row r="122" spans="1:4" hidden="1" x14ac:dyDescent="0.25">
      <c r="A122" s="2">
        <v>45</v>
      </c>
      <c r="B122" s="36">
        <f t="shared" ca="1" si="65"/>
        <v>45836</v>
      </c>
      <c r="C122" s="23">
        <f t="shared" si="68"/>
        <v>26564.583333333336</v>
      </c>
      <c r="D122" s="23">
        <f t="shared" si="64"/>
        <v>103.64583333333212</v>
      </c>
    </row>
    <row r="123" spans="1:4" hidden="1" x14ac:dyDescent="0.25">
      <c r="A123" s="2">
        <v>46</v>
      </c>
      <c r="B123" s="36">
        <f t="shared" ca="1" si="65"/>
        <v>45866</v>
      </c>
      <c r="C123" s="23">
        <f t="shared" si="68"/>
        <v>26460.937500000004</v>
      </c>
      <c r="D123" s="23">
        <f t="shared" si="64"/>
        <v>103.64583333333576</v>
      </c>
    </row>
    <row r="124" spans="1:4" hidden="1" x14ac:dyDescent="0.25">
      <c r="A124" s="2">
        <v>47</v>
      </c>
      <c r="B124" s="36">
        <f t="shared" ca="1" si="65"/>
        <v>45897</v>
      </c>
      <c r="C124" s="23">
        <f t="shared" si="68"/>
        <v>26357.291666666668</v>
      </c>
      <c r="D124" s="23">
        <f t="shared" si="64"/>
        <v>103.64583333333212</v>
      </c>
    </row>
    <row r="125" spans="1:4" hidden="1" x14ac:dyDescent="0.25">
      <c r="A125" s="2">
        <v>48</v>
      </c>
      <c r="B125" s="36">
        <f t="shared" ca="1" si="65"/>
        <v>45928</v>
      </c>
      <c r="C125" s="23">
        <f t="shared" si="68"/>
        <v>26253.645833333336</v>
      </c>
      <c r="D125" s="23">
        <f t="shared" si="64"/>
        <v>103.64583333333212</v>
      </c>
    </row>
    <row r="126" spans="1:4" hidden="1" x14ac:dyDescent="0.25">
      <c r="A126" s="2">
        <v>49</v>
      </c>
      <c r="B126" s="36">
        <f t="shared" ca="1" si="65"/>
        <v>45958</v>
      </c>
      <c r="C126" s="23">
        <f t="shared" ref="C126:C137" si="69">P21</f>
        <v>26150.000000000004</v>
      </c>
      <c r="D126" s="23">
        <f t="shared" si="64"/>
        <v>103.64583333333576</v>
      </c>
    </row>
    <row r="127" spans="1:4" hidden="1" x14ac:dyDescent="0.25">
      <c r="A127" s="2">
        <v>50</v>
      </c>
      <c r="B127" s="36">
        <f t="shared" ca="1" si="65"/>
        <v>45989</v>
      </c>
      <c r="C127" s="23">
        <f t="shared" si="69"/>
        <v>26046.354166666668</v>
      </c>
      <c r="D127" s="23">
        <f t="shared" si="64"/>
        <v>103.64583333333212</v>
      </c>
    </row>
    <row r="128" spans="1:4" hidden="1" x14ac:dyDescent="0.25">
      <c r="A128" s="2">
        <v>51</v>
      </c>
      <c r="B128" s="36">
        <f t="shared" ca="1" si="65"/>
        <v>46019</v>
      </c>
      <c r="C128" s="23">
        <f t="shared" si="69"/>
        <v>25942.708333333336</v>
      </c>
      <c r="D128" s="23">
        <f t="shared" si="64"/>
        <v>103.64583333333212</v>
      </c>
    </row>
    <row r="129" spans="1:4" hidden="1" x14ac:dyDescent="0.25">
      <c r="A129" s="2">
        <v>52</v>
      </c>
      <c r="B129" s="36">
        <f t="shared" ca="1" si="65"/>
        <v>46050</v>
      </c>
      <c r="C129" s="23">
        <f t="shared" si="69"/>
        <v>25839.062500000004</v>
      </c>
      <c r="D129" s="23">
        <f t="shared" si="64"/>
        <v>103.64583333333576</v>
      </c>
    </row>
    <row r="130" spans="1:4" hidden="1" x14ac:dyDescent="0.25">
      <c r="A130" s="2">
        <v>53</v>
      </c>
      <c r="B130" s="36">
        <f t="shared" ca="1" si="65"/>
        <v>46081</v>
      </c>
      <c r="C130" s="23">
        <f t="shared" si="69"/>
        <v>25735.416666666668</v>
      </c>
      <c r="D130" s="23">
        <f t="shared" si="64"/>
        <v>103.64583333333212</v>
      </c>
    </row>
    <row r="131" spans="1:4" hidden="1" x14ac:dyDescent="0.25">
      <c r="A131" s="2">
        <v>54</v>
      </c>
      <c r="B131" s="36">
        <f t="shared" ca="1" si="65"/>
        <v>46109</v>
      </c>
      <c r="C131" s="23">
        <f t="shared" si="69"/>
        <v>25631.770833333336</v>
      </c>
      <c r="D131" s="23">
        <f t="shared" si="64"/>
        <v>103.64583333333212</v>
      </c>
    </row>
    <row r="132" spans="1:4" hidden="1" x14ac:dyDescent="0.25">
      <c r="A132" s="2">
        <v>55</v>
      </c>
      <c r="B132" s="36">
        <f t="shared" ca="1" si="65"/>
        <v>46140</v>
      </c>
      <c r="C132" s="23">
        <f t="shared" si="69"/>
        <v>25528.125000000004</v>
      </c>
      <c r="D132" s="23">
        <f t="shared" si="64"/>
        <v>103.64583333333576</v>
      </c>
    </row>
    <row r="133" spans="1:4" hidden="1" x14ac:dyDescent="0.25">
      <c r="A133" s="2">
        <v>56</v>
      </c>
      <c r="B133" s="36">
        <f t="shared" ca="1" si="65"/>
        <v>46170</v>
      </c>
      <c r="C133" s="23">
        <f t="shared" si="69"/>
        <v>25424.479166666668</v>
      </c>
      <c r="D133" s="23">
        <f t="shared" si="64"/>
        <v>103.64583333333212</v>
      </c>
    </row>
    <row r="134" spans="1:4" hidden="1" x14ac:dyDescent="0.25">
      <c r="A134" s="2">
        <v>57</v>
      </c>
      <c r="B134" s="36">
        <f t="shared" ca="1" si="65"/>
        <v>46201</v>
      </c>
      <c r="C134" s="23">
        <f t="shared" si="69"/>
        <v>25320.833333333336</v>
      </c>
      <c r="D134" s="23">
        <f t="shared" si="64"/>
        <v>103.64583333333212</v>
      </c>
    </row>
    <row r="135" spans="1:4" hidden="1" x14ac:dyDescent="0.25">
      <c r="A135" s="2">
        <v>58</v>
      </c>
      <c r="B135" s="36">
        <f t="shared" ca="1" si="65"/>
        <v>46231</v>
      </c>
      <c r="C135" s="23">
        <f t="shared" si="69"/>
        <v>25217.187500000004</v>
      </c>
      <c r="D135" s="23">
        <f t="shared" si="64"/>
        <v>103.64583333333576</v>
      </c>
    </row>
    <row r="136" spans="1:4" hidden="1" x14ac:dyDescent="0.25">
      <c r="A136" s="2">
        <v>59</v>
      </c>
      <c r="B136" s="36">
        <f t="shared" ca="1" si="65"/>
        <v>46262</v>
      </c>
      <c r="C136" s="23">
        <f t="shared" si="69"/>
        <v>25113.541666666668</v>
      </c>
      <c r="D136" s="23">
        <f t="shared" si="64"/>
        <v>103.64583333333212</v>
      </c>
    </row>
    <row r="137" spans="1:4" hidden="1" x14ac:dyDescent="0.25">
      <c r="A137" s="2">
        <v>60</v>
      </c>
      <c r="B137" s="36">
        <f t="shared" ca="1" si="65"/>
        <v>46293</v>
      </c>
      <c r="C137" s="23">
        <f t="shared" si="69"/>
        <v>25009.895833333336</v>
      </c>
      <c r="D137" s="23">
        <f t="shared" si="64"/>
        <v>103.64583333333212</v>
      </c>
    </row>
    <row r="138" spans="1:4" hidden="1" x14ac:dyDescent="0.25">
      <c r="A138" s="2">
        <v>61</v>
      </c>
      <c r="B138" s="36">
        <f t="shared" ca="1" si="65"/>
        <v>46323</v>
      </c>
      <c r="C138" s="23">
        <f t="shared" ref="C138:C149" si="70">S21</f>
        <v>24906.250000000004</v>
      </c>
      <c r="D138" s="23">
        <f t="shared" si="64"/>
        <v>103.64583333333576</v>
      </c>
    </row>
    <row r="139" spans="1:4" hidden="1" x14ac:dyDescent="0.25">
      <c r="A139" s="2">
        <v>62</v>
      </c>
      <c r="B139" s="36">
        <f t="shared" ca="1" si="65"/>
        <v>46354</v>
      </c>
      <c r="C139" s="23">
        <f t="shared" si="70"/>
        <v>24802.604166666668</v>
      </c>
      <c r="D139" s="23">
        <f t="shared" si="64"/>
        <v>103.64583333333212</v>
      </c>
    </row>
    <row r="140" spans="1:4" hidden="1" x14ac:dyDescent="0.25">
      <c r="A140" s="2">
        <v>63</v>
      </c>
      <c r="B140" s="36">
        <f t="shared" ca="1" si="65"/>
        <v>46384</v>
      </c>
      <c r="C140" s="23">
        <f t="shared" si="70"/>
        <v>24698.958333333336</v>
      </c>
      <c r="D140" s="23">
        <f t="shared" si="64"/>
        <v>103.64583333333212</v>
      </c>
    </row>
    <row r="141" spans="1:4" hidden="1" x14ac:dyDescent="0.25">
      <c r="A141" s="2">
        <v>64</v>
      </c>
      <c r="B141" s="36">
        <f t="shared" ca="1" si="65"/>
        <v>46415</v>
      </c>
      <c r="C141" s="23">
        <f t="shared" si="70"/>
        <v>24595.312500000004</v>
      </c>
      <c r="D141" s="23">
        <f t="shared" si="64"/>
        <v>103.64583333333576</v>
      </c>
    </row>
    <row r="142" spans="1:4" hidden="1" x14ac:dyDescent="0.25">
      <c r="A142" s="2">
        <v>65</v>
      </c>
      <c r="B142" s="36">
        <f t="shared" ca="1" si="65"/>
        <v>46446</v>
      </c>
      <c r="C142" s="23">
        <f t="shared" si="70"/>
        <v>24491.666666666668</v>
      </c>
      <c r="D142" s="23">
        <f t="shared" si="64"/>
        <v>103.64583333333212</v>
      </c>
    </row>
    <row r="143" spans="1:4" hidden="1" x14ac:dyDescent="0.25">
      <c r="A143" s="2">
        <v>66</v>
      </c>
      <c r="B143" s="36">
        <f t="shared" ca="1" si="65"/>
        <v>46474</v>
      </c>
      <c r="C143" s="23">
        <f t="shared" si="70"/>
        <v>24388.020833333336</v>
      </c>
      <c r="D143" s="23">
        <f t="shared" ref="D143:D206" si="71">C143-C144</f>
        <v>103.64583333333212</v>
      </c>
    </row>
    <row r="144" spans="1:4" hidden="1" x14ac:dyDescent="0.25">
      <c r="A144" s="2">
        <v>67</v>
      </c>
      <c r="B144" s="36">
        <f t="shared" ref="B144:B207" ca="1" si="72">EDATE(B143,1)</f>
        <v>46505</v>
      </c>
      <c r="C144" s="23">
        <f t="shared" si="70"/>
        <v>24284.375000000004</v>
      </c>
      <c r="D144" s="23">
        <f t="shared" si="71"/>
        <v>103.64583333333576</v>
      </c>
    </row>
    <row r="145" spans="1:4" hidden="1" x14ac:dyDescent="0.25">
      <c r="A145" s="2">
        <v>68</v>
      </c>
      <c r="B145" s="36">
        <f t="shared" ca="1" si="72"/>
        <v>46535</v>
      </c>
      <c r="C145" s="23">
        <f t="shared" si="70"/>
        <v>24180.729166666668</v>
      </c>
      <c r="D145" s="23">
        <f t="shared" si="71"/>
        <v>103.64583333333212</v>
      </c>
    </row>
    <row r="146" spans="1:4" hidden="1" x14ac:dyDescent="0.25">
      <c r="A146" s="2">
        <v>69</v>
      </c>
      <c r="B146" s="36">
        <f t="shared" ca="1" si="72"/>
        <v>46566</v>
      </c>
      <c r="C146" s="23">
        <f t="shared" si="70"/>
        <v>24077.083333333336</v>
      </c>
      <c r="D146" s="23">
        <f t="shared" si="71"/>
        <v>103.64583333333212</v>
      </c>
    </row>
    <row r="147" spans="1:4" hidden="1" x14ac:dyDescent="0.25">
      <c r="A147" s="2">
        <v>70</v>
      </c>
      <c r="B147" s="36">
        <f t="shared" ca="1" si="72"/>
        <v>46596</v>
      </c>
      <c r="C147" s="23">
        <f t="shared" si="70"/>
        <v>23973.437500000004</v>
      </c>
      <c r="D147" s="23">
        <f t="shared" si="71"/>
        <v>103.64583333333576</v>
      </c>
    </row>
    <row r="148" spans="1:4" hidden="1" x14ac:dyDescent="0.25">
      <c r="A148" s="2">
        <v>71</v>
      </c>
      <c r="B148" s="36">
        <f t="shared" ca="1" si="72"/>
        <v>46627</v>
      </c>
      <c r="C148" s="23">
        <f t="shared" si="70"/>
        <v>23869.791666666668</v>
      </c>
      <c r="D148" s="23">
        <f t="shared" si="71"/>
        <v>103.64583333333212</v>
      </c>
    </row>
    <row r="149" spans="1:4" hidden="1" x14ac:dyDescent="0.25">
      <c r="A149" s="2">
        <v>72</v>
      </c>
      <c r="B149" s="36">
        <f t="shared" ca="1" si="72"/>
        <v>46658</v>
      </c>
      <c r="C149" s="23">
        <f t="shared" si="70"/>
        <v>23766.145833333336</v>
      </c>
      <c r="D149" s="23">
        <f t="shared" si="71"/>
        <v>103.64583333333212</v>
      </c>
    </row>
    <row r="150" spans="1:4" hidden="1" x14ac:dyDescent="0.25">
      <c r="A150" s="2">
        <v>73</v>
      </c>
      <c r="B150" s="36">
        <f t="shared" ca="1" si="72"/>
        <v>46688</v>
      </c>
      <c r="C150" s="23">
        <f t="shared" ref="C150:C161" si="73">V21</f>
        <v>23662.500000000004</v>
      </c>
      <c r="D150" s="23">
        <f t="shared" si="71"/>
        <v>103.64583333333576</v>
      </c>
    </row>
    <row r="151" spans="1:4" hidden="1" x14ac:dyDescent="0.25">
      <c r="A151" s="2">
        <v>74</v>
      </c>
      <c r="B151" s="36">
        <f t="shared" ca="1" si="72"/>
        <v>46719</v>
      </c>
      <c r="C151" s="23">
        <f t="shared" si="73"/>
        <v>23558.854166666668</v>
      </c>
      <c r="D151" s="23">
        <f t="shared" si="71"/>
        <v>103.64583333333212</v>
      </c>
    </row>
    <row r="152" spans="1:4" hidden="1" x14ac:dyDescent="0.25">
      <c r="A152" s="2">
        <v>75</v>
      </c>
      <c r="B152" s="36">
        <f t="shared" ca="1" si="72"/>
        <v>46749</v>
      </c>
      <c r="C152" s="23">
        <f t="shared" si="73"/>
        <v>23455.208333333336</v>
      </c>
      <c r="D152" s="23">
        <f t="shared" si="71"/>
        <v>103.64583333333212</v>
      </c>
    </row>
    <row r="153" spans="1:4" hidden="1" x14ac:dyDescent="0.25">
      <c r="A153" s="2">
        <v>76</v>
      </c>
      <c r="B153" s="36">
        <f t="shared" ca="1" si="72"/>
        <v>46780</v>
      </c>
      <c r="C153" s="23">
        <f t="shared" si="73"/>
        <v>23351.562500000004</v>
      </c>
      <c r="D153" s="23">
        <f t="shared" si="71"/>
        <v>103.64583333333576</v>
      </c>
    </row>
    <row r="154" spans="1:4" hidden="1" x14ac:dyDescent="0.25">
      <c r="A154" s="2">
        <v>77</v>
      </c>
      <c r="B154" s="36">
        <f t="shared" ca="1" si="72"/>
        <v>46811</v>
      </c>
      <c r="C154" s="23">
        <f t="shared" si="73"/>
        <v>23247.916666666668</v>
      </c>
      <c r="D154" s="23">
        <f t="shared" si="71"/>
        <v>103.64583333333212</v>
      </c>
    </row>
    <row r="155" spans="1:4" hidden="1" x14ac:dyDescent="0.25">
      <c r="A155" s="2">
        <v>78</v>
      </c>
      <c r="B155" s="36">
        <f t="shared" ca="1" si="72"/>
        <v>46840</v>
      </c>
      <c r="C155" s="23">
        <f t="shared" si="73"/>
        <v>23144.270833333336</v>
      </c>
      <c r="D155" s="23">
        <f t="shared" si="71"/>
        <v>103.64583333333212</v>
      </c>
    </row>
    <row r="156" spans="1:4" hidden="1" x14ac:dyDescent="0.25">
      <c r="A156" s="2">
        <v>79</v>
      </c>
      <c r="B156" s="36">
        <f t="shared" ca="1" si="72"/>
        <v>46871</v>
      </c>
      <c r="C156" s="23">
        <f t="shared" si="73"/>
        <v>23040.625000000004</v>
      </c>
      <c r="D156" s="23">
        <f t="shared" si="71"/>
        <v>103.64583333333576</v>
      </c>
    </row>
    <row r="157" spans="1:4" hidden="1" x14ac:dyDescent="0.25">
      <c r="A157" s="2">
        <v>80</v>
      </c>
      <c r="B157" s="36">
        <f t="shared" ca="1" si="72"/>
        <v>46901</v>
      </c>
      <c r="C157" s="23">
        <f t="shared" si="73"/>
        <v>22936.979166666668</v>
      </c>
      <c r="D157" s="23">
        <f t="shared" si="71"/>
        <v>103.64583333333212</v>
      </c>
    </row>
    <row r="158" spans="1:4" hidden="1" x14ac:dyDescent="0.25">
      <c r="A158" s="2">
        <v>81</v>
      </c>
      <c r="B158" s="36">
        <f t="shared" ca="1" si="72"/>
        <v>46932</v>
      </c>
      <c r="C158" s="23">
        <f t="shared" si="73"/>
        <v>22833.333333333336</v>
      </c>
      <c r="D158" s="23">
        <f t="shared" si="71"/>
        <v>103.64583333333212</v>
      </c>
    </row>
    <row r="159" spans="1:4" hidden="1" x14ac:dyDescent="0.25">
      <c r="A159" s="2">
        <v>82</v>
      </c>
      <c r="B159" s="36">
        <f t="shared" ca="1" si="72"/>
        <v>46962</v>
      </c>
      <c r="C159" s="23">
        <f t="shared" si="73"/>
        <v>22729.687500000004</v>
      </c>
      <c r="D159" s="23">
        <f t="shared" si="71"/>
        <v>103.64583333333576</v>
      </c>
    </row>
    <row r="160" spans="1:4" hidden="1" x14ac:dyDescent="0.25">
      <c r="A160" s="2">
        <v>83</v>
      </c>
      <c r="B160" s="36">
        <f t="shared" ca="1" si="72"/>
        <v>46993</v>
      </c>
      <c r="C160" s="23">
        <f t="shared" si="73"/>
        <v>22626.041666666668</v>
      </c>
      <c r="D160" s="23">
        <f t="shared" si="71"/>
        <v>103.64583333333212</v>
      </c>
    </row>
    <row r="161" spans="1:4" hidden="1" x14ac:dyDescent="0.25">
      <c r="A161" s="2">
        <v>84</v>
      </c>
      <c r="B161" s="36">
        <f t="shared" ca="1" si="72"/>
        <v>47024</v>
      </c>
      <c r="C161" s="23">
        <f t="shared" si="73"/>
        <v>22522.395833333336</v>
      </c>
      <c r="D161" s="23">
        <f t="shared" si="71"/>
        <v>103.64583333333576</v>
      </c>
    </row>
    <row r="162" spans="1:4" hidden="1" x14ac:dyDescent="0.25">
      <c r="A162" s="2">
        <v>85</v>
      </c>
      <c r="B162" s="36">
        <f t="shared" ca="1" si="72"/>
        <v>47054</v>
      </c>
      <c r="C162" s="23">
        <f t="shared" ref="C162:C173" si="74">D36</f>
        <v>22418.75</v>
      </c>
      <c r="D162" s="23">
        <f t="shared" si="71"/>
        <v>103.64583333333212</v>
      </c>
    </row>
    <row r="163" spans="1:4" hidden="1" x14ac:dyDescent="0.25">
      <c r="A163" s="2">
        <v>86</v>
      </c>
      <c r="B163" s="36">
        <f t="shared" ca="1" si="72"/>
        <v>47085</v>
      </c>
      <c r="C163" s="23">
        <f t="shared" si="74"/>
        <v>22315.104166666668</v>
      </c>
      <c r="D163" s="23">
        <f t="shared" si="71"/>
        <v>103.64583333333212</v>
      </c>
    </row>
    <row r="164" spans="1:4" hidden="1" x14ac:dyDescent="0.25">
      <c r="A164" s="2">
        <v>87</v>
      </c>
      <c r="B164" s="36">
        <f t="shared" ca="1" si="72"/>
        <v>47115</v>
      </c>
      <c r="C164" s="23">
        <f t="shared" si="74"/>
        <v>22211.458333333336</v>
      </c>
      <c r="D164" s="23">
        <f t="shared" si="71"/>
        <v>103.64583333333576</v>
      </c>
    </row>
    <row r="165" spans="1:4" hidden="1" x14ac:dyDescent="0.25">
      <c r="A165" s="2">
        <v>88</v>
      </c>
      <c r="B165" s="36">
        <f t="shared" ca="1" si="72"/>
        <v>47146</v>
      </c>
      <c r="C165" s="23">
        <f t="shared" si="74"/>
        <v>22107.8125</v>
      </c>
      <c r="D165" s="23">
        <f t="shared" si="71"/>
        <v>103.64583333333212</v>
      </c>
    </row>
    <row r="166" spans="1:4" hidden="1" x14ac:dyDescent="0.25">
      <c r="A166" s="2">
        <v>89</v>
      </c>
      <c r="B166" s="36">
        <f t="shared" ca="1" si="72"/>
        <v>47177</v>
      </c>
      <c r="C166" s="23">
        <f t="shared" si="74"/>
        <v>22004.166666666668</v>
      </c>
      <c r="D166" s="23">
        <f t="shared" si="71"/>
        <v>103.64583333333212</v>
      </c>
    </row>
    <row r="167" spans="1:4" hidden="1" x14ac:dyDescent="0.25">
      <c r="A167" s="2">
        <v>90</v>
      </c>
      <c r="B167" s="36">
        <f t="shared" ca="1" si="72"/>
        <v>47205</v>
      </c>
      <c r="C167" s="23">
        <f t="shared" si="74"/>
        <v>21900.520833333336</v>
      </c>
      <c r="D167" s="23">
        <f t="shared" si="71"/>
        <v>103.64583333333576</v>
      </c>
    </row>
    <row r="168" spans="1:4" hidden="1" x14ac:dyDescent="0.25">
      <c r="A168" s="2">
        <v>91</v>
      </c>
      <c r="B168" s="36">
        <f t="shared" ca="1" si="72"/>
        <v>47236</v>
      </c>
      <c r="C168" s="23">
        <f t="shared" si="74"/>
        <v>21796.875</v>
      </c>
      <c r="D168" s="23">
        <f t="shared" si="71"/>
        <v>103.64583333333212</v>
      </c>
    </row>
    <row r="169" spans="1:4" hidden="1" x14ac:dyDescent="0.25">
      <c r="A169" s="2">
        <v>92</v>
      </c>
      <c r="B169" s="36">
        <f t="shared" ca="1" si="72"/>
        <v>47266</v>
      </c>
      <c r="C169" s="23">
        <f t="shared" si="74"/>
        <v>21693.229166666668</v>
      </c>
      <c r="D169" s="23">
        <f t="shared" si="71"/>
        <v>103.64583333333212</v>
      </c>
    </row>
    <row r="170" spans="1:4" hidden="1" x14ac:dyDescent="0.25">
      <c r="A170" s="2">
        <v>93</v>
      </c>
      <c r="B170" s="36">
        <f t="shared" ca="1" si="72"/>
        <v>47297</v>
      </c>
      <c r="C170" s="23">
        <f t="shared" si="74"/>
        <v>21589.583333333336</v>
      </c>
      <c r="D170" s="23">
        <f t="shared" si="71"/>
        <v>103.64583333333576</v>
      </c>
    </row>
    <row r="171" spans="1:4" hidden="1" x14ac:dyDescent="0.25">
      <c r="A171" s="2">
        <v>94</v>
      </c>
      <c r="B171" s="36">
        <f t="shared" ca="1" si="72"/>
        <v>47327</v>
      </c>
      <c r="C171" s="23">
        <f t="shared" si="74"/>
        <v>21485.9375</v>
      </c>
      <c r="D171" s="23">
        <f t="shared" si="71"/>
        <v>103.64583333333212</v>
      </c>
    </row>
    <row r="172" spans="1:4" hidden="1" x14ac:dyDescent="0.25">
      <c r="A172" s="2">
        <v>95</v>
      </c>
      <c r="B172" s="36">
        <f t="shared" ca="1" si="72"/>
        <v>47358</v>
      </c>
      <c r="C172" s="23">
        <f t="shared" si="74"/>
        <v>21382.291666666668</v>
      </c>
      <c r="D172" s="23">
        <f t="shared" si="71"/>
        <v>103.64583333333212</v>
      </c>
    </row>
    <row r="173" spans="1:4" hidden="1" x14ac:dyDescent="0.25">
      <c r="A173" s="2">
        <v>96</v>
      </c>
      <c r="B173" s="36">
        <f t="shared" ca="1" si="72"/>
        <v>47389</v>
      </c>
      <c r="C173" s="23">
        <f t="shared" si="74"/>
        <v>21278.645833333336</v>
      </c>
      <c r="D173" s="23">
        <f t="shared" si="71"/>
        <v>103.64583333333576</v>
      </c>
    </row>
    <row r="174" spans="1:4" hidden="1" x14ac:dyDescent="0.25">
      <c r="A174" s="2">
        <v>97</v>
      </c>
      <c r="B174" s="36">
        <f t="shared" ca="1" si="72"/>
        <v>47419</v>
      </c>
      <c r="C174" s="23">
        <f t="shared" ref="C174:C185" si="75">G36</f>
        <v>21175</v>
      </c>
      <c r="D174" s="23">
        <f t="shared" si="71"/>
        <v>103.64583333333212</v>
      </c>
    </row>
    <row r="175" spans="1:4" hidden="1" x14ac:dyDescent="0.25">
      <c r="A175" s="2">
        <v>98</v>
      </c>
      <c r="B175" s="36">
        <f t="shared" ca="1" si="72"/>
        <v>47450</v>
      </c>
      <c r="C175" s="23">
        <f t="shared" si="75"/>
        <v>21071.354166666668</v>
      </c>
      <c r="D175" s="23">
        <f t="shared" si="71"/>
        <v>103.64583333333212</v>
      </c>
    </row>
    <row r="176" spans="1:4" hidden="1" x14ac:dyDescent="0.25">
      <c r="A176" s="2">
        <v>99</v>
      </c>
      <c r="B176" s="36">
        <f t="shared" ca="1" si="72"/>
        <v>47480</v>
      </c>
      <c r="C176" s="23">
        <f t="shared" si="75"/>
        <v>20967.708333333336</v>
      </c>
      <c r="D176" s="23">
        <f t="shared" si="71"/>
        <v>103.64583333333576</v>
      </c>
    </row>
    <row r="177" spans="1:4" hidden="1" x14ac:dyDescent="0.25">
      <c r="A177" s="2">
        <v>100</v>
      </c>
      <c r="B177" s="36">
        <f t="shared" ca="1" si="72"/>
        <v>47511</v>
      </c>
      <c r="C177" s="23">
        <f t="shared" si="75"/>
        <v>20864.0625</v>
      </c>
      <c r="D177" s="23">
        <f t="shared" si="71"/>
        <v>103.64583333333212</v>
      </c>
    </row>
    <row r="178" spans="1:4" hidden="1" x14ac:dyDescent="0.25">
      <c r="A178" s="2">
        <v>101</v>
      </c>
      <c r="B178" s="36">
        <f t="shared" ca="1" si="72"/>
        <v>47542</v>
      </c>
      <c r="C178" s="23">
        <f t="shared" si="75"/>
        <v>20760.416666666668</v>
      </c>
      <c r="D178" s="23">
        <f t="shared" si="71"/>
        <v>103.64583333333212</v>
      </c>
    </row>
    <row r="179" spans="1:4" hidden="1" x14ac:dyDescent="0.25">
      <c r="A179" s="2">
        <v>102</v>
      </c>
      <c r="B179" s="36">
        <f t="shared" ca="1" si="72"/>
        <v>47570</v>
      </c>
      <c r="C179" s="23">
        <f t="shared" si="75"/>
        <v>20656.770833333336</v>
      </c>
      <c r="D179" s="23">
        <f t="shared" si="71"/>
        <v>103.64583333333576</v>
      </c>
    </row>
    <row r="180" spans="1:4" hidden="1" x14ac:dyDescent="0.25">
      <c r="A180" s="2">
        <v>103</v>
      </c>
      <c r="B180" s="36">
        <f t="shared" ca="1" si="72"/>
        <v>47601</v>
      </c>
      <c r="C180" s="23">
        <f t="shared" si="75"/>
        <v>20553.125</v>
      </c>
      <c r="D180" s="23">
        <f t="shared" si="71"/>
        <v>103.64583333333212</v>
      </c>
    </row>
    <row r="181" spans="1:4" hidden="1" x14ac:dyDescent="0.25">
      <c r="A181" s="2">
        <v>104</v>
      </c>
      <c r="B181" s="36">
        <f t="shared" ca="1" si="72"/>
        <v>47631</v>
      </c>
      <c r="C181" s="23">
        <f t="shared" si="75"/>
        <v>20449.479166666668</v>
      </c>
      <c r="D181" s="23">
        <f t="shared" si="71"/>
        <v>103.64583333333212</v>
      </c>
    </row>
    <row r="182" spans="1:4" hidden="1" x14ac:dyDescent="0.25">
      <c r="A182" s="2">
        <v>105</v>
      </c>
      <c r="B182" s="36">
        <f t="shared" ca="1" si="72"/>
        <v>47662</v>
      </c>
      <c r="C182" s="23">
        <f t="shared" si="75"/>
        <v>20345.833333333336</v>
      </c>
      <c r="D182" s="23">
        <f t="shared" si="71"/>
        <v>103.64583333333576</v>
      </c>
    </row>
    <row r="183" spans="1:4" hidden="1" x14ac:dyDescent="0.25">
      <c r="A183" s="2">
        <v>106</v>
      </c>
      <c r="B183" s="36">
        <f t="shared" ca="1" si="72"/>
        <v>47692</v>
      </c>
      <c r="C183" s="23">
        <f t="shared" si="75"/>
        <v>20242.1875</v>
      </c>
      <c r="D183" s="23">
        <f t="shared" si="71"/>
        <v>103.64583333333212</v>
      </c>
    </row>
    <row r="184" spans="1:4" hidden="1" x14ac:dyDescent="0.25">
      <c r="A184" s="2">
        <v>107</v>
      </c>
      <c r="B184" s="36">
        <f t="shared" ca="1" si="72"/>
        <v>47723</v>
      </c>
      <c r="C184" s="23">
        <f t="shared" si="75"/>
        <v>20138.541666666668</v>
      </c>
      <c r="D184" s="23">
        <f t="shared" si="71"/>
        <v>103.64583333333212</v>
      </c>
    </row>
    <row r="185" spans="1:4" hidden="1" x14ac:dyDescent="0.25">
      <c r="A185" s="2">
        <v>108</v>
      </c>
      <c r="B185" s="36">
        <f t="shared" ca="1" si="72"/>
        <v>47754</v>
      </c>
      <c r="C185" s="23">
        <f t="shared" si="75"/>
        <v>20034.895833333336</v>
      </c>
      <c r="D185" s="23">
        <f t="shared" si="71"/>
        <v>103.64583333333576</v>
      </c>
    </row>
    <row r="186" spans="1:4" hidden="1" x14ac:dyDescent="0.25">
      <c r="A186" s="2">
        <v>109</v>
      </c>
      <c r="B186" s="36">
        <f t="shared" ca="1" si="72"/>
        <v>47784</v>
      </c>
      <c r="C186" s="23">
        <f t="shared" ref="C186:C197" si="76">J36</f>
        <v>19931.25</v>
      </c>
      <c r="D186" s="23">
        <f t="shared" si="71"/>
        <v>103.64583333333212</v>
      </c>
    </row>
    <row r="187" spans="1:4" hidden="1" x14ac:dyDescent="0.25">
      <c r="A187" s="2">
        <v>110</v>
      </c>
      <c r="B187" s="36">
        <f t="shared" ca="1" si="72"/>
        <v>47815</v>
      </c>
      <c r="C187" s="23">
        <f t="shared" si="76"/>
        <v>19827.604166666668</v>
      </c>
      <c r="D187" s="23">
        <f t="shared" si="71"/>
        <v>103.64583333333212</v>
      </c>
    </row>
    <row r="188" spans="1:4" hidden="1" x14ac:dyDescent="0.25">
      <c r="A188" s="2">
        <v>111</v>
      </c>
      <c r="B188" s="36">
        <f t="shared" ca="1" si="72"/>
        <v>47845</v>
      </c>
      <c r="C188" s="23">
        <f t="shared" si="76"/>
        <v>19723.958333333336</v>
      </c>
      <c r="D188" s="23">
        <f t="shared" si="71"/>
        <v>103.64583333333576</v>
      </c>
    </row>
    <row r="189" spans="1:4" hidden="1" x14ac:dyDescent="0.25">
      <c r="A189" s="2">
        <v>112</v>
      </c>
      <c r="B189" s="36">
        <f t="shared" ca="1" si="72"/>
        <v>47876</v>
      </c>
      <c r="C189" s="23">
        <f t="shared" si="76"/>
        <v>19620.3125</v>
      </c>
      <c r="D189" s="23">
        <f t="shared" si="71"/>
        <v>103.64583333333212</v>
      </c>
    </row>
    <row r="190" spans="1:4" hidden="1" x14ac:dyDescent="0.25">
      <c r="A190" s="2">
        <v>113</v>
      </c>
      <c r="B190" s="36">
        <f t="shared" ca="1" si="72"/>
        <v>47907</v>
      </c>
      <c r="C190" s="23">
        <f t="shared" si="76"/>
        <v>19516.666666666668</v>
      </c>
      <c r="D190" s="23">
        <f t="shared" si="71"/>
        <v>103.64583333333212</v>
      </c>
    </row>
    <row r="191" spans="1:4" hidden="1" x14ac:dyDescent="0.25">
      <c r="A191" s="2">
        <v>114</v>
      </c>
      <c r="B191" s="36">
        <f t="shared" ca="1" si="72"/>
        <v>47935</v>
      </c>
      <c r="C191" s="23">
        <f t="shared" si="76"/>
        <v>19413.020833333336</v>
      </c>
      <c r="D191" s="23">
        <f t="shared" si="71"/>
        <v>103.64583333333576</v>
      </c>
    </row>
    <row r="192" spans="1:4" hidden="1" x14ac:dyDescent="0.25">
      <c r="A192" s="2">
        <v>115</v>
      </c>
      <c r="B192" s="36">
        <f t="shared" ca="1" si="72"/>
        <v>47966</v>
      </c>
      <c r="C192" s="23">
        <f t="shared" si="76"/>
        <v>19309.375</v>
      </c>
      <c r="D192" s="23">
        <f t="shared" si="71"/>
        <v>103.64583333333212</v>
      </c>
    </row>
    <row r="193" spans="1:4" hidden="1" x14ac:dyDescent="0.25">
      <c r="A193" s="2">
        <v>116</v>
      </c>
      <c r="B193" s="36">
        <f t="shared" ca="1" si="72"/>
        <v>47996</v>
      </c>
      <c r="C193" s="23">
        <f t="shared" si="76"/>
        <v>19205.729166666668</v>
      </c>
      <c r="D193" s="23">
        <f t="shared" si="71"/>
        <v>103.64583333333212</v>
      </c>
    </row>
    <row r="194" spans="1:4" hidden="1" x14ac:dyDescent="0.25">
      <c r="A194" s="2">
        <v>117</v>
      </c>
      <c r="B194" s="36">
        <f t="shared" ca="1" si="72"/>
        <v>48027</v>
      </c>
      <c r="C194" s="23">
        <f t="shared" si="76"/>
        <v>19102.083333333336</v>
      </c>
      <c r="D194" s="23">
        <f t="shared" si="71"/>
        <v>103.64583333333576</v>
      </c>
    </row>
    <row r="195" spans="1:4" hidden="1" x14ac:dyDescent="0.25">
      <c r="A195" s="2">
        <v>118</v>
      </c>
      <c r="B195" s="36">
        <f t="shared" ca="1" si="72"/>
        <v>48057</v>
      </c>
      <c r="C195" s="23">
        <f t="shared" si="76"/>
        <v>18998.4375</v>
      </c>
      <c r="D195" s="23">
        <f t="shared" si="71"/>
        <v>103.64583333333212</v>
      </c>
    </row>
    <row r="196" spans="1:4" hidden="1" x14ac:dyDescent="0.25">
      <c r="A196" s="2">
        <v>119</v>
      </c>
      <c r="B196" s="36">
        <f t="shared" ca="1" si="72"/>
        <v>48088</v>
      </c>
      <c r="C196" s="23">
        <f t="shared" si="76"/>
        <v>18894.791666666668</v>
      </c>
      <c r="D196" s="23">
        <f t="shared" si="71"/>
        <v>103.64583333333212</v>
      </c>
    </row>
    <row r="197" spans="1:4" hidden="1" x14ac:dyDescent="0.25">
      <c r="A197" s="2">
        <v>120</v>
      </c>
      <c r="B197" s="36">
        <f t="shared" ca="1" si="72"/>
        <v>48119</v>
      </c>
      <c r="C197" s="23">
        <f t="shared" si="76"/>
        <v>18791.145833333336</v>
      </c>
      <c r="D197" s="23">
        <f t="shared" si="71"/>
        <v>103.64583333333576</v>
      </c>
    </row>
    <row r="198" spans="1:4" hidden="1" x14ac:dyDescent="0.25">
      <c r="A198" s="2">
        <v>121</v>
      </c>
      <c r="B198" s="36">
        <f t="shared" ca="1" si="72"/>
        <v>48149</v>
      </c>
      <c r="C198" s="28">
        <f t="shared" ref="C198:C209" si="77">M36</f>
        <v>18687.5</v>
      </c>
      <c r="D198" s="23">
        <f t="shared" si="71"/>
        <v>103.64583333333212</v>
      </c>
    </row>
    <row r="199" spans="1:4" hidden="1" x14ac:dyDescent="0.25">
      <c r="A199" s="2">
        <v>122</v>
      </c>
      <c r="B199" s="36">
        <f t="shared" ca="1" si="72"/>
        <v>48180</v>
      </c>
      <c r="C199" s="28">
        <f t="shared" si="77"/>
        <v>18583.854166666668</v>
      </c>
      <c r="D199" s="23">
        <f t="shared" si="71"/>
        <v>103.64583333333212</v>
      </c>
    </row>
    <row r="200" spans="1:4" hidden="1" x14ac:dyDescent="0.25">
      <c r="A200" s="2">
        <v>123</v>
      </c>
      <c r="B200" s="36">
        <f t="shared" ca="1" si="72"/>
        <v>48210</v>
      </c>
      <c r="C200" s="28">
        <f t="shared" si="77"/>
        <v>18480.208333333336</v>
      </c>
      <c r="D200" s="23">
        <f t="shared" si="71"/>
        <v>103.64583333333576</v>
      </c>
    </row>
    <row r="201" spans="1:4" hidden="1" x14ac:dyDescent="0.25">
      <c r="A201" s="2">
        <v>124</v>
      </c>
      <c r="B201" s="36">
        <f t="shared" ca="1" si="72"/>
        <v>48241</v>
      </c>
      <c r="C201" s="28">
        <f t="shared" si="77"/>
        <v>18376.5625</v>
      </c>
      <c r="D201" s="23">
        <f t="shared" si="71"/>
        <v>103.64583333333212</v>
      </c>
    </row>
    <row r="202" spans="1:4" hidden="1" x14ac:dyDescent="0.25">
      <c r="A202" s="2">
        <v>125</v>
      </c>
      <c r="B202" s="36">
        <f t="shared" ca="1" si="72"/>
        <v>48272</v>
      </c>
      <c r="C202" s="28">
        <f t="shared" si="77"/>
        <v>18272.916666666668</v>
      </c>
      <c r="D202" s="23">
        <f t="shared" si="71"/>
        <v>103.64583333333212</v>
      </c>
    </row>
    <row r="203" spans="1:4" hidden="1" x14ac:dyDescent="0.25">
      <c r="A203" s="2">
        <v>126</v>
      </c>
      <c r="B203" s="36">
        <f t="shared" ca="1" si="72"/>
        <v>48301</v>
      </c>
      <c r="C203" s="28">
        <f t="shared" si="77"/>
        <v>18169.270833333336</v>
      </c>
      <c r="D203" s="23">
        <f t="shared" si="71"/>
        <v>103.64583333333576</v>
      </c>
    </row>
    <row r="204" spans="1:4" hidden="1" x14ac:dyDescent="0.25">
      <c r="A204" s="2">
        <v>127</v>
      </c>
      <c r="B204" s="36">
        <f t="shared" ca="1" si="72"/>
        <v>48332</v>
      </c>
      <c r="C204" s="28">
        <f t="shared" si="77"/>
        <v>18065.625</v>
      </c>
      <c r="D204" s="23">
        <f t="shared" si="71"/>
        <v>103.64583333333212</v>
      </c>
    </row>
    <row r="205" spans="1:4" hidden="1" x14ac:dyDescent="0.25">
      <c r="A205" s="2">
        <v>128</v>
      </c>
      <c r="B205" s="36">
        <f t="shared" ca="1" si="72"/>
        <v>48362</v>
      </c>
      <c r="C205" s="28">
        <f t="shared" si="77"/>
        <v>17961.979166666668</v>
      </c>
      <c r="D205" s="23">
        <f t="shared" si="71"/>
        <v>103.64583333333212</v>
      </c>
    </row>
    <row r="206" spans="1:4" hidden="1" x14ac:dyDescent="0.25">
      <c r="A206" s="2">
        <v>129</v>
      </c>
      <c r="B206" s="36">
        <f t="shared" ca="1" si="72"/>
        <v>48393</v>
      </c>
      <c r="C206" s="28">
        <f t="shared" si="77"/>
        <v>17858.333333333336</v>
      </c>
      <c r="D206" s="23">
        <f t="shared" si="71"/>
        <v>103.64583333333576</v>
      </c>
    </row>
    <row r="207" spans="1:4" hidden="1" x14ac:dyDescent="0.25">
      <c r="A207" s="2">
        <v>130</v>
      </c>
      <c r="B207" s="36">
        <f t="shared" ca="1" si="72"/>
        <v>48423</v>
      </c>
      <c r="C207" s="28">
        <f t="shared" si="77"/>
        <v>17754.6875</v>
      </c>
      <c r="D207" s="23">
        <f t="shared" ref="D207:D270" si="78">C207-C208</f>
        <v>103.64583333333212</v>
      </c>
    </row>
    <row r="208" spans="1:4" hidden="1" x14ac:dyDescent="0.25">
      <c r="A208" s="2">
        <v>131</v>
      </c>
      <c r="B208" s="36">
        <f t="shared" ref="B208:B271" ca="1" si="79">EDATE(B207,1)</f>
        <v>48454</v>
      </c>
      <c r="C208" s="28">
        <f t="shared" si="77"/>
        <v>17651.041666666668</v>
      </c>
      <c r="D208" s="23">
        <f t="shared" si="78"/>
        <v>103.64583333333212</v>
      </c>
    </row>
    <row r="209" spans="1:4" hidden="1" x14ac:dyDescent="0.25">
      <c r="A209" s="2">
        <v>132</v>
      </c>
      <c r="B209" s="36">
        <f t="shared" ca="1" si="79"/>
        <v>48485</v>
      </c>
      <c r="C209" s="28">
        <f t="shared" si="77"/>
        <v>17547.395833333336</v>
      </c>
      <c r="D209" s="23">
        <f t="shared" si="78"/>
        <v>103.64583333333576</v>
      </c>
    </row>
    <row r="210" spans="1:4" hidden="1" x14ac:dyDescent="0.25">
      <c r="A210" s="2">
        <v>133</v>
      </c>
      <c r="B210" s="36">
        <f t="shared" ca="1" si="79"/>
        <v>48515</v>
      </c>
      <c r="C210" s="28">
        <f t="shared" ref="C210:C221" si="80">P36</f>
        <v>17443.75</v>
      </c>
      <c r="D210" s="23">
        <f t="shared" si="78"/>
        <v>103.64583333333212</v>
      </c>
    </row>
    <row r="211" spans="1:4" hidden="1" x14ac:dyDescent="0.25">
      <c r="A211" s="2">
        <v>134</v>
      </c>
      <c r="B211" s="36">
        <f t="shared" ca="1" si="79"/>
        <v>48546</v>
      </c>
      <c r="C211" s="28">
        <f t="shared" si="80"/>
        <v>17340.104166666668</v>
      </c>
      <c r="D211" s="23">
        <f t="shared" si="78"/>
        <v>103.64583333333212</v>
      </c>
    </row>
    <row r="212" spans="1:4" hidden="1" x14ac:dyDescent="0.25">
      <c r="A212" s="2">
        <v>135</v>
      </c>
      <c r="B212" s="36">
        <f t="shared" ca="1" si="79"/>
        <v>48576</v>
      </c>
      <c r="C212" s="28">
        <f t="shared" si="80"/>
        <v>17236.458333333336</v>
      </c>
      <c r="D212" s="23">
        <f t="shared" si="78"/>
        <v>103.64583333333576</v>
      </c>
    </row>
    <row r="213" spans="1:4" hidden="1" x14ac:dyDescent="0.25">
      <c r="A213" s="2">
        <v>136</v>
      </c>
      <c r="B213" s="36">
        <f t="shared" ca="1" si="79"/>
        <v>48607</v>
      </c>
      <c r="C213" s="28">
        <f t="shared" si="80"/>
        <v>17132.8125</v>
      </c>
      <c r="D213" s="23">
        <f t="shared" si="78"/>
        <v>103.64583333333212</v>
      </c>
    </row>
    <row r="214" spans="1:4" hidden="1" x14ac:dyDescent="0.25">
      <c r="A214" s="2">
        <v>137</v>
      </c>
      <c r="B214" s="36">
        <f t="shared" ca="1" si="79"/>
        <v>48638</v>
      </c>
      <c r="C214" s="28">
        <f t="shared" si="80"/>
        <v>17029.166666666668</v>
      </c>
      <c r="D214" s="23">
        <f t="shared" si="78"/>
        <v>103.64583333333212</v>
      </c>
    </row>
    <row r="215" spans="1:4" hidden="1" x14ac:dyDescent="0.25">
      <c r="A215" s="2">
        <v>138</v>
      </c>
      <c r="B215" s="36">
        <f t="shared" ca="1" si="79"/>
        <v>48666</v>
      </c>
      <c r="C215" s="28">
        <f t="shared" si="80"/>
        <v>16925.520833333336</v>
      </c>
      <c r="D215" s="23">
        <f t="shared" si="78"/>
        <v>103.64583333333576</v>
      </c>
    </row>
    <row r="216" spans="1:4" hidden="1" x14ac:dyDescent="0.25">
      <c r="A216" s="2">
        <v>139</v>
      </c>
      <c r="B216" s="36">
        <f t="shared" ca="1" si="79"/>
        <v>48697</v>
      </c>
      <c r="C216" s="28">
        <f t="shared" si="80"/>
        <v>16821.875</v>
      </c>
      <c r="D216" s="23">
        <f t="shared" si="78"/>
        <v>103.64583333333212</v>
      </c>
    </row>
    <row r="217" spans="1:4" hidden="1" x14ac:dyDescent="0.25">
      <c r="A217" s="2">
        <v>140</v>
      </c>
      <c r="B217" s="36">
        <f t="shared" ca="1" si="79"/>
        <v>48727</v>
      </c>
      <c r="C217" s="28">
        <f t="shared" si="80"/>
        <v>16718.229166666668</v>
      </c>
      <c r="D217" s="23">
        <f t="shared" si="78"/>
        <v>103.64583333333212</v>
      </c>
    </row>
    <row r="218" spans="1:4" hidden="1" x14ac:dyDescent="0.25">
      <c r="A218" s="2">
        <v>141</v>
      </c>
      <c r="B218" s="36">
        <f t="shared" ca="1" si="79"/>
        <v>48758</v>
      </c>
      <c r="C218" s="28">
        <f t="shared" si="80"/>
        <v>16614.583333333336</v>
      </c>
      <c r="D218" s="23">
        <f t="shared" si="78"/>
        <v>103.64583333333576</v>
      </c>
    </row>
    <row r="219" spans="1:4" hidden="1" x14ac:dyDescent="0.25">
      <c r="A219" s="2">
        <v>142</v>
      </c>
      <c r="B219" s="36">
        <f t="shared" ca="1" si="79"/>
        <v>48788</v>
      </c>
      <c r="C219" s="28">
        <f t="shared" si="80"/>
        <v>16510.9375</v>
      </c>
      <c r="D219" s="23">
        <f t="shared" si="78"/>
        <v>103.64583333333212</v>
      </c>
    </row>
    <row r="220" spans="1:4" hidden="1" x14ac:dyDescent="0.25">
      <c r="A220" s="2">
        <v>143</v>
      </c>
      <c r="B220" s="36">
        <f t="shared" ca="1" si="79"/>
        <v>48819</v>
      </c>
      <c r="C220" s="28">
        <f t="shared" si="80"/>
        <v>16407.291666666668</v>
      </c>
      <c r="D220" s="23">
        <f t="shared" si="78"/>
        <v>103.64583333333394</v>
      </c>
    </row>
    <row r="221" spans="1:4" hidden="1" x14ac:dyDescent="0.25">
      <c r="A221" s="2">
        <v>144</v>
      </c>
      <c r="B221" s="36">
        <f t="shared" ca="1" si="79"/>
        <v>48850</v>
      </c>
      <c r="C221" s="28">
        <f t="shared" si="80"/>
        <v>16303.645833333334</v>
      </c>
      <c r="D221" s="23">
        <f t="shared" si="78"/>
        <v>103.64583333333212</v>
      </c>
    </row>
    <row r="222" spans="1:4" hidden="1" x14ac:dyDescent="0.25">
      <c r="A222" s="2">
        <v>145</v>
      </c>
      <c r="B222" s="36">
        <f t="shared" ca="1" si="79"/>
        <v>48880</v>
      </c>
      <c r="C222" s="28">
        <f t="shared" ref="C222:C233" si="81">S36</f>
        <v>16200.000000000002</v>
      </c>
      <c r="D222" s="23">
        <f t="shared" si="78"/>
        <v>103.64583333333394</v>
      </c>
    </row>
    <row r="223" spans="1:4" hidden="1" x14ac:dyDescent="0.25">
      <c r="A223" s="2">
        <v>146</v>
      </c>
      <c r="B223" s="36">
        <f t="shared" ca="1" si="79"/>
        <v>48911</v>
      </c>
      <c r="C223" s="28">
        <f t="shared" si="81"/>
        <v>16096.354166666668</v>
      </c>
      <c r="D223" s="23">
        <f t="shared" si="78"/>
        <v>103.64583333333394</v>
      </c>
    </row>
    <row r="224" spans="1:4" hidden="1" x14ac:dyDescent="0.25">
      <c r="A224" s="2">
        <v>147</v>
      </c>
      <c r="B224" s="36">
        <f t="shared" ca="1" si="79"/>
        <v>48941</v>
      </c>
      <c r="C224" s="28">
        <f t="shared" si="81"/>
        <v>15992.708333333334</v>
      </c>
      <c r="D224" s="23">
        <f t="shared" si="78"/>
        <v>103.64583333333212</v>
      </c>
    </row>
    <row r="225" spans="1:4" hidden="1" x14ac:dyDescent="0.25">
      <c r="A225" s="2">
        <v>148</v>
      </c>
      <c r="B225" s="36">
        <f t="shared" ca="1" si="79"/>
        <v>48972</v>
      </c>
      <c r="C225" s="28">
        <f t="shared" si="81"/>
        <v>15889.062500000002</v>
      </c>
      <c r="D225" s="23">
        <f t="shared" si="78"/>
        <v>103.64583333333394</v>
      </c>
    </row>
    <row r="226" spans="1:4" hidden="1" x14ac:dyDescent="0.25">
      <c r="A226" s="2">
        <v>149</v>
      </c>
      <c r="B226" s="36">
        <f t="shared" ca="1" si="79"/>
        <v>49003</v>
      </c>
      <c r="C226" s="28">
        <f t="shared" si="81"/>
        <v>15785.416666666668</v>
      </c>
      <c r="D226" s="23">
        <f t="shared" si="78"/>
        <v>103.64583333333394</v>
      </c>
    </row>
    <row r="227" spans="1:4" hidden="1" x14ac:dyDescent="0.25">
      <c r="A227" s="2">
        <v>150</v>
      </c>
      <c r="B227" s="36">
        <f t="shared" ca="1" si="79"/>
        <v>49031</v>
      </c>
      <c r="C227" s="28">
        <f t="shared" si="81"/>
        <v>15681.770833333334</v>
      </c>
      <c r="D227" s="23">
        <f t="shared" si="78"/>
        <v>103.64583333333212</v>
      </c>
    </row>
    <row r="228" spans="1:4" hidden="1" x14ac:dyDescent="0.25">
      <c r="A228" s="2">
        <v>151</v>
      </c>
      <c r="B228" s="36">
        <f t="shared" ca="1" si="79"/>
        <v>49062</v>
      </c>
      <c r="C228" s="28">
        <f t="shared" si="81"/>
        <v>15578.125000000002</v>
      </c>
      <c r="D228" s="23">
        <f t="shared" si="78"/>
        <v>103.64583333333394</v>
      </c>
    </row>
    <row r="229" spans="1:4" hidden="1" x14ac:dyDescent="0.25">
      <c r="A229" s="2">
        <v>152</v>
      </c>
      <c r="B229" s="36">
        <f t="shared" ca="1" si="79"/>
        <v>49092</v>
      </c>
      <c r="C229" s="28">
        <f t="shared" si="81"/>
        <v>15474.479166666668</v>
      </c>
      <c r="D229" s="23">
        <f t="shared" si="78"/>
        <v>103.64583333333394</v>
      </c>
    </row>
    <row r="230" spans="1:4" hidden="1" x14ac:dyDescent="0.25">
      <c r="A230" s="2">
        <v>153</v>
      </c>
      <c r="B230" s="36">
        <f t="shared" ca="1" si="79"/>
        <v>49123</v>
      </c>
      <c r="C230" s="28">
        <f t="shared" si="81"/>
        <v>15370.833333333334</v>
      </c>
      <c r="D230" s="23">
        <f t="shared" si="78"/>
        <v>103.64583333333212</v>
      </c>
    </row>
    <row r="231" spans="1:4" hidden="1" x14ac:dyDescent="0.25">
      <c r="A231" s="2">
        <v>154</v>
      </c>
      <c r="B231" s="36">
        <f t="shared" ca="1" si="79"/>
        <v>49153</v>
      </c>
      <c r="C231" s="28">
        <f t="shared" si="81"/>
        <v>15267.187500000002</v>
      </c>
      <c r="D231" s="23">
        <f t="shared" si="78"/>
        <v>103.64583333333394</v>
      </c>
    </row>
    <row r="232" spans="1:4" hidden="1" x14ac:dyDescent="0.25">
      <c r="A232" s="2">
        <v>155</v>
      </c>
      <c r="B232" s="36">
        <f t="shared" ca="1" si="79"/>
        <v>49184</v>
      </c>
      <c r="C232" s="28">
        <f t="shared" si="81"/>
        <v>15163.541666666668</v>
      </c>
      <c r="D232" s="23">
        <f t="shared" si="78"/>
        <v>103.64583333333394</v>
      </c>
    </row>
    <row r="233" spans="1:4" hidden="1" x14ac:dyDescent="0.25">
      <c r="A233" s="2">
        <v>156</v>
      </c>
      <c r="B233" s="36">
        <f t="shared" ca="1" si="79"/>
        <v>49215</v>
      </c>
      <c r="C233" s="28">
        <f t="shared" si="81"/>
        <v>15059.895833333334</v>
      </c>
      <c r="D233" s="23">
        <f t="shared" si="78"/>
        <v>103.64583333333212</v>
      </c>
    </row>
    <row r="234" spans="1:4" hidden="1" x14ac:dyDescent="0.25">
      <c r="A234" s="2">
        <v>157</v>
      </c>
      <c r="B234" s="36">
        <f t="shared" ca="1" si="79"/>
        <v>49245</v>
      </c>
      <c r="C234" s="28">
        <f t="shared" ref="C234:C245" si="82">V36</f>
        <v>14956.250000000002</v>
      </c>
      <c r="D234" s="23">
        <f t="shared" si="78"/>
        <v>103.64583333333394</v>
      </c>
    </row>
    <row r="235" spans="1:4" hidden="1" x14ac:dyDescent="0.25">
      <c r="A235" s="2">
        <v>158</v>
      </c>
      <c r="B235" s="36">
        <f t="shared" ca="1" si="79"/>
        <v>49276</v>
      </c>
      <c r="C235" s="28">
        <f t="shared" si="82"/>
        <v>14852.604166666668</v>
      </c>
      <c r="D235" s="23">
        <f t="shared" si="78"/>
        <v>103.64583333333394</v>
      </c>
    </row>
    <row r="236" spans="1:4" hidden="1" x14ac:dyDescent="0.25">
      <c r="A236" s="2">
        <v>159</v>
      </c>
      <c r="B236" s="36">
        <f t="shared" ca="1" si="79"/>
        <v>49306</v>
      </c>
      <c r="C236" s="28">
        <f t="shared" si="82"/>
        <v>14748.958333333334</v>
      </c>
      <c r="D236" s="23">
        <f t="shared" si="78"/>
        <v>103.64583333333212</v>
      </c>
    </row>
    <row r="237" spans="1:4" hidden="1" x14ac:dyDescent="0.25">
      <c r="A237" s="2">
        <v>160</v>
      </c>
      <c r="B237" s="36">
        <f t="shared" ca="1" si="79"/>
        <v>49337</v>
      </c>
      <c r="C237" s="28">
        <f t="shared" si="82"/>
        <v>14645.312500000002</v>
      </c>
      <c r="D237" s="23">
        <f t="shared" si="78"/>
        <v>103.64583333333394</v>
      </c>
    </row>
    <row r="238" spans="1:4" hidden="1" x14ac:dyDescent="0.25">
      <c r="A238" s="2">
        <v>161</v>
      </c>
      <c r="B238" s="36">
        <f t="shared" ca="1" si="79"/>
        <v>49368</v>
      </c>
      <c r="C238" s="28">
        <f t="shared" si="82"/>
        <v>14541.666666666668</v>
      </c>
      <c r="D238" s="23">
        <f t="shared" si="78"/>
        <v>103.64583333333394</v>
      </c>
    </row>
    <row r="239" spans="1:4" hidden="1" x14ac:dyDescent="0.25">
      <c r="A239" s="2">
        <v>162</v>
      </c>
      <c r="B239" s="36">
        <f t="shared" ca="1" si="79"/>
        <v>49396</v>
      </c>
      <c r="C239" s="28">
        <f t="shared" si="82"/>
        <v>14438.020833333334</v>
      </c>
      <c r="D239" s="23">
        <f t="shared" si="78"/>
        <v>103.64583333333394</v>
      </c>
    </row>
    <row r="240" spans="1:4" hidden="1" x14ac:dyDescent="0.25">
      <c r="A240" s="2">
        <v>163</v>
      </c>
      <c r="B240" s="36">
        <f t="shared" ca="1" si="79"/>
        <v>49427</v>
      </c>
      <c r="C240" s="28">
        <f t="shared" si="82"/>
        <v>14334.375</v>
      </c>
      <c r="D240" s="23">
        <f t="shared" si="78"/>
        <v>103.64583333333212</v>
      </c>
    </row>
    <row r="241" spans="1:4" hidden="1" x14ac:dyDescent="0.25">
      <c r="A241" s="2">
        <v>164</v>
      </c>
      <c r="B241" s="36">
        <f t="shared" ca="1" si="79"/>
        <v>49457</v>
      </c>
      <c r="C241" s="28">
        <f t="shared" si="82"/>
        <v>14230.729166666668</v>
      </c>
      <c r="D241" s="23">
        <f t="shared" si="78"/>
        <v>103.64583333333394</v>
      </c>
    </row>
    <row r="242" spans="1:4" hidden="1" x14ac:dyDescent="0.25">
      <c r="A242" s="2">
        <v>165</v>
      </c>
      <c r="B242" s="36">
        <f t="shared" ca="1" si="79"/>
        <v>49488</v>
      </c>
      <c r="C242" s="28">
        <f t="shared" si="82"/>
        <v>14127.083333333334</v>
      </c>
      <c r="D242" s="23">
        <f t="shared" si="78"/>
        <v>103.64583333333394</v>
      </c>
    </row>
    <row r="243" spans="1:4" hidden="1" x14ac:dyDescent="0.25">
      <c r="A243" s="2">
        <v>166</v>
      </c>
      <c r="B243" s="36">
        <f t="shared" ca="1" si="79"/>
        <v>49518</v>
      </c>
      <c r="C243" s="28">
        <f t="shared" si="82"/>
        <v>14023.4375</v>
      </c>
      <c r="D243" s="23">
        <f t="shared" si="78"/>
        <v>103.64583333333212</v>
      </c>
    </row>
    <row r="244" spans="1:4" hidden="1" x14ac:dyDescent="0.25">
      <c r="A244" s="2">
        <v>167</v>
      </c>
      <c r="B244" s="36">
        <f t="shared" ca="1" si="79"/>
        <v>49549</v>
      </c>
      <c r="C244" s="28">
        <f t="shared" si="82"/>
        <v>13919.791666666668</v>
      </c>
      <c r="D244" s="23">
        <f t="shared" si="78"/>
        <v>103.64583333333394</v>
      </c>
    </row>
    <row r="245" spans="1:4" hidden="1" x14ac:dyDescent="0.25">
      <c r="A245" s="2">
        <v>168</v>
      </c>
      <c r="B245" s="36">
        <f t="shared" ca="1" si="79"/>
        <v>49580</v>
      </c>
      <c r="C245" s="28">
        <f t="shared" si="82"/>
        <v>13816.145833333334</v>
      </c>
      <c r="D245" s="23">
        <f t="shared" si="78"/>
        <v>103.64583333333394</v>
      </c>
    </row>
    <row r="246" spans="1:4" hidden="1" x14ac:dyDescent="0.25">
      <c r="A246" s="2">
        <v>169</v>
      </c>
      <c r="B246" s="36">
        <f t="shared" ca="1" si="79"/>
        <v>49610</v>
      </c>
      <c r="C246" s="28">
        <f t="shared" ref="C246:C257" si="83">D51</f>
        <v>13712.5</v>
      </c>
      <c r="D246" s="23">
        <f t="shared" si="78"/>
        <v>103.64583333333212</v>
      </c>
    </row>
    <row r="247" spans="1:4" hidden="1" x14ac:dyDescent="0.25">
      <c r="A247" s="2">
        <v>170</v>
      </c>
      <c r="B247" s="36">
        <f t="shared" ca="1" si="79"/>
        <v>49641</v>
      </c>
      <c r="C247" s="28">
        <f t="shared" si="83"/>
        <v>13608.854166666668</v>
      </c>
      <c r="D247" s="23">
        <f t="shared" si="78"/>
        <v>103.64583333333394</v>
      </c>
    </row>
    <row r="248" spans="1:4" hidden="1" x14ac:dyDescent="0.25">
      <c r="A248" s="2">
        <v>171</v>
      </c>
      <c r="B248" s="36">
        <f t="shared" ca="1" si="79"/>
        <v>49671</v>
      </c>
      <c r="C248" s="28">
        <f t="shared" si="83"/>
        <v>13505.208333333334</v>
      </c>
      <c r="D248" s="23">
        <f t="shared" si="78"/>
        <v>103.64583333333394</v>
      </c>
    </row>
    <row r="249" spans="1:4" hidden="1" x14ac:dyDescent="0.25">
      <c r="A249" s="2">
        <v>172</v>
      </c>
      <c r="B249" s="36">
        <f t="shared" ca="1" si="79"/>
        <v>49702</v>
      </c>
      <c r="C249" s="28">
        <f t="shared" si="83"/>
        <v>13401.5625</v>
      </c>
      <c r="D249" s="23">
        <f t="shared" si="78"/>
        <v>103.64583333333212</v>
      </c>
    </row>
    <row r="250" spans="1:4" hidden="1" x14ac:dyDescent="0.25">
      <c r="A250" s="2">
        <v>173</v>
      </c>
      <c r="B250" s="36">
        <f t="shared" ca="1" si="79"/>
        <v>49733</v>
      </c>
      <c r="C250" s="28">
        <f t="shared" si="83"/>
        <v>13297.916666666668</v>
      </c>
      <c r="D250" s="23">
        <f t="shared" si="78"/>
        <v>103.64583333333394</v>
      </c>
    </row>
    <row r="251" spans="1:4" hidden="1" x14ac:dyDescent="0.25">
      <c r="A251" s="2">
        <v>174</v>
      </c>
      <c r="B251" s="36">
        <f t="shared" ca="1" si="79"/>
        <v>49762</v>
      </c>
      <c r="C251" s="28">
        <f t="shared" si="83"/>
        <v>13194.270833333334</v>
      </c>
      <c r="D251" s="23">
        <f t="shared" si="78"/>
        <v>103.64583333333394</v>
      </c>
    </row>
    <row r="252" spans="1:4" hidden="1" x14ac:dyDescent="0.25">
      <c r="A252" s="2">
        <v>175</v>
      </c>
      <c r="B252" s="36">
        <f t="shared" ca="1" si="79"/>
        <v>49793</v>
      </c>
      <c r="C252" s="28">
        <f t="shared" si="83"/>
        <v>13090.625</v>
      </c>
      <c r="D252" s="23">
        <f t="shared" si="78"/>
        <v>103.64583333333212</v>
      </c>
    </row>
    <row r="253" spans="1:4" hidden="1" x14ac:dyDescent="0.25">
      <c r="A253" s="2">
        <v>176</v>
      </c>
      <c r="B253" s="36">
        <f t="shared" ca="1" si="79"/>
        <v>49823</v>
      </c>
      <c r="C253" s="28">
        <f t="shared" si="83"/>
        <v>12986.979166666668</v>
      </c>
      <c r="D253" s="23">
        <f t="shared" si="78"/>
        <v>103.64583333333394</v>
      </c>
    </row>
    <row r="254" spans="1:4" hidden="1" x14ac:dyDescent="0.25">
      <c r="A254" s="2">
        <v>177</v>
      </c>
      <c r="B254" s="36">
        <f t="shared" ca="1" si="79"/>
        <v>49854</v>
      </c>
      <c r="C254" s="28">
        <f t="shared" si="83"/>
        <v>12883.333333333334</v>
      </c>
      <c r="D254" s="23">
        <f t="shared" si="78"/>
        <v>103.64583333333394</v>
      </c>
    </row>
    <row r="255" spans="1:4" hidden="1" x14ac:dyDescent="0.25">
      <c r="A255" s="2">
        <v>178</v>
      </c>
      <c r="B255" s="36">
        <f t="shared" ca="1" si="79"/>
        <v>49884</v>
      </c>
      <c r="C255" s="28">
        <f t="shared" si="83"/>
        <v>12779.6875</v>
      </c>
      <c r="D255" s="23">
        <f t="shared" si="78"/>
        <v>103.64583333333212</v>
      </c>
    </row>
    <row r="256" spans="1:4" hidden="1" x14ac:dyDescent="0.25">
      <c r="A256" s="2">
        <v>179</v>
      </c>
      <c r="B256" s="36">
        <f t="shared" ca="1" si="79"/>
        <v>49915</v>
      </c>
      <c r="C256" s="28">
        <f t="shared" si="83"/>
        <v>12676.041666666668</v>
      </c>
      <c r="D256" s="23">
        <f t="shared" si="78"/>
        <v>103.64583333333394</v>
      </c>
    </row>
    <row r="257" spans="1:4" hidden="1" x14ac:dyDescent="0.25">
      <c r="A257" s="2">
        <v>180</v>
      </c>
      <c r="B257" s="36">
        <f t="shared" ca="1" si="79"/>
        <v>49946</v>
      </c>
      <c r="C257" s="28">
        <f t="shared" si="83"/>
        <v>12572.395833333334</v>
      </c>
      <c r="D257" s="23">
        <f t="shared" si="78"/>
        <v>103.64583333333394</v>
      </c>
    </row>
    <row r="258" spans="1:4" hidden="1" x14ac:dyDescent="0.25">
      <c r="A258" s="2">
        <v>181</v>
      </c>
      <c r="B258" s="36">
        <f t="shared" ca="1" si="79"/>
        <v>49976</v>
      </c>
      <c r="C258" s="28">
        <f t="shared" ref="C258:C269" si="84">G51</f>
        <v>12468.75</v>
      </c>
      <c r="D258" s="23">
        <f t="shared" si="78"/>
        <v>103.64583333333212</v>
      </c>
    </row>
    <row r="259" spans="1:4" hidden="1" x14ac:dyDescent="0.25">
      <c r="A259" s="2">
        <v>182</v>
      </c>
      <c r="B259" s="36">
        <f t="shared" ca="1" si="79"/>
        <v>50007</v>
      </c>
      <c r="C259" s="28">
        <f t="shared" si="84"/>
        <v>12365.104166666668</v>
      </c>
      <c r="D259" s="23">
        <f t="shared" si="78"/>
        <v>103.64583333333394</v>
      </c>
    </row>
    <row r="260" spans="1:4" hidden="1" x14ac:dyDescent="0.25">
      <c r="A260" s="2">
        <v>183</v>
      </c>
      <c r="B260" s="36">
        <f t="shared" ca="1" si="79"/>
        <v>50037</v>
      </c>
      <c r="C260" s="28">
        <f t="shared" si="84"/>
        <v>12261.458333333334</v>
      </c>
      <c r="D260" s="23">
        <f t="shared" si="78"/>
        <v>103.64583333333394</v>
      </c>
    </row>
    <row r="261" spans="1:4" hidden="1" x14ac:dyDescent="0.25">
      <c r="A261" s="2">
        <v>184</v>
      </c>
      <c r="B261" s="36">
        <f t="shared" ca="1" si="79"/>
        <v>50068</v>
      </c>
      <c r="C261" s="28">
        <f t="shared" si="84"/>
        <v>12157.8125</v>
      </c>
      <c r="D261" s="23">
        <f t="shared" si="78"/>
        <v>103.64583333333212</v>
      </c>
    </row>
    <row r="262" spans="1:4" hidden="1" x14ac:dyDescent="0.25">
      <c r="A262" s="2">
        <v>185</v>
      </c>
      <c r="B262" s="36">
        <f t="shared" ca="1" si="79"/>
        <v>50099</v>
      </c>
      <c r="C262" s="28">
        <f t="shared" si="84"/>
        <v>12054.166666666668</v>
      </c>
      <c r="D262" s="23">
        <f t="shared" si="78"/>
        <v>103.64583333333394</v>
      </c>
    </row>
    <row r="263" spans="1:4" hidden="1" x14ac:dyDescent="0.25">
      <c r="A263" s="2">
        <v>186</v>
      </c>
      <c r="B263" s="36">
        <f t="shared" ca="1" si="79"/>
        <v>50127</v>
      </c>
      <c r="C263" s="28">
        <f t="shared" si="84"/>
        <v>11950.520833333334</v>
      </c>
      <c r="D263" s="23">
        <f t="shared" si="78"/>
        <v>103.64583333333394</v>
      </c>
    </row>
    <row r="264" spans="1:4" hidden="1" x14ac:dyDescent="0.25">
      <c r="A264" s="2">
        <v>187</v>
      </c>
      <c r="B264" s="36">
        <f t="shared" ca="1" si="79"/>
        <v>50158</v>
      </c>
      <c r="C264" s="28">
        <f t="shared" si="84"/>
        <v>11846.875</v>
      </c>
      <c r="D264" s="23">
        <f t="shared" si="78"/>
        <v>103.64583333333212</v>
      </c>
    </row>
    <row r="265" spans="1:4" hidden="1" x14ac:dyDescent="0.25">
      <c r="A265" s="2">
        <v>188</v>
      </c>
      <c r="B265" s="36">
        <f t="shared" ca="1" si="79"/>
        <v>50188</v>
      </c>
      <c r="C265" s="28">
        <f t="shared" si="84"/>
        <v>11743.229166666668</v>
      </c>
      <c r="D265" s="23">
        <f t="shared" si="78"/>
        <v>103.64583333333394</v>
      </c>
    </row>
    <row r="266" spans="1:4" hidden="1" x14ac:dyDescent="0.25">
      <c r="A266" s="2">
        <v>189</v>
      </c>
      <c r="B266" s="36">
        <f t="shared" ca="1" si="79"/>
        <v>50219</v>
      </c>
      <c r="C266" s="28">
        <f t="shared" si="84"/>
        <v>11639.583333333334</v>
      </c>
      <c r="D266" s="23">
        <f t="shared" si="78"/>
        <v>103.64583333333394</v>
      </c>
    </row>
    <row r="267" spans="1:4" hidden="1" x14ac:dyDescent="0.25">
      <c r="A267" s="2">
        <v>190</v>
      </c>
      <c r="B267" s="36">
        <f t="shared" ca="1" si="79"/>
        <v>50249</v>
      </c>
      <c r="C267" s="28">
        <f t="shared" si="84"/>
        <v>11535.9375</v>
      </c>
      <c r="D267" s="23">
        <f t="shared" si="78"/>
        <v>103.64583333333212</v>
      </c>
    </row>
    <row r="268" spans="1:4" hidden="1" x14ac:dyDescent="0.25">
      <c r="A268" s="2">
        <v>191</v>
      </c>
      <c r="B268" s="36">
        <f t="shared" ca="1" si="79"/>
        <v>50280</v>
      </c>
      <c r="C268" s="28">
        <f t="shared" si="84"/>
        <v>11432.291666666668</v>
      </c>
      <c r="D268" s="23">
        <f t="shared" si="78"/>
        <v>103.64583333333394</v>
      </c>
    </row>
    <row r="269" spans="1:4" hidden="1" x14ac:dyDescent="0.25">
      <c r="A269" s="2">
        <v>192</v>
      </c>
      <c r="B269" s="36">
        <f t="shared" ca="1" si="79"/>
        <v>50311</v>
      </c>
      <c r="C269" s="28">
        <f t="shared" si="84"/>
        <v>11328.645833333334</v>
      </c>
      <c r="D269" s="23">
        <f t="shared" si="78"/>
        <v>103.64583333333394</v>
      </c>
    </row>
    <row r="270" spans="1:4" hidden="1" x14ac:dyDescent="0.25">
      <c r="A270" s="2">
        <v>193</v>
      </c>
      <c r="B270" s="36">
        <f t="shared" ca="1" si="79"/>
        <v>50341</v>
      </c>
      <c r="C270" s="28">
        <f t="shared" ref="C270:C281" si="85">J51</f>
        <v>11225</v>
      </c>
      <c r="D270" s="23">
        <f t="shared" si="78"/>
        <v>103.64583333333212</v>
      </c>
    </row>
    <row r="271" spans="1:4" hidden="1" x14ac:dyDescent="0.25">
      <c r="A271" s="2">
        <v>194</v>
      </c>
      <c r="B271" s="36">
        <f t="shared" ca="1" si="79"/>
        <v>50372</v>
      </c>
      <c r="C271" s="28">
        <f t="shared" si="85"/>
        <v>11121.354166666668</v>
      </c>
      <c r="D271" s="23">
        <f t="shared" ref="D271:D317" si="86">C271-C272</f>
        <v>103.64583333333394</v>
      </c>
    </row>
    <row r="272" spans="1:4" hidden="1" x14ac:dyDescent="0.25">
      <c r="A272" s="2">
        <v>195</v>
      </c>
      <c r="B272" s="36">
        <f t="shared" ref="B272:B317" ca="1" si="87">EDATE(B271,1)</f>
        <v>50402</v>
      </c>
      <c r="C272" s="28">
        <f t="shared" si="85"/>
        <v>11017.708333333334</v>
      </c>
      <c r="D272" s="23">
        <f t="shared" si="86"/>
        <v>103.64583333333394</v>
      </c>
    </row>
    <row r="273" spans="1:4" hidden="1" x14ac:dyDescent="0.25">
      <c r="A273" s="2">
        <v>196</v>
      </c>
      <c r="B273" s="36">
        <f t="shared" ca="1" si="87"/>
        <v>50433</v>
      </c>
      <c r="C273" s="28">
        <f t="shared" si="85"/>
        <v>10914.0625</v>
      </c>
      <c r="D273" s="23">
        <f t="shared" si="86"/>
        <v>103.64583333333212</v>
      </c>
    </row>
    <row r="274" spans="1:4" hidden="1" x14ac:dyDescent="0.25">
      <c r="A274" s="2">
        <v>197</v>
      </c>
      <c r="B274" s="36">
        <f t="shared" ca="1" si="87"/>
        <v>50464</v>
      </c>
      <c r="C274" s="28">
        <f t="shared" si="85"/>
        <v>10810.416666666668</v>
      </c>
      <c r="D274" s="23">
        <f t="shared" si="86"/>
        <v>103.64583333333394</v>
      </c>
    </row>
    <row r="275" spans="1:4" hidden="1" x14ac:dyDescent="0.25">
      <c r="A275" s="2">
        <v>198</v>
      </c>
      <c r="B275" s="36">
        <f t="shared" ca="1" si="87"/>
        <v>50492</v>
      </c>
      <c r="C275" s="28">
        <f t="shared" si="85"/>
        <v>10706.770833333334</v>
      </c>
      <c r="D275" s="23">
        <f t="shared" si="86"/>
        <v>103.64583333333394</v>
      </c>
    </row>
    <row r="276" spans="1:4" hidden="1" x14ac:dyDescent="0.25">
      <c r="A276" s="2">
        <v>199</v>
      </c>
      <c r="B276" s="36">
        <f t="shared" ca="1" si="87"/>
        <v>50523</v>
      </c>
      <c r="C276" s="28">
        <f t="shared" si="85"/>
        <v>10603.125</v>
      </c>
      <c r="D276" s="23">
        <f t="shared" si="86"/>
        <v>103.64583333333212</v>
      </c>
    </row>
    <row r="277" spans="1:4" hidden="1" x14ac:dyDescent="0.25">
      <c r="A277" s="2">
        <v>200</v>
      </c>
      <c r="B277" s="36">
        <f t="shared" ca="1" si="87"/>
        <v>50553</v>
      </c>
      <c r="C277" s="28">
        <f t="shared" si="85"/>
        <v>10499.479166666668</v>
      </c>
      <c r="D277" s="23">
        <f t="shared" si="86"/>
        <v>103.64583333333394</v>
      </c>
    </row>
    <row r="278" spans="1:4" hidden="1" x14ac:dyDescent="0.25">
      <c r="A278" s="2">
        <v>201</v>
      </c>
      <c r="B278" s="36">
        <f t="shared" ca="1" si="87"/>
        <v>50584</v>
      </c>
      <c r="C278" s="28">
        <f t="shared" si="85"/>
        <v>10395.833333333334</v>
      </c>
      <c r="D278" s="23">
        <f t="shared" si="86"/>
        <v>103.64583333333394</v>
      </c>
    </row>
    <row r="279" spans="1:4" hidden="1" x14ac:dyDescent="0.25">
      <c r="A279" s="2">
        <v>202</v>
      </c>
      <c r="B279" s="36">
        <f t="shared" ca="1" si="87"/>
        <v>50614</v>
      </c>
      <c r="C279" s="28">
        <f t="shared" si="85"/>
        <v>10292.1875</v>
      </c>
      <c r="D279" s="23">
        <f t="shared" si="86"/>
        <v>103.64583333333212</v>
      </c>
    </row>
    <row r="280" spans="1:4" hidden="1" x14ac:dyDescent="0.25">
      <c r="A280" s="2">
        <v>203</v>
      </c>
      <c r="B280" s="36">
        <f t="shared" ca="1" si="87"/>
        <v>50645</v>
      </c>
      <c r="C280" s="28">
        <f t="shared" si="85"/>
        <v>10188.541666666668</v>
      </c>
      <c r="D280" s="23">
        <f t="shared" si="86"/>
        <v>103.64583333333394</v>
      </c>
    </row>
    <row r="281" spans="1:4" hidden="1" x14ac:dyDescent="0.25">
      <c r="A281" s="2">
        <v>204</v>
      </c>
      <c r="B281" s="36">
        <f t="shared" ca="1" si="87"/>
        <v>50676</v>
      </c>
      <c r="C281" s="28">
        <f t="shared" si="85"/>
        <v>10084.895833333334</v>
      </c>
      <c r="D281" s="23">
        <f t="shared" si="86"/>
        <v>103.64583333333394</v>
      </c>
    </row>
    <row r="282" spans="1:4" hidden="1" x14ac:dyDescent="0.25">
      <c r="A282" s="2">
        <v>205</v>
      </c>
      <c r="B282" s="36">
        <f t="shared" ca="1" si="87"/>
        <v>50706</v>
      </c>
      <c r="C282" s="28">
        <f>M51</f>
        <v>9981.25</v>
      </c>
      <c r="D282" s="23">
        <f t="shared" si="86"/>
        <v>103.64583333333212</v>
      </c>
    </row>
    <row r="283" spans="1:4" hidden="1" x14ac:dyDescent="0.25">
      <c r="A283" s="2">
        <v>206</v>
      </c>
      <c r="B283" s="36">
        <f t="shared" ca="1" si="87"/>
        <v>50737</v>
      </c>
      <c r="C283" s="28">
        <f t="shared" ref="C283:C293" si="88">M52</f>
        <v>9877.6041666666679</v>
      </c>
      <c r="D283" s="23">
        <f t="shared" si="86"/>
        <v>103.64583333333394</v>
      </c>
    </row>
    <row r="284" spans="1:4" hidden="1" x14ac:dyDescent="0.25">
      <c r="A284" s="2">
        <v>207</v>
      </c>
      <c r="B284" s="36">
        <f t="shared" ca="1" si="87"/>
        <v>50767</v>
      </c>
      <c r="C284" s="28">
        <f t="shared" si="88"/>
        <v>9773.9583333333339</v>
      </c>
      <c r="D284" s="23">
        <f t="shared" si="86"/>
        <v>103.64583333333394</v>
      </c>
    </row>
    <row r="285" spans="1:4" hidden="1" x14ac:dyDescent="0.25">
      <c r="A285" s="2">
        <v>208</v>
      </c>
      <c r="B285" s="36">
        <f t="shared" ca="1" si="87"/>
        <v>50798</v>
      </c>
      <c r="C285" s="28">
        <f t="shared" si="88"/>
        <v>9670.3125</v>
      </c>
      <c r="D285" s="23">
        <f t="shared" si="86"/>
        <v>103.64583333333212</v>
      </c>
    </row>
    <row r="286" spans="1:4" hidden="1" x14ac:dyDescent="0.25">
      <c r="A286" s="2">
        <v>209</v>
      </c>
      <c r="B286" s="36">
        <f t="shared" ca="1" si="87"/>
        <v>50829</v>
      </c>
      <c r="C286" s="28">
        <f t="shared" si="88"/>
        <v>9566.6666666666679</v>
      </c>
      <c r="D286" s="23">
        <f t="shared" si="86"/>
        <v>103.64583333333394</v>
      </c>
    </row>
    <row r="287" spans="1:4" hidden="1" x14ac:dyDescent="0.25">
      <c r="A287" s="2">
        <v>210</v>
      </c>
      <c r="B287" s="36">
        <f t="shared" ca="1" si="87"/>
        <v>50857</v>
      </c>
      <c r="C287" s="28">
        <f t="shared" si="88"/>
        <v>9463.0208333333339</v>
      </c>
      <c r="D287" s="23">
        <f t="shared" si="86"/>
        <v>103.64583333333394</v>
      </c>
    </row>
    <row r="288" spans="1:4" hidden="1" x14ac:dyDescent="0.25">
      <c r="A288" s="2">
        <v>211</v>
      </c>
      <c r="B288" s="36">
        <f t="shared" ca="1" si="87"/>
        <v>50888</v>
      </c>
      <c r="C288" s="28">
        <f t="shared" si="88"/>
        <v>9359.375</v>
      </c>
      <c r="D288" s="23">
        <f t="shared" si="86"/>
        <v>103.64583333333212</v>
      </c>
    </row>
    <row r="289" spans="1:4" hidden="1" x14ac:dyDescent="0.25">
      <c r="A289" s="2">
        <v>212</v>
      </c>
      <c r="B289" s="36">
        <f t="shared" ca="1" si="87"/>
        <v>50918</v>
      </c>
      <c r="C289" s="28">
        <f t="shared" si="88"/>
        <v>9255.7291666666679</v>
      </c>
      <c r="D289" s="23">
        <f t="shared" si="86"/>
        <v>103.64583333333394</v>
      </c>
    </row>
    <row r="290" spans="1:4" hidden="1" x14ac:dyDescent="0.25">
      <c r="A290" s="2">
        <v>213</v>
      </c>
      <c r="B290" s="36">
        <f t="shared" ca="1" si="87"/>
        <v>50949</v>
      </c>
      <c r="C290" s="28">
        <f t="shared" si="88"/>
        <v>9152.0833333333339</v>
      </c>
      <c r="D290" s="23">
        <f t="shared" si="86"/>
        <v>103.64583333333394</v>
      </c>
    </row>
    <row r="291" spans="1:4" hidden="1" x14ac:dyDescent="0.25">
      <c r="A291" s="2">
        <v>214</v>
      </c>
      <c r="B291" s="36">
        <f t="shared" ca="1" si="87"/>
        <v>50979</v>
      </c>
      <c r="C291" s="28">
        <f t="shared" si="88"/>
        <v>9048.4375</v>
      </c>
      <c r="D291" s="23">
        <f t="shared" si="86"/>
        <v>103.64583333333212</v>
      </c>
    </row>
    <row r="292" spans="1:4" hidden="1" x14ac:dyDescent="0.25">
      <c r="A292" s="2">
        <v>215</v>
      </c>
      <c r="B292" s="36">
        <f t="shared" ca="1" si="87"/>
        <v>51010</v>
      </c>
      <c r="C292" s="28">
        <f t="shared" si="88"/>
        <v>8944.7916666666679</v>
      </c>
      <c r="D292" s="23">
        <f t="shared" si="86"/>
        <v>103.64583333333394</v>
      </c>
    </row>
    <row r="293" spans="1:4" hidden="1" x14ac:dyDescent="0.25">
      <c r="A293" s="2">
        <v>216</v>
      </c>
      <c r="B293" s="36">
        <f t="shared" ca="1" si="87"/>
        <v>51041</v>
      </c>
      <c r="C293" s="28">
        <f t="shared" si="88"/>
        <v>8841.1458333333339</v>
      </c>
      <c r="D293" s="23">
        <f t="shared" si="86"/>
        <v>103.64583333333394</v>
      </c>
    </row>
    <row r="294" spans="1:4" hidden="1" x14ac:dyDescent="0.25">
      <c r="A294" s="2">
        <v>217</v>
      </c>
      <c r="B294" s="36">
        <f t="shared" ca="1" si="87"/>
        <v>51071</v>
      </c>
      <c r="C294" s="23">
        <f>P51</f>
        <v>8737.5</v>
      </c>
      <c r="D294" s="23">
        <f t="shared" si="86"/>
        <v>103.64583333333212</v>
      </c>
    </row>
    <row r="295" spans="1:4" hidden="1" x14ac:dyDescent="0.25">
      <c r="A295" s="2">
        <v>218</v>
      </c>
      <c r="B295" s="36">
        <f t="shared" ca="1" si="87"/>
        <v>51102</v>
      </c>
      <c r="C295" s="23">
        <f t="shared" ref="C295:C304" si="89">P52</f>
        <v>8633.8541666666679</v>
      </c>
      <c r="D295" s="23">
        <f t="shared" si="86"/>
        <v>103.64583333333394</v>
      </c>
    </row>
    <row r="296" spans="1:4" hidden="1" x14ac:dyDescent="0.25">
      <c r="A296" s="2">
        <v>219</v>
      </c>
      <c r="B296" s="36">
        <f t="shared" ca="1" si="87"/>
        <v>51132</v>
      </c>
      <c r="C296" s="23">
        <f t="shared" si="89"/>
        <v>8530.2083333333339</v>
      </c>
      <c r="D296" s="23">
        <f t="shared" si="86"/>
        <v>103.64583333333394</v>
      </c>
    </row>
    <row r="297" spans="1:4" hidden="1" x14ac:dyDescent="0.25">
      <c r="A297" s="2">
        <v>220</v>
      </c>
      <c r="B297" s="36">
        <f t="shared" ca="1" si="87"/>
        <v>51163</v>
      </c>
      <c r="C297" s="23">
        <f t="shared" si="89"/>
        <v>8426.5625</v>
      </c>
      <c r="D297" s="23">
        <f t="shared" si="86"/>
        <v>103.64583333333212</v>
      </c>
    </row>
    <row r="298" spans="1:4" hidden="1" x14ac:dyDescent="0.25">
      <c r="A298" s="2">
        <v>221</v>
      </c>
      <c r="B298" s="36">
        <f t="shared" ca="1" si="87"/>
        <v>51194</v>
      </c>
      <c r="C298" s="23">
        <f t="shared" si="89"/>
        <v>8322.9166666666679</v>
      </c>
      <c r="D298" s="23">
        <f t="shared" si="86"/>
        <v>103.64583333333394</v>
      </c>
    </row>
    <row r="299" spans="1:4" hidden="1" x14ac:dyDescent="0.25">
      <c r="A299" s="2">
        <v>222</v>
      </c>
      <c r="B299" s="36">
        <f t="shared" ca="1" si="87"/>
        <v>51223</v>
      </c>
      <c r="C299" s="23">
        <f t="shared" si="89"/>
        <v>8219.2708333333339</v>
      </c>
      <c r="D299" s="23">
        <f t="shared" si="86"/>
        <v>103.64583333333394</v>
      </c>
    </row>
    <row r="300" spans="1:4" hidden="1" x14ac:dyDescent="0.25">
      <c r="A300" s="2">
        <v>223</v>
      </c>
      <c r="B300" s="36">
        <f t="shared" ca="1" si="87"/>
        <v>51254</v>
      </c>
      <c r="C300" s="23">
        <f t="shared" si="89"/>
        <v>8115.625</v>
      </c>
      <c r="D300" s="23">
        <f t="shared" si="86"/>
        <v>103.64583333333303</v>
      </c>
    </row>
    <row r="301" spans="1:4" hidden="1" x14ac:dyDescent="0.25">
      <c r="A301" s="2">
        <v>224</v>
      </c>
      <c r="B301" s="36">
        <f t="shared" ca="1" si="87"/>
        <v>51284</v>
      </c>
      <c r="C301" s="23">
        <f t="shared" si="89"/>
        <v>8011.979166666667</v>
      </c>
      <c r="D301" s="23">
        <f t="shared" si="86"/>
        <v>103.64583333333303</v>
      </c>
    </row>
    <row r="302" spans="1:4" hidden="1" x14ac:dyDescent="0.25">
      <c r="A302" s="2">
        <v>225</v>
      </c>
      <c r="B302" s="36">
        <f t="shared" ca="1" si="87"/>
        <v>51315</v>
      </c>
      <c r="C302" s="23">
        <f t="shared" si="89"/>
        <v>7908.3333333333339</v>
      </c>
      <c r="D302" s="23">
        <f t="shared" si="86"/>
        <v>103.64583333333394</v>
      </c>
    </row>
    <row r="303" spans="1:4" hidden="1" x14ac:dyDescent="0.25">
      <c r="A303" s="2">
        <v>226</v>
      </c>
      <c r="B303" s="36">
        <f t="shared" ca="1" si="87"/>
        <v>51345</v>
      </c>
      <c r="C303" s="23">
        <f t="shared" si="89"/>
        <v>7804.6875</v>
      </c>
      <c r="D303" s="23">
        <f t="shared" si="86"/>
        <v>103.64583333333303</v>
      </c>
    </row>
    <row r="304" spans="1:4" hidden="1" x14ac:dyDescent="0.25">
      <c r="A304" s="2">
        <v>227</v>
      </c>
      <c r="B304" s="36">
        <f t="shared" ca="1" si="87"/>
        <v>51376</v>
      </c>
      <c r="C304" s="23">
        <f t="shared" si="89"/>
        <v>7701.041666666667</v>
      </c>
      <c r="D304" s="23">
        <f t="shared" si="86"/>
        <v>103.64583333333303</v>
      </c>
    </row>
    <row r="305" spans="1:4" hidden="1" x14ac:dyDescent="0.25">
      <c r="A305" s="2">
        <v>228</v>
      </c>
      <c r="B305" s="36">
        <f t="shared" ca="1" si="87"/>
        <v>51407</v>
      </c>
      <c r="C305" s="23">
        <f>P62</f>
        <v>7597.3958333333339</v>
      </c>
      <c r="D305" s="23">
        <f t="shared" si="86"/>
        <v>103.64583333333394</v>
      </c>
    </row>
    <row r="306" spans="1:4" hidden="1" x14ac:dyDescent="0.25">
      <c r="A306" s="2">
        <v>229</v>
      </c>
      <c r="B306" s="36">
        <f t="shared" ca="1" si="87"/>
        <v>51437</v>
      </c>
      <c r="C306" s="23">
        <f>S51</f>
        <v>7493.75</v>
      </c>
      <c r="D306" s="23">
        <f t="shared" si="86"/>
        <v>103.64583333333303</v>
      </c>
    </row>
    <row r="307" spans="1:4" hidden="1" x14ac:dyDescent="0.25">
      <c r="A307" s="2">
        <v>230</v>
      </c>
      <c r="B307" s="36">
        <f t="shared" ca="1" si="87"/>
        <v>51468</v>
      </c>
      <c r="C307" s="23">
        <f t="shared" ref="C307:C317" si="90">S52</f>
        <v>7390.104166666667</v>
      </c>
      <c r="D307" s="23">
        <f t="shared" si="86"/>
        <v>103.64583333333303</v>
      </c>
    </row>
    <row r="308" spans="1:4" hidden="1" x14ac:dyDescent="0.25">
      <c r="A308" s="2">
        <v>231</v>
      </c>
      <c r="B308" s="36">
        <f t="shared" ca="1" si="87"/>
        <v>51498</v>
      </c>
      <c r="C308" s="23">
        <f t="shared" si="90"/>
        <v>7286.4583333333339</v>
      </c>
      <c r="D308" s="23">
        <f t="shared" si="86"/>
        <v>103.64583333333394</v>
      </c>
    </row>
    <row r="309" spans="1:4" hidden="1" x14ac:dyDescent="0.25">
      <c r="A309" s="2">
        <v>232</v>
      </c>
      <c r="B309" s="36">
        <f t="shared" ca="1" si="87"/>
        <v>51529</v>
      </c>
      <c r="C309" s="23">
        <f t="shared" si="90"/>
        <v>7182.8125</v>
      </c>
      <c r="D309" s="23">
        <f t="shared" si="86"/>
        <v>103.64583333333303</v>
      </c>
    </row>
    <row r="310" spans="1:4" hidden="1" x14ac:dyDescent="0.25">
      <c r="A310" s="2">
        <v>233</v>
      </c>
      <c r="B310" s="36">
        <f t="shared" ca="1" si="87"/>
        <v>51560</v>
      </c>
      <c r="C310" s="23">
        <f t="shared" si="90"/>
        <v>7079.166666666667</v>
      </c>
      <c r="D310" s="23">
        <f t="shared" si="86"/>
        <v>103.64583333333394</v>
      </c>
    </row>
    <row r="311" spans="1:4" hidden="1" x14ac:dyDescent="0.25">
      <c r="A311" s="2">
        <v>234</v>
      </c>
      <c r="B311" s="36">
        <f t="shared" ca="1" si="87"/>
        <v>51588</v>
      </c>
      <c r="C311" s="23">
        <f t="shared" si="90"/>
        <v>6975.520833333333</v>
      </c>
      <c r="D311" s="23">
        <f t="shared" si="86"/>
        <v>103.64583333333303</v>
      </c>
    </row>
    <row r="312" spans="1:4" hidden="1" x14ac:dyDescent="0.25">
      <c r="A312" s="2">
        <v>235</v>
      </c>
      <c r="B312" s="36">
        <f t="shared" ca="1" si="87"/>
        <v>51619</v>
      </c>
      <c r="C312" s="23">
        <f t="shared" si="90"/>
        <v>6871.875</v>
      </c>
      <c r="D312" s="23">
        <f t="shared" si="86"/>
        <v>103.64583333333303</v>
      </c>
    </row>
    <row r="313" spans="1:4" hidden="1" x14ac:dyDescent="0.25">
      <c r="A313" s="2">
        <v>236</v>
      </c>
      <c r="B313" s="36">
        <f t="shared" ca="1" si="87"/>
        <v>51649</v>
      </c>
      <c r="C313" s="23">
        <f t="shared" si="90"/>
        <v>6768.229166666667</v>
      </c>
      <c r="D313" s="23">
        <f t="shared" si="86"/>
        <v>103.64583333333394</v>
      </c>
    </row>
    <row r="314" spans="1:4" hidden="1" x14ac:dyDescent="0.25">
      <c r="A314" s="2">
        <v>237</v>
      </c>
      <c r="B314" s="36">
        <f t="shared" ca="1" si="87"/>
        <v>51680</v>
      </c>
      <c r="C314" s="23">
        <f t="shared" si="90"/>
        <v>6664.583333333333</v>
      </c>
      <c r="D314" s="23">
        <f t="shared" si="86"/>
        <v>103.64583333333303</v>
      </c>
    </row>
    <row r="315" spans="1:4" hidden="1" x14ac:dyDescent="0.25">
      <c r="A315" s="2">
        <v>238</v>
      </c>
      <c r="B315" s="36">
        <f t="shared" ca="1" si="87"/>
        <v>51710</v>
      </c>
      <c r="C315" s="23">
        <f t="shared" si="90"/>
        <v>6560.9375</v>
      </c>
      <c r="D315" s="23">
        <f t="shared" si="86"/>
        <v>103.64583333333303</v>
      </c>
    </row>
    <row r="316" spans="1:4" hidden="1" x14ac:dyDescent="0.25">
      <c r="A316" s="2">
        <v>239</v>
      </c>
      <c r="B316" s="36">
        <f t="shared" ca="1" si="87"/>
        <v>51741</v>
      </c>
      <c r="C316" s="23">
        <f t="shared" si="90"/>
        <v>6457.291666666667</v>
      </c>
      <c r="D316" s="23">
        <f t="shared" si="86"/>
        <v>103.64583333333394</v>
      </c>
    </row>
    <row r="317" spans="1:4" hidden="1" x14ac:dyDescent="0.25">
      <c r="A317" s="2">
        <v>240</v>
      </c>
      <c r="B317" s="36">
        <f t="shared" ca="1" si="87"/>
        <v>51772</v>
      </c>
      <c r="C317" s="23">
        <f t="shared" si="90"/>
        <v>6353.645833333333</v>
      </c>
      <c r="D317" s="23">
        <f t="shared" si="86"/>
        <v>6353.645833333333</v>
      </c>
    </row>
    <row r="318" spans="1:4" hidden="1" x14ac:dyDescent="0.25"/>
    <row r="319" spans="1:4" hidden="1" x14ac:dyDescent="0.25"/>
    <row r="320" spans="1:4" hidden="1" x14ac:dyDescent="0.25"/>
    <row r="321" hidden="1" x14ac:dyDescent="0.25"/>
    <row r="322" hidden="1" x14ac:dyDescent="0.25"/>
    <row r="323" hidden="1" x14ac:dyDescent="0.25"/>
    <row r="324" hidden="1" x14ac:dyDescent="0.25"/>
    <row r="325" hidden="1" x14ac:dyDescent="0.25"/>
    <row r="326" hidden="1" x14ac:dyDescent="0.25"/>
    <row r="327" hidden="1" x14ac:dyDescent="0.25"/>
    <row r="328" hidden="1" x14ac:dyDescent="0.25"/>
    <row r="329" hidden="1" x14ac:dyDescent="0.25"/>
    <row r="330" hidden="1" x14ac:dyDescent="0.25"/>
    <row r="331" hidden="1" x14ac:dyDescent="0.25"/>
    <row r="332" hidden="1" x14ac:dyDescent="0.25"/>
    <row r="333" hidden="1" x14ac:dyDescent="0.25"/>
    <row r="334" hidden="1" x14ac:dyDescent="0.25"/>
    <row r="335" hidden="1" x14ac:dyDescent="0.25"/>
    <row r="336" hidden="1" x14ac:dyDescent="0.25"/>
    <row r="337" hidden="1" x14ac:dyDescent="0.25"/>
    <row r="338" hidden="1" x14ac:dyDescent="0.25"/>
    <row r="339" hidden="1" x14ac:dyDescent="0.25"/>
    <row r="340" hidden="1" x14ac:dyDescent="0.25"/>
    <row r="341" hidden="1" x14ac:dyDescent="0.25"/>
    <row r="342" hidden="1" x14ac:dyDescent="0.25"/>
    <row r="343" hidden="1" x14ac:dyDescent="0.25"/>
    <row r="344" hidden="1" x14ac:dyDescent="0.25"/>
    <row r="345" hidden="1" x14ac:dyDescent="0.25"/>
    <row r="346" hidden="1" x14ac:dyDescent="0.25"/>
    <row r="347" hidden="1" x14ac:dyDescent="0.25"/>
    <row r="348" hidden="1" x14ac:dyDescent="0.25"/>
    <row r="349" hidden="1" x14ac:dyDescent="0.25"/>
    <row r="350" hidden="1" x14ac:dyDescent="0.25"/>
    <row r="351" hidden="1" x14ac:dyDescent="0.25"/>
    <row r="352" hidden="1"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sheetData>
  <sheetProtection password="CA9C" sheet="1" formatCells="0" formatColumns="0" formatRows="0" insertColumns="0" insertRows="0" insertHyperlinks="0" deleteColumns="0" deleteRows="0" sort="0" autoFilter="0" pivotTables="0"/>
  <mergeCells count="70">
    <mergeCell ref="A6:G6"/>
    <mergeCell ref="H6:I6"/>
    <mergeCell ref="A1:I1"/>
    <mergeCell ref="A2:I2"/>
    <mergeCell ref="A3:I3"/>
    <mergeCell ref="A4:I4"/>
    <mergeCell ref="A5:I5"/>
    <mergeCell ref="A7:G7"/>
    <mergeCell ref="H7:I7"/>
    <mergeCell ref="A8:G8"/>
    <mergeCell ref="H8:I8"/>
    <mergeCell ref="A9:G9"/>
    <mergeCell ref="H9:I9"/>
    <mergeCell ref="A10:G10"/>
    <mergeCell ref="H10:I10"/>
    <mergeCell ref="A11:G11"/>
    <mergeCell ref="H11:I11"/>
    <mergeCell ref="A12:G12"/>
    <mergeCell ref="H12:I12"/>
    <mergeCell ref="A13:G13"/>
    <mergeCell ref="H13:I13"/>
    <mergeCell ref="J13:O13"/>
    <mergeCell ref="A14:F14"/>
    <mergeCell ref="H14:I14"/>
    <mergeCell ref="L14:N14"/>
    <mergeCell ref="A15:G15"/>
    <mergeCell ref="H15:I15"/>
    <mergeCell ref="J15:O15"/>
    <mergeCell ref="A16:G16"/>
    <mergeCell ref="H16:I16"/>
    <mergeCell ref="J16:O16"/>
    <mergeCell ref="A17:G17"/>
    <mergeCell ref="H17:I17"/>
    <mergeCell ref="J17:O17"/>
    <mergeCell ref="L18:O18"/>
    <mergeCell ref="A19:A20"/>
    <mergeCell ref="B19:D19"/>
    <mergeCell ref="E19:G19"/>
    <mergeCell ref="H19:J19"/>
    <mergeCell ref="K19:M19"/>
    <mergeCell ref="N19:P19"/>
    <mergeCell ref="Q19:S19"/>
    <mergeCell ref="T19:V19"/>
    <mergeCell ref="A34:A35"/>
    <mergeCell ref="B34:D34"/>
    <mergeCell ref="E34:G34"/>
    <mergeCell ref="H34:J34"/>
    <mergeCell ref="K34:M34"/>
    <mergeCell ref="N34:P34"/>
    <mergeCell ref="Q34:S34"/>
    <mergeCell ref="T34:V34"/>
    <mergeCell ref="A68:K68"/>
    <mergeCell ref="A49:A50"/>
    <mergeCell ref="B49:D49"/>
    <mergeCell ref="E49:G49"/>
    <mergeCell ref="H49:J49"/>
    <mergeCell ref="K49:M49"/>
    <mergeCell ref="Q49:S49"/>
    <mergeCell ref="T49:V49"/>
    <mergeCell ref="A65:H65"/>
    <mergeCell ref="A66:H66"/>
    <mergeCell ref="A67:H67"/>
    <mergeCell ref="N49:P49"/>
    <mergeCell ref="A69:K69"/>
    <mergeCell ref="A70:K70"/>
    <mergeCell ref="A72:B72"/>
    <mergeCell ref="C72:E72"/>
    <mergeCell ref="A74:B75"/>
    <mergeCell ref="C74:E74"/>
    <mergeCell ref="C75:E75"/>
  </mergeCells>
  <pageMargins left="0.82677165354330717" right="0.62992125984251968" top="0.59055118110236227" bottom="0.39370078740157483" header="0.51181102362204722" footer="0.19685039370078741"/>
  <pageSetup paperSize="9" scale="37" orientation="landscape" horizontalDpi="1200" verticalDpi="12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2289" r:id="rId4" name="Drop Down 1">
              <controlPr defaultSize="0" autoLine="0" autoPict="0">
                <anchor>
                  <from>
                    <xdr:col>7</xdr:col>
                    <xdr:colOff>38100</xdr:colOff>
                    <xdr:row>12</xdr:row>
                    <xdr:rowOff>0</xdr:rowOff>
                  </from>
                  <to>
                    <xdr:col>9</xdr:col>
                    <xdr:colOff>19050</xdr:colOff>
                    <xdr:row>14</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48</vt:i4>
      </vt:variant>
    </vt:vector>
  </HeadingPairs>
  <TitlesOfParts>
    <vt:vector size="55" baseType="lpstr">
      <vt:lpstr>Додаток до Паспорту_Варіант 1</vt:lpstr>
      <vt:lpstr>Калькулятор_первинний ринок</vt:lpstr>
      <vt:lpstr>Додаток до Паспорту_Варіант 2</vt:lpstr>
      <vt:lpstr>Додаток до Паспорту_Варіант 3</vt:lpstr>
      <vt:lpstr>Додаток до Паспорту_Варіант 4</vt:lpstr>
      <vt:lpstr>Додаток до Паспорту_Варіант 5</vt:lpstr>
      <vt:lpstr>Додаток до Паспорту_Варіант 6</vt:lpstr>
      <vt:lpstr>'Додаток до Паспорту_Варіант 1'!avans</vt:lpstr>
      <vt:lpstr>'Додаток до Паспорту_Варіант 2'!avans</vt:lpstr>
      <vt:lpstr>'Додаток до Паспорту_Варіант 3'!avans</vt:lpstr>
      <vt:lpstr>'Додаток до Паспорту_Варіант 4'!avans</vt:lpstr>
      <vt:lpstr>'Додаток до Паспорту_Варіант 5'!avans</vt:lpstr>
      <vt:lpstr>'Додаток до Паспорту_Варіант 6'!avans</vt:lpstr>
      <vt:lpstr>'Калькулятор_первинний ринок'!avans2</vt:lpstr>
      <vt:lpstr>'Додаток до Паспорту_Варіант 1'!data</vt:lpstr>
      <vt:lpstr>'Додаток до Паспорту_Варіант 2'!data</vt:lpstr>
      <vt:lpstr>'Додаток до Паспорту_Варіант 3'!data</vt:lpstr>
      <vt:lpstr>'Додаток до Паспорту_Варіант 4'!data</vt:lpstr>
      <vt:lpstr>'Додаток до Паспорту_Варіант 5'!data</vt:lpstr>
      <vt:lpstr>'Додаток до Паспорту_Варіант 6'!data</vt:lpstr>
      <vt:lpstr>'Калькулятор_первинний ринок'!data2</vt:lpstr>
      <vt:lpstr>'Додаток до Паспорту_Варіант 1'!PROC</vt:lpstr>
      <vt:lpstr>'Додаток до Паспорту_Варіант 2'!PROC</vt:lpstr>
      <vt:lpstr>'Додаток до Паспорту_Варіант 3'!PROC</vt:lpstr>
      <vt:lpstr>'Додаток до Паспорту_Варіант 4'!PROC</vt:lpstr>
      <vt:lpstr>'Додаток до Паспорту_Варіант 5'!PROC</vt:lpstr>
      <vt:lpstr>'Додаток до Паспорту_Варіант 6'!PROC</vt:lpstr>
      <vt:lpstr>'Додаток до Паспорту_Варіант 1'!strok</vt:lpstr>
      <vt:lpstr>'Додаток до Паспорту_Варіант 2'!strok</vt:lpstr>
      <vt:lpstr>'Додаток до Паспорту_Варіант 3'!strok</vt:lpstr>
      <vt:lpstr>'Додаток до Паспорту_Варіант 4'!strok</vt:lpstr>
      <vt:lpstr>'Додаток до Паспорту_Варіант 5'!strok</vt:lpstr>
      <vt:lpstr>'Додаток до Паспорту_Варіант 6'!strok</vt:lpstr>
      <vt:lpstr>'Калькулятор_первинний ринок'!strok</vt:lpstr>
      <vt:lpstr>'Калькулятор_первинний ринок'!strok2</vt:lpstr>
      <vt:lpstr>'Додаток до Паспорту_Варіант 1'!sumkred</vt:lpstr>
      <vt:lpstr>'Додаток до Паспорту_Варіант 2'!sumkred</vt:lpstr>
      <vt:lpstr>'Додаток до Паспорту_Варіант 3'!sumkred</vt:lpstr>
      <vt:lpstr>'Додаток до Паспорту_Варіант 4'!sumkred</vt:lpstr>
      <vt:lpstr>'Додаток до Паспорту_Варіант 5'!sumkred</vt:lpstr>
      <vt:lpstr>'Додаток до Паспорту_Варіант 6'!sumkred</vt:lpstr>
      <vt:lpstr>'Калькулятор_первинний ринок'!sumkred2</vt:lpstr>
      <vt:lpstr>'Додаток до Паспорту_Варіант 1'!sumproplat</vt:lpstr>
      <vt:lpstr>'Додаток до Паспорту_Варіант 2'!sumproplat</vt:lpstr>
      <vt:lpstr>'Додаток до Паспорту_Варіант 3'!sumproplat</vt:lpstr>
      <vt:lpstr>'Додаток до Паспорту_Варіант 4'!sumproplat</vt:lpstr>
      <vt:lpstr>'Додаток до Паспорту_Варіант 5'!sumproplat</vt:lpstr>
      <vt:lpstr>'Додаток до Паспорту_Варіант 6'!sumproplat</vt:lpstr>
      <vt:lpstr>'Калькулятор_первинний ринок'!sumproplat2</vt:lpstr>
      <vt:lpstr>'Додаток до Паспорту_Варіант 1'!Область_печати</vt:lpstr>
      <vt:lpstr>'Додаток до Паспорту_Варіант 2'!Область_печати</vt:lpstr>
      <vt:lpstr>'Додаток до Паспорту_Варіант 3'!Область_печати</vt:lpstr>
      <vt:lpstr>'Додаток до Паспорту_Варіант 4'!Область_печати</vt:lpstr>
      <vt:lpstr>'Додаток до Паспорту_Варіант 5'!Область_печати</vt:lpstr>
      <vt:lpstr>'Додаток до Паспорту_Варіант 6'!Область_печати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DZamotaev</dc:creator>
  <cp:lastModifiedBy>Дьоміна Світлана Валеріївна</cp:lastModifiedBy>
  <cp:lastPrinted>2021-02-26T09:08:41Z</cp:lastPrinted>
  <dcterms:created xsi:type="dcterms:W3CDTF">2007-05-30T09:57:41Z</dcterms:created>
  <dcterms:modified xsi:type="dcterms:W3CDTF">2021-09-29T06:56:19Z</dcterms:modified>
</cp:coreProperties>
</file>