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M:\ДЕПАРТАМЕНТ РОЗДРIБНОГО БАНКIНГУ\Управлiння розвитку роздрiбного банкiнгу\Вiддiл кредитних продуктiв\РОБОЧА ПАПКА ГБ\САЙТ\ИХ+Калькулятор\Житло\Листопад 2021 зміни СОД\"/>
    </mc:Choice>
  </mc:AlternateContent>
  <bookViews>
    <workbookView xWindow="60" yWindow="45" windowWidth="14955" windowHeight="11640" tabRatio="632" firstSheet="2" activeTab="2"/>
  </bookViews>
  <sheets>
    <sheet name="Додаток до Паспорту -інші цілі" sheetId="6" state="hidden" r:id="rId1"/>
    <sheet name="Додаток до Паспорту-на купівлю " sheetId="1" state="hidden" r:id="rId2"/>
    <sheet name="Калькулятор" sheetId="10" r:id="rId3"/>
  </sheets>
  <definedNames>
    <definedName name="_xlnm._FilterDatabase" localSheetId="0" hidden="1">'Додаток до Паспорту -інші цілі'!$A$76:$AJ$76</definedName>
    <definedName name="_xlnm._FilterDatabase" localSheetId="1" hidden="1">'Додаток до Паспорту-на купівлю '!$A$76:$AJ$76</definedName>
    <definedName name="avans" localSheetId="0">'Додаток до Паспорту -інші цілі'!$H$7</definedName>
    <definedName name="avans" localSheetId="1">'Додаток до Паспорту-на купівлю '!$H$7</definedName>
    <definedName name="avans2" localSheetId="2">Калькулятор!$J$7</definedName>
    <definedName name="avans2">#REF!</definedName>
    <definedName name="data" localSheetId="0">'Додаток до Паспорту -інші цілі'!$H$12</definedName>
    <definedName name="data" localSheetId="1">'Додаток до Паспорту-на купівлю '!$H$12</definedName>
    <definedName name="data2" localSheetId="2">Калькулятор!$J$15</definedName>
    <definedName name="data2">#REF!</definedName>
    <definedName name="PROC" localSheetId="0">'Додаток до Паспорту -інші цілі'!$H$10</definedName>
    <definedName name="PROC" localSheetId="1">'Додаток до Паспорту-на купівлю '!$H$10</definedName>
    <definedName name="PROC2" localSheetId="2">Калькулятор!$J$14</definedName>
    <definedName name="proc2">#REF!</definedName>
    <definedName name="stoimost" localSheetId="0">'Додаток до Паспорту -інші цілі'!#REF!</definedName>
    <definedName name="stoimost" localSheetId="1">'Додаток до Паспорту-на купівлю '!#REF!</definedName>
    <definedName name="stoimost2">#REF!</definedName>
    <definedName name="strok" localSheetId="0">'Додаток до Паспорту -інші цілі'!$H$9</definedName>
    <definedName name="strok" localSheetId="1">'Додаток до Паспорту-на купівлю '!$H$9</definedName>
    <definedName name="strok2" localSheetId="2">Калькулятор!$J$13</definedName>
    <definedName name="strok2">#REF!</definedName>
    <definedName name="sumkred" localSheetId="0">'Додаток до Паспорту -інші цілі'!$H$8</definedName>
    <definedName name="sumkred" localSheetId="1">'Додаток до Паспорту-на купівлю '!$H$8</definedName>
    <definedName name="sumkred2" localSheetId="2">Калькулятор!$J$8</definedName>
    <definedName name="sumkred2">#REF!</definedName>
    <definedName name="sumproc" localSheetId="0">'Додаток до Паспорту -інші цілі'!#REF!</definedName>
    <definedName name="sumproc" localSheetId="1">'Додаток до Паспорту-на купівлю '!#REF!</definedName>
    <definedName name="sumproplat" localSheetId="0">'Додаток до Паспорту -інші цілі'!$H$13</definedName>
    <definedName name="sumproplat" localSheetId="1">'Додаток до Паспорту-на купівлю '!$H$13</definedName>
    <definedName name="sumproplat2" localSheetId="2">Калькулятор!$J$16</definedName>
    <definedName name="sumproplat2">#REF!</definedName>
    <definedName name="Z_61A07DFC_D147_11D6_B93C_0010B563CE7A_.wvu.Cols" localSheetId="0" hidden="1">'Додаток до Паспорту -інші цілі'!$R:$IV</definedName>
    <definedName name="Z_61A07DFC_D147_11D6_B93C_0010B563CE7A_.wvu.Cols" localSheetId="1" hidden="1">'Додаток до Паспорту-на купівлю '!$R:$IV</definedName>
    <definedName name="Z_61A07DFC_D147_11D6_B93C_0010B563CE7A_.wvu.PrintArea" localSheetId="0" hidden="1">'Додаток до Паспорту -інші цілі'!$A$5:$I$63</definedName>
    <definedName name="Z_61A07DFC_D147_11D6_B93C_0010B563CE7A_.wvu.PrintArea" localSheetId="1" hidden="1">'Додаток до Паспорту-на купівлю '!$A$5:$I$63</definedName>
    <definedName name="Z_61A07DFC_D147_11D6_B93C_0010B563CE7A_.wvu.Rows" localSheetId="0" hidden="1">'Додаток до Паспорту -інші цілі'!$64:$65536</definedName>
    <definedName name="Z_61A07DFC_D147_11D6_B93C_0010B563CE7A_.wvu.Rows" localSheetId="1" hidden="1">'Додаток до Паспорту-на купівлю '!$64:$65536</definedName>
    <definedName name="_xlnm.Print_Area" localSheetId="0">'Додаток до Паспорту -інші цілі'!$A$3:$V$74</definedName>
    <definedName name="_xlnm.Print_Area" localSheetId="1">'Додаток до Паспорту-на купівлю '!$A$3:$V$74</definedName>
    <definedName name="_xlnm.Print_Area" localSheetId="2">Калькулятор!$A$1:$AC$92</definedName>
  </definedNames>
  <calcPr calcId="162913"/>
</workbook>
</file>

<file path=xl/calcChain.xml><?xml version="1.0" encoding="utf-8"?>
<calcChain xmlns="http://schemas.openxmlformats.org/spreadsheetml/2006/main">
  <c r="J8" i="10" l="1"/>
  <c r="B94" i="10" l="1"/>
  <c r="B95" i="10" s="1"/>
  <c r="B96" i="10" s="1"/>
  <c r="B97" i="10" s="1"/>
  <c r="B98" i="10" s="1"/>
  <c r="B99" i="10" s="1"/>
  <c r="B100" i="10" s="1"/>
  <c r="B101" i="10" s="1"/>
  <c r="B102" i="10" s="1"/>
  <c r="B103" i="10" s="1"/>
  <c r="B104" i="10" s="1"/>
  <c r="B105" i="10" s="1"/>
  <c r="B106" i="10" s="1"/>
  <c r="B107" i="10" s="1"/>
  <c r="B108" i="10" s="1"/>
  <c r="B109" i="10" s="1"/>
  <c r="B110" i="10" s="1"/>
  <c r="B111" i="10" s="1"/>
  <c r="B112" i="10" s="1"/>
  <c r="B113" i="10" s="1"/>
  <c r="B114" i="10" s="1"/>
  <c r="B115" i="10" s="1"/>
  <c r="B116" i="10" s="1"/>
  <c r="B117" i="10" s="1"/>
  <c r="B118" i="10" s="1"/>
  <c r="B119" i="10" s="1"/>
  <c r="B120" i="10" s="1"/>
  <c r="B121" i="10" s="1"/>
  <c r="B122" i="10" s="1"/>
  <c r="B123" i="10" s="1"/>
  <c r="B124" i="10" s="1"/>
  <c r="B125" i="10" s="1"/>
  <c r="B126" i="10" s="1"/>
  <c r="B127" i="10" s="1"/>
  <c r="B128" i="10" s="1"/>
  <c r="B129" i="10" s="1"/>
  <c r="B130" i="10" s="1"/>
  <c r="B131" i="10" s="1"/>
  <c r="B132" i="10" s="1"/>
  <c r="B133" i="10" s="1"/>
  <c r="B134" i="10" s="1"/>
  <c r="B135" i="10" s="1"/>
  <c r="B136" i="10" s="1"/>
  <c r="B137" i="10" s="1"/>
  <c r="B138" i="10" s="1"/>
  <c r="B139" i="10" s="1"/>
  <c r="B140" i="10" s="1"/>
  <c r="B141" i="10" s="1"/>
  <c r="B142" i="10" s="1"/>
  <c r="B143" i="10" s="1"/>
  <c r="B144" i="10" s="1"/>
  <c r="B145" i="10" s="1"/>
  <c r="B146" i="10" s="1"/>
  <c r="B147" i="10" s="1"/>
  <c r="B148" i="10" s="1"/>
  <c r="B149" i="10" s="1"/>
  <c r="B150" i="10" s="1"/>
  <c r="B151" i="10" s="1"/>
  <c r="B152" i="10" s="1"/>
  <c r="B153" i="10" s="1"/>
  <c r="B154" i="10" s="1"/>
  <c r="B155" i="10" s="1"/>
  <c r="B156" i="10" s="1"/>
  <c r="B157" i="10" s="1"/>
  <c r="B158" i="10" s="1"/>
  <c r="B159" i="10" s="1"/>
  <c r="B160" i="10" s="1"/>
  <c r="B161" i="10" s="1"/>
  <c r="B162" i="10" s="1"/>
  <c r="B163" i="10" s="1"/>
  <c r="B164" i="10" s="1"/>
  <c r="B165" i="10" s="1"/>
  <c r="B166" i="10" s="1"/>
  <c r="B167" i="10" s="1"/>
  <c r="B168" i="10" s="1"/>
  <c r="B169" i="10" s="1"/>
  <c r="B170" i="10" s="1"/>
  <c r="B171" i="10" s="1"/>
  <c r="B172" i="10" s="1"/>
  <c r="B173" i="10" s="1"/>
  <c r="B174" i="10" s="1"/>
  <c r="B175" i="10" s="1"/>
  <c r="B176" i="10" s="1"/>
  <c r="B177" i="10" s="1"/>
  <c r="B178" i="10" s="1"/>
  <c r="B179" i="10" s="1"/>
  <c r="B180" i="10" s="1"/>
  <c r="B181" i="10" s="1"/>
  <c r="B182" i="10" s="1"/>
  <c r="B183" i="10" s="1"/>
  <c r="B184" i="10" s="1"/>
  <c r="B185" i="10" s="1"/>
  <c r="B186" i="10" s="1"/>
  <c r="B187" i="10" s="1"/>
  <c r="B188" i="10" s="1"/>
  <c r="B189" i="10" s="1"/>
  <c r="B190" i="10" s="1"/>
  <c r="B191" i="10" s="1"/>
  <c r="B192" i="10" s="1"/>
  <c r="B193" i="10" s="1"/>
  <c r="B194" i="10" s="1"/>
  <c r="B195" i="10" s="1"/>
  <c r="B196" i="10" s="1"/>
  <c r="B197" i="10" s="1"/>
  <c r="B198" i="10" s="1"/>
  <c r="B199" i="10" s="1"/>
  <c r="B200" i="10" s="1"/>
  <c r="B201" i="10" s="1"/>
  <c r="B202" i="10" s="1"/>
  <c r="B203" i="10" s="1"/>
  <c r="B204" i="10" s="1"/>
  <c r="B205" i="10" s="1"/>
  <c r="B206" i="10" s="1"/>
  <c r="B207" i="10" s="1"/>
  <c r="B208" i="10" s="1"/>
  <c r="B209" i="10" s="1"/>
  <c r="B210" i="10" s="1"/>
  <c r="B211" i="10" s="1"/>
  <c r="B212" i="10" s="1"/>
  <c r="B213" i="10" s="1"/>
  <c r="B214" i="10" s="1"/>
  <c r="B215" i="10" s="1"/>
  <c r="B216" i="10" s="1"/>
  <c r="B217" i="10" s="1"/>
  <c r="B218" i="10" s="1"/>
  <c r="B219" i="10" s="1"/>
  <c r="B220" i="10" s="1"/>
  <c r="B221" i="10" s="1"/>
  <c r="B222" i="10" s="1"/>
  <c r="B223" i="10" s="1"/>
  <c r="B224" i="10" s="1"/>
  <c r="B225" i="10" s="1"/>
  <c r="B226" i="10" s="1"/>
  <c r="B227" i="10" s="1"/>
  <c r="B228" i="10" s="1"/>
  <c r="B229" i="10" s="1"/>
  <c r="B230" i="10" s="1"/>
  <c r="B231" i="10" s="1"/>
  <c r="B232" i="10" s="1"/>
  <c r="B233" i="10" s="1"/>
  <c r="B234" i="10" s="1"/>
  <c r="B235" i="10" s="1"/>
  <c r="B236" i="10" s="1"/>
  <c r="B237" i="10" s="1"/>
  <c r="B238" i="10" s="1"/>
  <c r="B239" i="10" s="1"/>
  <c r="B240" i="10" s="1"/>
  <c r="B241" i="10" s="1"/>
  <c r="B242" i="10" s="1"/>
  <c r="B243" i="10" s="1"/>
  <c r="B244" i="10" s="1"/>
  <c r="B245" i="10" s="1"/>
  <c r="B246" i="10" s="1"/>
  <c r="B247" i="10" s="1"/>
  <c r="B248" i="10" s="1"/>
  <c r="B249" i="10" s="1"/>
  <c r="B250" i="10" s="1"/>
  <c r="B251" i="10" s="1"/>
  <c r="B252" i="10" s="1"/>
  <c r="B253" i="10" s="1"/>
  <c r="B254" i="10" s="1"/>
  <c r="B255" i="10" s="1"/>
  <c r="B256" i="10" s="1"/>
  <c r="B257" i="10" s="1"/>
  <c r="B258" i="10" s="1"/>
  <c r="B259" i="10" s="1"/>
  <c r="B260" i="10" s="1"/>
  <c r="B261" i="10" s="1"/>
  <c r="B262" i="10" s="1"/>
  <c r="B263" i="10" s="1"/>
  <c r="B264" i="10" s="1"/>
  <c r="B265" i="10" s="1"/>
  <c r="B266" i="10" s="1"/>
  <c r="B267" i="10" s="1"/>
  <c r="B268" i="10" s="1"/>
  <c r="B269" i="10" s="1"/>
  <c r="B270" i="10" s="1"/>
  <c r="B271" i="10" s="1"/>
  <c r="B272" i="10" s="1"/>
  <c r="B273" i="10" s="1"/>
  <c r="B274" i="10" s="1"/>
  <c r="B275" i="10" s="1"/>
  <c r="B276" i="10" s="1"/>
  <c r="B277" i="10" s="1"/>
  <c r="B278" i="10" s="1"/>
  <c r="B279" i="10" s="1"/>
  <c r="B280" i="10" s="1"/>
  <c r="B281" i="10" s="1"/>
  <c r="B282" i="10" s="1"/>
  <c r="B283" i="10" s="1"/>
  <c r="B284" i="10" s="1"/>
  <c r="B285" i="10" s="1"/>
  <c r="B286" i="10" s="1"/>
  <c r="B287" i="10" s="1"/>
  <c r="B288" i="10" s="1"/>
  <c r="B289" i="10" s="1"/>
  <c r="B290" i="10" s="1"/>
  <c r="B291" i="10" s="1"/>
  <c r="B292" i="10" s="1"/>
  <c r="B293" i="10" s="1"/>
  <c r="B294" i="10" s="1"/>
  <c r="B295" i="10" s="1"/>
  <c r="B296" i="10" s="1"/>
  <c r="B297" i="10" s="1"/>
  <c r="B298" i="10" s="1"/>
  <c r="B299" i="10" s="1"/>
  <c r="B300" i="10" s="1"/>
  <c r="B301" i="10" s="1"/>
  <c r="B302" i="10" s="1"/>
  <c r="B303" i="10" s="1"/>
  <c r="B304" i="10" s="1"/>
  <c r="B305" i="10" s="1"/>
  <c r="B306" i="10" s="1"/>
  <c r="B307" i="10" s="1"/>
  <c r="B308" i="10" s="1"/>
  <c r="B309" i="10" s="1"/>
  <c r="B310" i="10" s="1"/>
  <c r="B311" i="10" s="1"/>
  <c r="B312" i="10" s="1"/>
  <c r="B313" i="10" s="1"/>
  <c r="B314" i="10" s="1"/>
  <c r="B315" i="10" s="1"/>
  <c r="B316" i="10" s="1"/>
  <c r="B317" i="10" s="1"/>
  <c r="B318" i="10" s="1"/>
  <c r="B319" i="10" s="1"/>
  <c r="B320" i="10" s="1"/>
  <c r="B321" i="10" s="1"/>
  <c r="B322" i="10" s="1"/>
  <c r="B323" i="10" s="1"/>
  <c r="B324" i="10" s="1"/>
  <c r="B325" i="10" s="1"/>
  <c r="B326" i="10" s="1"/>
  <c r="B327" i="10" s="1"/>
  <c r="B328" i="10" s="1"/>
  <c r="B329" i="10" s="1"/>
  <c r="B330" i="10" s="1"/>
  <c r="B331" i="10" s="1"/>
  <c r="B332" i="10" s="1"/>
  <c r="B333" i="10" s="1"/>
  <c r="B334" i="10" s="1"/>
  <c r="C89" i="10"/>
  <c r="A16" i="10"/>
  <c r="J10" i="10"/>
  <c r="C76" i="6"/>
  <c r="B76" i="6"/>
  <c r="B77" i="6" s="1"/>
  <c r="B78" i="6" s="1"/>
  <c r="B79" i="6" s="1"/>
  <c r="B80" i="6" s="1"/>
  <c r="B81" i="6" s="1"/>
  <c r="B82" i="6" s="1"/>
  <c r="B83" i="6" s="1"/>
  <c r="B84" i="6" s="1"/>
  <c r="B85" i="6" s="1"/>
  <c r="B86" i="6" s="1"/>
  <c r="B87" i="6" s="1"/>
  <c r="B88" i="6" s="1"/>
  <c r="B89" i="6" s="1"/>
  <c r="B90" i="6" s="1"/>
  <c r="B91" i="6" s="1"/>
  <c r="B92" i="6" s="1"/>
  <c r="B93" i="6" s="1"/>
  <c r="B94" i="6" s="1"/>
  <c r="B95" i="6" s="1"/>
  <c r="B96" i="6" s="1"/>
  <c r="B97" i="6" s="1"/>
  <c r="B98" i="6" s="1"/>
  <c r="B99" i="6" s="1"/>
  <c r="B100" i="6" s="1"/>
  <c r="B101" i="6" s="1"/>
  <c r="B102" i="6" s="1"/>
  <c r="B103" i="6" s="1"/>
  <c r="B104" i="6" s="1"/>
  <c r="B105" i="6" s="1"/>
  <c r="B106" i="6" s="1"/>
  <c r="B107" i="6" s="1"/>
  <c r="B108" i="6" s="1"/>
  <c r="B109" i="6" s="1"/>
  <c r="B110" i="6" s="1"/>
  <c r="B111" i="6" s="1"/>
  <c r="B112" i="6" s="1"/>
  <c r="B113" i="6" s="1"/>
  <c r="B114" i="6" s="1"/>
  <c r="B115" i="6" s="1"/>
  <c r="B116" i="6" s="1"/>
  <c r="B117" i="6" s="1"/>
  <c r="B118" i="6" s="1"/>
  <c r="B119" i="6" s="1"/>
  <c r="B120" i="6" s="1"/>
  <c r="B121" i="6" s="1"/>
  <c r="B122" i="6" s="1"/>
  <c r="B123" i="6" s="1"/>
  <c r="B124" i="6" s="1"/>
  <c r="B125" i="6" s="1"/>
  <c r="B126" i="6" s="1"/>
  <c r="B127" i="6" s="1"/>
  <c r="B128" i="6" s="1"/>
  <c r="B129" i="6" s="1"/>
  <c r="B130" i="6" s="1"/>
  <c r="B131" i="6" s="1"/>
  <c r="B132" i="6" s="1"/>
  <c r="B133" i="6" s="1"/>
  <c r="B134" i="6" s="1"/>
  <c r="B135" i="6" s="1"/>
  <c r="B136" i="6" s="1"/>
  <c r="B137" i="6" s="1"/>
  <c r="B138" i="6" s="1"/>
  <c r="B139" i="6" s="1"/>
  <c r="B140" i="6" s="1"/>
  <c r="B141" i="6" s="1"/>
  <c r="B142" i="6" s="1"/>
  <c r="B143" i="6" s="1"/>
  <c r="B144" i="6" s="1"/>
  <c r="B145" i="6" s="1"/>
  <c r="B146" i="6" s="1"/>
  <c r="B147" i="6" s="1"/>
  <c r="B148" i="6" s="1"/>
  <c r="B149" i="6" s="1"/>
  <c r="B150" i="6" s="1"/>
  <c r="B151" i="6" s="1"/>
  <c r="B152" i="6" s="1"/>
  <c r="B153" i="6" s="1"/>
  <c r="B154" i="6" s="1"/>
  <c r="B155" i="6" s="1"/>
  <c r="B156" i="6" s="1"/>
  <c r="B157" i="6" s="1"/>
  <c r="B158" i="6" s="1"/>
  <c r="B159" i="6" s="1"/>
  <c r="B160" i="6" s="1"/>
  <c r="B161" i="6" s="1"/>
  <c r="B162" i="6" s="1"/>
  <c r="B163" i="6" s="1"/>
  <c r="B164" i="6" s="1"/>
  <c r="B165" i="6" s="1"/>
  <c r="B166" i="6" s="1"/>
  <c r="B167" i="6" s="1"/>
  <c r="B168" i="6" s="1"/>
  <c r="B169" i="6" s="1"/>
  <c r="B170" i="6" s="1"/>
  <c r="B171" i="6" s="1"/>
  <c r="B172" i="6" s="1"/>
  <c r="B173" i="6" s="1"/>
  <c r="B174" i="6" s="1"/>
  <c r="B175" i="6" s="1"/>
  <c r="B176" i="6" s="1"/>
  <c r="B177" i="6" s="1"/>
  <c r="B178" i="6" s="1"/>
  <c r="B179" i="6" s="1"/>
  <c r="B180" i="6" s="1"/>
  <c r="B181" i="6" s="1"/>
  <c r="B182" i="6" s="1"/>
  <c r="B183" i="6" s="1"/>
  <c r="B184" i="6" s="1"/>
  <c r="B185" i="6" s="1"/>
  <c r="B186" i="6" s="1"/>
  <c r="B187" i="6" s="1"/>
  <c r="B188" i="6" s="1"/>
  <c r="B189" i="6" s="1"/>
  <c r="B190" i="6" s="1"/>
  <c r="B191" i="6" s="1"/>
  <c r="B192" i="6" s="1"/>
  <c r="B193" i="6" s="1"/>
  <c r="B194" i="6" s="1"/>
  <c r="B195" i="6" s="1"/>
  <c r="B196" i="6" s="1"/>
  <c r="B197" i="6" s="1"/>
  <c r="B198" i="6" s="1"/>
  <c r="B199" i="6" s="1"/>
  <c r="B200" i="6" s="1"/>
  <c r="B201" i="6" s="1"/>
  <c r="B202" i="6" s="1"/>
  <c r="B203" i="6" s="1"/>
  <c r="B204" i="6" s="1"/>
  <c r="B205" i="6" s="1"/>
  <c r="B206" i="6" s="1"/>
  <c r="B207" i="6" s="1"/>
  <c r="B208" i="6" s="1"/>
  <c r="B209" i="6" s="1"/>
  <c r="B210" i="6" s="1"/>
  <c r="B211" i="6" s="1"/>
  <c r="B212" i="6" s="1"/>
  <c r="B213" i="6" s="1"/>
  <c r="B214" i="6" s="1"/>
  <c r="B215" i="6" s="1"/>
  <c r="B216" i="6" s="1"/>
  <c r="B217" i="6" s="1"/>
  <c r="B218" i="6" s="1"/>
  <c r="B219" i="6" s="1"/>
  <c r="B220" i="6" s="1"/>
  <c r="B221" i="6" s="1"/>
  <c r="B222" i="6" s="1"/>
  <c r="B223" i="6" s="1"/>
  <c r="B224" i="6" s="1"/>
  <c r="B225" i="6" s="1"/>
  <c r="B226" i="6" s="1"/>
  <c r="B227" i="6" s="1"/>
  <c r="B228" i="6" s="1"/>
  <c r="B229" i="6" s="1"/>
  <c r="B230" i="6" s="1"/>
  <c r="B231" i="6" s="1"/>
  <c r="B232" i="6" s="1"/>
  <c r="B233" i="6" s="1"/>
  <c r="B234" i="6" s="1"/>
  <c r="B235" i="6" s="1"/>
  <c r="B236" i="6" s="1"/>
  <c r="B237" i="6" s="1"/>
  <c r="B238" i="6" s="1"/>
  <c r="B239" i="6" s="1"/>
  <c r="B240" i="6" s="1"/>
  <c r="B241" i="6" s="1"/>
  <c r="B242" i="6" s="1"/>
  <c r="B243" i="6" s="1"/>
  <c r="B244" i="6" s="1"/>
  <c r="B245" i="6" s="1"/>
  <c r="B246" i="6" s="1"/>
  <c r="B247" i="6" s="1"/>
  <c r="B248" i="6" s="1"/>
  <c r="B249" i="6" s="1"/>
  <c r="B250" i="6" s="1"/>
  <c r="B251" i="6" s="1"/>
  <c r="B252" i="6" s="1"/>
  <c r="B253" i="6" s="1"/>
  <c r="B254" i="6" s="1"/>
  <c r="B255" i="6" s="1"/>
  <c r="B256" i="6" s="1"/>
  <c r="B257" i="6" s="1"/>
  <c r="B258" i="6" s="1"/>
  <c r="B259" i="6" s="1"/>
  <c r="B260" i="6" s="1"/>
  <c r="B261" i="6" s="1"/>
  <c r="B262" i="6" s="1"/>
  <c r="B263" i="6" s="1"/>
  <c r="B264" i="6" s="1"/>
  <c r="B265" i="6" s="1"/>
  <c r="B266" i="6" s="1"/>
  <c r="B267" i="6" s="1"/>
  <c r="B268" i="6" s="1"/>
  <c r="B269" i="6" s="1"/>
  <c r="B270" i="6" s="1"/>
  <c r="B271" i="6" s="1"/>
  <c r="B272" i="6" s="1"/>
  <c r="B273" i="6" s="1"/>
  <c r="B274" i="6" s="1"/>
  <c r="B275" i="6" s="1"/>
  <c r="B276" i="6" s="1"/>
  <c r="B277" i="6" s="1"/>
  <c r="B278" i="6" s="1"/>
  <c r="B279" i="6" s="1"/>
  <c r="B280" i="6" s="1"/>
  <c r="B281" i="6" s="1"/>
  <c r="B282" i="6" s="1"/>
  <c r="B283" i="6" s="1"/>
  <c r="B284" i="6" s="1"/>
  <c r="B285" i="6" s="1"/>
  <c r="B286" i="6" s="1"/>
  <c r="B287" i="6" s="1"/>
  <c r="B288" i="6" s="1"/>
  <c r="B289" i="6" s="1"/>
  <c r="B290" i="6" s="1"/>
  <c r="B291" i="6" s="1"/>
  <c r="B292" i="6" s="1"/>
  <c r="B293" i="6" s="1"/>
  <c r="B294" i="6" s="1"/>
  <c r="B295" i="6" s="1"/>
  <c r="B296" i="6" s="1"/>
  <c r="B297" i="6" s="1"/>
  <c r="B298" i="6" s="1"/>
  <c r="B299" i="6" s="1"/>
  <c r="B300" i="6" s="1"/>
  <c r="B301" i="6" s="1"/>
  <c r="B302" i="6" s="1"/>
  <c r="B303" i="6" s="1"/>
  <c r="B304" i="6" s="1"/>
  <c r="B305" i="6" s="1"/>
  <c r="B306" i="6" s="1"/>
  <c r="B307" i="6" s="1"/>
  <c r="B308" i="6" s="1"/>
  <c r="B309" i="6" s="1"/>
  <c r="B310" i="6" s="1"/>
  <c r="B311" i="6" s="1"/>
  <c r="B312" i="6" s="1"/>
  <c r="B313" i="6" s="1"/>
  <c r="B314" i="6" s="1"/>
  <c r="B315" i="6" s="1"/>
  <c r="B316" i="6" s="1"/>
  <c r="E71" i="6"/>
  <c r="D71" i="6"/>
  <c r="C71" i="6"/>
  <c r="B20" i="6"/>
  <c r="H13" i="6"/>
  <c r="A13" i="6"/>
  <c r="H13" i="1"/>
  <c r="E71" i="1"/>
  <c r="D71" i="1"/>
  <c r="C71" i="1"/>
  <c r="C76" i="1"/>
  <c r="B76" i="1"/>
  <c r="B77" i="1" s="1"/>
  <c r="B78" i="1" s="1"/>
  <c r="B79" i="1" s="1"/>
  <c r="B20" i="1"/>
  <c r="A13" i="1"/>
  <c r="C20" i="1" l="1"/>
  <c r="C20" i="6"/>
  <c r="J16" i="10"/>
  <c r="B36" i="10"/>
  <c r="B80" i="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D20" i="6" l="1"/>
  <c r="B21" i="6"/>
  <c r="D20" i="1"/>
  <c r="B21" i="1"/>
  <c r="C36" i="10"/>
  <c r="B37" i="10"/>
  <c r="D36" i="10"/>
  <c r="D21" i="6" l="1"/>
  <c r="C78" i="6" s="1"/>
  <c r="C21" i="6"/>
  <c r="D21" i="1"/>
  <c r="C78" i="1" s="1"/>
  <c r="C21" i="1"/>
  <c r="C77" i="1"/>
  <c r="C77" i="6"/>
  <c r="C94" i="10"/>
  <c r="B38" i="10"/>
  <c r="C37" i="10"/>
  <c r="E36" i="10"/>
  <c r="D77" i="1" l="1"/>
  <c r="B22" i="1"/>
  <c r="B22" i="6"/>
  <c r="D77" i="6"/>
  <c r="B39" i="10"/>
  <c r="C38" i="10"/>
  <c r="C95" i="10"/>
  <c r="D37" i="10"/>
  <c r="C22" i="1" l="1"/>
  <c r="D22" i="1"/>
  <c r="C22" i="6"/>
  <c r="D22" i="6"/>
  <c r="C39" i="10"/>
  <c r="D39" i="10" s="1"/>
  <c r="B40" i="10"/>
  <c r="D38" i="10"/>
  <c r="E37" i="10"/>
  <c r="C79" i="1" l="1"/>
  <c r="B23" i="6"/>
  <c r="C79" i="6"/>
  <c r="B23" i="1"/>
  <c r="C96" i="10"/>
  <c r="E39" i="10"/>
  <c r="C98" i="10" s="1"/>
  <c r="E38" i="10"/>
  <c r="C97" i="10" s="1"/>
  <c r="B41" i="10"/>
  <c r="C40" i="10"/>
  <c r="D40" i="10" s="1"/>
  <c r="D23" i="1" l="1"/>
  <c r="C23" i="1"/>
  <c r="B24" i="1" s="1"/>
  <c r="C23" i="6"/>
  <c r="B24" i="6" s="1"/>
  <c r="D23" i="6"/>
  <c r="D78" i="6"/>
  <c r="D78" i="1"/>
  <c r="B42" i="10"/>
  <c r="C41" i="10"/>
  <c r="E40" i="10"/>
  <c r="C99" i="10" s="1"/>
  <c r="D24" i="6" l="1"/>
  <c r="C81" i="6" s="1"/>
  <c r="C24" i="6"/>
  <c r="B25" i="6"/>
  <c r="C24" i="1"/>
  <c r="B25" i="1" s="1"/>
  <c r="D24" i="1"/>
  <c r="C81" i="1" s="1"/>
  <c r="C80" i="6"/>
  <c r="C80" i="1"/>
  <c r="D41" i="10"/>
  <c r="E41" i="10" s="1"/>
  <c r="B43" i="10"/>
  <c r="C42" i="10"/>
  <c r="D42" i="10" s="1"/>
  <c r="C25" i="1" l="1"/>
  <c r="D25" i="1"/>
  <c r="D80" i="6"/>
  <c r="D79" i="6"/>
  <c r="D25" i="6"/>
  <c r="C25" i="6"/>
  <c r="B26" i="6" s="1"/>
  <c r="D80" i="1"/>
  <c r="D79" i="1"/>
  <c r="C100" i="10"/>
  <c r="B44" i="10"/>
  <c r="C43" i="10"/>
  <c r="E42" i="10"/>
  <c r="C101" i="10" s="1"/>
  <c r="D26" i="6" l="1"/>
  <c r="C83" i="6" s="1"/>
  <c r="C26" i="6"/>
  <c r="B27" i="6" s="1"/>
  <c r="C82" i="6"/>
  <c r="C82" i="1"/>
  <c r="B26" i="1"/>
  <c r="C44" i="10"/>
  <c r="D44" i="10" s="1"/>
  <c r="B45" i="10"/>
  <c r="D43" i="10"/>
  <c r="E43" i="10" s="1"/>
  <c r="C102" i="10" s="1"/>
  <c r="D27" i="6" l="1"/>
  <c r="C27" i="6"/>
  <c r="B28" i="6"/>
  <c r="D26" i="1"/>
  <c r="C83" i="1" s="1"/>
  <c r="D82" i="1" s="1"/>
  <c r="C26" i="1"/>
  <c r="B27" i="1" s="1"/>
  <c r="D81" i="1"/>
  <c r="D82" i="6"/>
  <c r="D81" i="6"/>
  <c r="E44" i="10"/>
  <c r="C103" i="10" s="1"/>
  <c r="B46" i="10"/>
  <c r="C45" i="10"/>
  <c r="D45" i="10" s="1"/>
  <c r="D27" i="1" l="1"/>
  <c r="C84" i="1" s="1"/>
  <c r="C27" i="1"/>
  <c r="B28" i="1" s="1"/>
  <c r="B29" i="6"/>
  <c r="D28" i="6"/>
  <c r="C85" i="6" s="1"/>
  <c r="C28" i="6"/>
  <c r="D83" i="1"/>
  <c r="C84" i="6"/>
  <c r="E45" i="10"/>
  <c r="C104" i="10" s="1"/>
  <c r="B47" i="10"/>
  <c r="C46" i="10"/>
  <c r="C28" i="1" l="1"/>
  <c r="D28" i="1"/>
  <c r="C85" i="1" s="1"/>
  <c r="D84" i="1"/>
  <c r="C29" i="6"/>
  <c r="B30" i="6" s="1"/>
  <c r="D29" i="6"/>
  <c r="C86" i="6" s="1"/>
  <c r="D84" i="6"/>
  <c r="D83" i="6"/>
  <c r="D85" i="6"/>
  <c r="D46" i="10"/>
  <c r="E46" i="10" s="1"/>
  <c r="C105" i="10" s="1"/>
  <c r="F36" i="10"/>
  <c r="C47" i="10"/>
  <c r="D30" i="6" l="1"/>
  <c r="C87" i="6" s="1"/>
  <c r="C30" i="6"/>
  <c r="B31" i="6" s="1"/>
  <c r="D86" i="6"/>
  <c r="B29" i="1"/>
  <c r="C48" i="10"/>
  <c r="F37" i="10"/>
  <c r="G36" i="10"/>
  <c r="H36" i="10" s="1"/>
  <c r="D47" i="10"/>
  <c r="D48" i="10" s="1"/>
  <c r="C31" i="6" l="1"/>
  <c r="C32" i="6" s="1"/>
  <c r="D31" i="6"/>
  <c r="D29" i="1"/>
  <c r="C86" i="1" s="1"/>
  <c r="C29" i="1"/>
  <c r="G37" i="10"/>
  <c r="F38" i="10"/>
  <c r="I36" i="10"/>
  <c r="E47" i="10"/>
  <c r="D85" i="1" l="1"/>
  <c r="C88" i="6"/>
  <c r="D32" i="6"/>
  <c r="B30" i="1"/>
  <c r="E20" i="6"/>
  <c r="C107" i="10"/>
  <c r="F39" i="10"/>
  <c r="G38" i="10"/>
  <c r="H38" i="10" s="1"/>
  <c r="C106" i="10"/>
  <c r="E48" i="10"/>
  <c r="H37" i="10"/>
  <c r="I37" i="10" s="1"/>
  <c r="C108" i="10" s="1"/>
  <c r="D87" i="6" l="1"/>
  <c r="F20" i="6"/>
  <c r="E21" i="6" s="1"/>
  <c r="C30" i="1"/>
  <c r="B31" i="1"/>
  <c r="D30" i="1"/>
  <c r="C87" i="1" s="1"/>
  <c r="I38" i="10"/>
  <c r="C109" i="10" s="1"/>
  <c r="G39" i="10"/>
  <c r="H39" i="10" s="1"/>
  <c r="F40" i="10"/>
  <c r="F21" i="6" l="1"/>
  <c r="E22" i="6" s="1"/>
  <c r="G21" i="6"/>
  <c r="C90" i="6" s="1"/>
  <c r="C31" i="1"/>
  <c r="C32" i="1" s="1"/>
  <c r="D31" i="1"/>
  <c r="D86" i="1"/>
  <c r="G20" i="6"/>
  <c r="F41" i="10"/>
  <c r="G40" i="10"/>
  <c r="H40" i="10" s="1"/>
  <c r="I39" i="10"/>
  <c r="F22" i="6" l="1"/>
  <c r="E23" i="6"/>
  <c r="C89" i="6"/>
  <c r="C88" i="1"/>
  <c r="D32" i="1"/>
  <c r="E20" i="1"/>
  <c r="I40" i="10"/>
  <c r="C111" i="10" s="1"/>
  <c r="F42" i="10"/>
  <c r="G41" i="10"/>
  <c r="C110" i="10"/>
  <c r="D87" i="1" l="1"/>
  <c r="G23" i="6"/>
  <c r="C92" i="6" s="1"/>
  <c r="E24" i="6"/>
  <c r="F23" i="6"/>
  <c r="G20" i="1"/>
  <c r="E21" i="1"/>
  <c r="F20" i="1"/>
  <c r="D89" i="6"/>
  <c r="D88" i="6"/>
  <c r="G22" i="6"/>
  <c r="F43" i="10"/>
  <c r="G42" i="10"/>
  <c r="H42" i="10" s="1"/>
  <c r="H41" i="10"/>
  <c r="I41" i="10" s="1"/>
  <c r="G21" i="1" l="1"/>
  <c r="C90" i="1" s="1"/>
  <c r="F21" i="1"/>
  <c r="E22" i="1" s="1"/>
  <c r="F24" i="6"/>
  <c r="C89" i="1"/>
  <c r="C91" i="6"/>
  <c r="C112" i="10"/>
  <c r="F44" i="10"/>
  <c r="G43" i="10"/>
  <c r="I42" i="10"/>
  <c r="C113" i="10" s="1"/>
  <c r="G22" i="1" l="1"/>
  <c r="C91" i="1" s="1"/>
  <c r="F22" i="1"/>
  <c r="E23" i="1"/>
  <c r="D91" i="6"/>
  <c r="D90" i="6"/>
  <c r="D90" i="1"/>
  <c r="D89" i="1"/>
  <c r="D88" i="1"/>
  <c r="G24" i="6"/>
  <c r="E25" i="6"/>
  <c r="G44" i="10"/>
  <c r="H44" i="10" s="1"/>
  <c r="F45" i="10"/>
  <c r="H43" i="10"/>
  <c r="I43" i="10" s="1"/>
  <c r="C114" i="10" s="1"/>
  <c r="F23" i="1" l="1"/>
  <c r="G23" i="1"/>
  <c r="E24" i="1"/>
  <c r="E26" i="6"/>
  <c r="F25" i="6"/>
  <c r="G25" i="6" s="1"/>
  <c r="C93" i="6"/>
  <c r="I44" i="10"/>
  <c r="C115" i="10" s="1"/>
  <c r="G45" i="10"/>
  <c r="H45" i="10" s="1"/>
  <c r="F46" i="10"/>
  <c r="C94" i="6" l="1"/>
  <c r="D93" i="6"/>
  <c r="D92" i="6"/>
  <c r="F24" i="1"/>
  <c r="G24" i="1"/>
  <c r="C93" i="1" s="1"/>
  <c r="E27" i="6"/>
  <c r="F26" i="6"/>
  <c r="G26" i="6" s="1"/>
  <c r="C92" i="1"/>
  <c r="G46" i="10"/>
  <c r="H46" i="10" s="1"/>
  <c r="F47" i="10"/>
  <c r="I45" i="10"/>
  <c r="C116" i="10" s="1"/>
  <c r="C95" i="6" l="1"/>
  <c r="D92" i="1"/>
  <c r="D91" i="1"/>
  <c r="E25" i="1"/>
  <c r="G27" i="6"/>
  <c r="C96" i="6" s="1"/>
  <c r="E28" i="6"/>
  <c r="F27" i="6"/>
  <c r="D94" i="6"/>
  <c r="J36" i="10"/>
  <c r="G47" i="10"/>
  <c r="H47" i="10" s="1"/>
  <c r="H48" i="10" s="1"/>
  <c r="I46" i="10"/>
  <c r="C117" i="10" s="1"/>
  <c r="F28" i="6" l="1"/>
  <c r="G28" i="6" s="1"/>
  <c r="C97" i="6" s="1"/>
  <c r="E29" i="6"/>
  <c r="G25" i="1"/>
  <c r="F25" i="1"/>
  <c r="E26" i="1" s="1"/>
  <c r="D95" i="6"/>
  <c r="I47" i="10"/>
  <c r="G48" i="10"/>
  <c r="J37" i="10"/>
  <c r="K36" i="10"/>
  <c r="G26" i="1" l="1"/>
  <c r="C95" i="1" s="1"/>
  <c r="F26" i="1"/>
  <c r="E27" i="1"/>
  <c r="D96" i="6"/>
  <c r="F29" i="6"/>
  <c r="E30" i="6"/>
  <c r="G29" i="6"/>
  <c r="C98" i="6" s="1"/>
  <c r="C94" i="1"/>
  <c r="C118" i="10"/>
  <c r="I48" i="10"/>
  <c r="L36" i="10"/>
  <c r="M36" i="10" s="1"/>
  <c r="K37" i="10"/>
  <c r="L37" i="10" s="1"/>
  <c r="J38" i="10"/>
  <c r="F30" i="6" l="1"/>
  <c r="E31" i="6" s="1"/>
  <c r="G30" i="6"/>
  <c r="C99" i="6" s="1"/>
  <c r="F27" i="1"/>
  <c r="E28" i="1" s="1"/>
  <c r="G27" i="1"/>
  <c r="D97" i="6"/>
  <c r="D94" i="1"/>
  <c r="D93" i="1"/>
  <c r="C119" i="10"/>
  <c r="M37" i="10"/>
  <c r="C120" i="10" s="1"/>
  <c r="J39" i="10"/>
  <c r="K38" i="10"/>
  <c r="L38" i="10" s="1"/>
  <c r="G28" i="1" l="1"/>
  <c r="C97" i="1" s="1"/>
  <c r="F28" i="1"/>
  <c r="E29" i="1"/>
  <c r="G31" i="6"/>
  <c r="F31" i="6"/>
  <c r="F32" i="6" s="1"/>
  <c r="H20" i="6"/>
  <c r="D98" i="6"/>
  <c r="C96" i="1"/>
  <c r="M38" i="10"/>
  <c r="C121" i="10" s="1"/>
  <c r="K39" i="10"/>
  <c r="L39" i="10" s="1"/>
  <c r="J40" i="10"/>
  <c r="C100" i="6" l="1"/>
  <c r="G32" i="6"/>
  <c r="I20" i="6"/>
  <c r="H21" i="6"/>
  <c r="G29" i="1"/>
  <c r="C98" i="1" s="1"/>
  <c r="F29" i="1"/>
  <c r="E30" i="1" s="1"/>
  <c r="D96" i="1"/>
  <c r="D95" i="1"/>
  <c r="D97" i="1"/>
  <c r="M39" i="10"/>
  <c r="K40" i="10"/>
  <c r="J41" i="10"/>
  <c r="F30" i="1" l="1"/>
  <c r="E31" i="1" s="1"/>
  <c r="G30" i="1"/>
  <c r="C99" i="1" s="1"/>
  <c r="I21" i="6"/>
  <c r="J20" i="6"/>
  <c r="D99" i="6"/>
  <c r="C122" i="10"/>
  <c r="K41" i="10"/>
  <c r="L41" i="10" s="1"/>
  <c r="J42" i="10"/>
  <c r="L40" i="10"/>
  <c r="M40" i="10" s="1"/>
  <c r="F31" i="1" l="1"/>
  <c r="F32" i="1" s="1"/>
  <c r="G31" i="1"/>
  <c r="J21" i="6"/>
  <c r="C102" i="6" s="1"/>
  <c r="C101" i="6"/>
  <c r="H22" i="6"/>
  <c r="D98" i="1"/>
  <c r="C123" i="10"/>
  <c r="M41" i="10"/>
  <c r="C124" i="10" s="1"/>
  <c r="J43" i="10"/>
  <c r="K42" i="10"/>
  <c r="L42" i="10" s="1"/>
  <c r="C100" i="1" l="1"/>
  <c r="G32" i="1"/>
  <c r="D101" i="6"/>
  <c r="D100" i="6"/>
  <c r="H20" i="1"/>
  <c r="H23" i="6"/>
  <c r="J22" i="6"/>
  <c r="I22" i="6"/>
  <c r="K43" i="10"/>
  <c r="L43" i="10" s="1"/>
  <c r="J44" i="10"/>
  <c r="M42" i="10"/>
  <c r="C125" i="10" s="1"/>
  <c r="I23" i="6" l="1"/>
  <c r="H24" i="6"/>
  <c r="J23" i="6"/>
  <c r="C104" i="6" s="1"/>
  <c r="H21" i="1"/>
  <c r="J20" i="1"/>
  <c r="I20" i="1"/>
  <c r="C103" i="6"/>
  <c r="D99" i="1"/>
  <c r="K44" i="10"/>
  <c r="L44" i="10"/>
  <c r="J45" i="10"/>
  <c r="M43" i="10"/>
  <c r="C126" i="10" s="1"/>
  <c r="I24" i="6" l="1"/>
  <c r="H25" i="6"/>
  <c r="J24" i="6"/>
  <c r="C105" i="6" s="1"/>
  <c r="D103" i="6"/>
  <c r="D102" i="6"/>
  <c r="I21" i="1"/>
  <c r="H22" i="1"/>
  <c r="J21" i="1"/>
  <c r="C102" i="1" s="1"/>
  <c r="C101" i="1"/>
  <c r="K45" i="10"/>
  <c r="L45" i="10" s="1"/>
  <c r="J46" i="10"/>
  <c r="M44" i="10"/>
  <c r="C127" i="10" s="1"/>
  <c r="I22" i="1" l="1"/>
  <c r="J22" i="1"/>
  <c r="H23" i="1" s="1"/>
  <c r="I25" i="6"/>
  <c r="J25" i="6" s="1"/>
  <c r="H26" i="6"/>
  <c r="D101" i="1"/>
  <c r="D100" i="1"/>
  <c r="D104" i="6"/>
  <c r="J47" i="10"/>
  <c r="K46" i="10"/>
  <c r="M45" i="10"/>
  <c r="C128" i="10" s="1"/>
  <c r="C106" i="6" l="1"/>
  <c r="I23" i="1"/>
  <c r="H24" i="1" s="1"/>
  <c r="J23" i="1"/>
  <c r="C104" i="1" s="1"/>
  <c r="J26" i="6"/>
  <c r="C107" i="6" s="1"/>
  <c r="H27" i="6"/>
  <c r="I26" i="6"/>
  <c r="C103" i="1"/>
  <c r="L46" i="10"/>
  <c r="M46" i="10" s="1"/>
  <c r="C129" i="10" s="1"/>
  <c r="N36" i="10"/>
  <c r="K47" i="10"/>
  <c r="J24" i="1" l="1"/>
  <c r="C105" i="1" s="1"/>
  <c r="I24" i="1"/>
  <c r="H25" i="1" s="1"/>
  <c r="D104" i="1"/>
  <c r="I27" i="6"/>
  <c r="J27" i="6" s="1"/>
  <c r="C108" i="6" s="1"/>
  <c r="H28" i="6"/>
  <c r="D103" i="1"/>
  <c r="D102" i="1"/>
  <c r="D106" i="6"/>
  <c r="D105" i="6"/>
  <c r="K48" i="10"/>
  <c r="O36" i="10"/>
  <c r="N37" i="10"/>
  <c r="L47" i="10"/>
  <c r="L48" i="10" s="1"/>
  <c r="D107" i="6" l="1"/>
  <c r="I25" i="1"/>
  <c r="H26" i="1" s="1"/>
  <c r="J25" i="1"/>
  <c r="C106" i="1" s="1"/>
  <c r="D105" i="1"/>
  <c r="J28" i="6"/>
  <c r="C109" i="6" s="1"/>
  <c r="H29" i="6"/>
  <c r="I28" i="6"/>
  <c r="P36" i="10"/>
  <c r="N38" i="10"/>
  <c r="O37" i="10"/>
  <c r="P37" i="10" s="1"/>
  <c r="M47" i="10"/>
  <c r="I26" i="1" l="1"/>
  <c r="J26" i="1"/>
  <c r="H27" i="1" s="1"/>
  <c r="H30" i="6"/>
  <c r="I29" i="6"/>
  <c r="J29" i="6"/>
  <c r="C110" i="6" s="1"/>
  <c r="D109" i="6"/>
  <c r="D108" i="6"/>
  <c r="Q37" i="10"/>
  <c r="C132" i="10" s="1"/>
  <c r="O38" i="10"/>
  <c r="P38" i="10" s="1"/>
  <c r="N39" i="10"/>
  <c r="Q36" i="10"/>
  <c r="C130" i="10"/>
  <c r="M48" i="10"/>
  <c r="J27" i="1" l="1"/>
  <c r="C108" i="1" s="1"/>
  <c r="I27" i="1"/>
  <c r="H28" i="1" s="1"/>
  <c r="H31" i="6"/>
  <c r="I30" i="6"/>
  <c r="J30" i="6" s="1"/>
  <c r="C111" i="6" s="1"/>
  <c r="C107" i="1"/>
  <c r="N40" i="10"/>
  <c r="O39" i="10"/>
  <c r="C131" i="10"/>
  <c r="Q38" i="10"/>
  <c r="C133" i="10" s="1"/>
  <c r="D110" i="6" l="1"/>
  <c r="J28" i="1"/>
  <c r="C109" i="1" s="1"/>
  <c r="I28" i="1"/>
  <c r="H29" i="1" s="1"/>
  <c r="I31" i="6"/>
  <c r="I32" i="6" s="1"/>
  <c r="J31" i="6"/>
  <c r="K20" i="6"/>
  <c r="D107" i="1"/>
  <c r="D106" i="1"/>
  <c r="D108" i="1"/>
  <c r="P39" i="10"/>
  <c r="N41" i="10"/>
  <c r="O40" i="10"/>
  <c r="P40" i="10" s="1"/>
  <c r="I29" i="1" l="1"/>
  <c r="J29" i="1"/>
  <c r="C110" i="1" s="1"/>
  <c r="L20" i="6"/>
  <c r="C112" i="6"/>
  <c r="J32" i="6"/>
  <c r="Q40" i="10"/>
  <c r="C135" i="10" s="1"/>
  <c r="O41" i="10"/>
  <c r="N42" i="10"/>
  <c r="Q39" i="10"/>
  <c r="M20" i="6" l="1"/>
  <c r="H30" i="1"/>
  <c r="D111" i="6"/>
  <c r="D109" i="1"/>
  <c r="K21" i="6"/>
  <c r="O42" i="10"/>
  <c r="P42" i="10" s="1"/>
  <c r="N43" i="10"/>
  <c r="C134" i="10"/>
  <c r="P41" i="10"/>
  <c r="Q41" i="10" s="1"/>
  <c r="J30" i="1" l="1"/>
  <c r="C111" i="1" s="1"/>
  <c r="I30" i="1"/>
  <c r="H31" i="1"/>
  <c r="C113" i="6"/>
  <c r="L21" i="6"/>
  <c r="K22" i="6"/>
  <c r="M21" i="6"/>
  <c r="C114" i="6" s="1"/>
  <c r="C136" i="10"/>
  <c r="O43" i="10"/>
  <c r="P43" i="10" s="1"/>
  <c r="N44" i="10"/>
  <c r="Q42" i="10"/>
  <c r="C137" i="10" s="1"/>
  <c r="D113" i="6" l="1"/>
  <c r="D112" i="6"/>
  <c r="M22" i="6"/>
  <c r="C115" i="6" s="1"/>
  <c r="L22" i="6"/>
  <c r="K23" i="6" s="1"/>
  <c r="J31" i="1"/>
  <c r="K20" i="1"/>
  <c r="I31" i="1"/>
  <c r="I32" i="1" s="1"/>
  <c r="D110" i="1"/>
  <c r="Q43" i="10"/>
  <c r="C138" i="10" s="1"/>
  <c r="N45" i="10"/>
  <c r="O44" i="10"/>
  <c r="P44" i="10" s="1"/>
  <c r="L23" i="6" l="1"/>
  <c r="M23" i="6"/>
  <c r="C116" i="6" s="1"/>
  <c r="K21" i="1"/>
  <c r="L20" i="1"/>
  <c r="D115" i="6"/>
  <c r="C112" i="1"/>
  <c r="J32" i="1"/>
  <c r="D114" i="6"/>
  <c r="N46" i="10"/>
  <c r="O45" i="10"/>
  <c r="P45" i="10" s="1"/>
  <c r="Q44" i="10"/>
  <c r="C139" i="10" s="1"/>
  <c r="M21" i="1" l="1"/>
  <c r="C114" i="1" s="1"/>
  <c r="L21" i="1"/>
  <c r="K22" i="1"/>
  <c r="D111" i="1"/>
  <c r="M20" i="1"/>
  <c r="K24" i="6"/>
  <c r="Q45" i="10"/>
  <c r="C140" i="10" s="1"/>
  <c r="O46" i="10"/>
  <c r="P46" i="10" s="1"/>
  <c r="N47" i="10"/>
  <c r="L24" i="6" l="1"/>
  <c r="M24" i="6" s="1"/>
  <c r="C113" i="1"/>
  <c r="L22" i="1"/>
  <c r="K23" i="1"/>
  <c r="R36" i="10"/>
  <c r="O47" i="10"/>
  <c r="P47" i="10" s="1"/>
  <c r="P48" i="10" s="1"/>
  <c r="Q46" i="10"/>
  <c r="C141" i="10" s="1"/>
  <c r="C117" i="6" l="1"/>
  <c r="K25" i="6"/>
  <c r="L23" i="1"/>
  <c r="M23" i="1" s="1"/>
  <c r="C116" i="1" s="1"/>
  <c r="M22" i="1"/>
  <c r="D113" i="1"/>
  <c r="D112" i="1"/>
  <c r="Q47" i="10"/>
  <c r="O48" i="10"/>
  <c r="R37" i="10"/>
  <c r="S36" i="10"/>
  <c r="T36" i="10" s="1"/>
  <c r="C115" i="1" l="1"/>
  <c r="L25" i="6"/>
  <c r="M25" i="6" s="1"/>
  <c r="K24" i="1"/>
  <c r="D116" i="6"/>
  <c r="U36" i="10"/>
  <c r="C142" i="10"/>
  <c r="Q48" i="10"/>
  <c r="R38" i="10"/>
  <c r="S37" i="10"/>
  <c r="T37" i="10" s="1"/>
  <c r="C118" i="6" l="1"/>
  <c r="K26" i="6"/>
  <c r="D115" i="1"/>
  <c r="D114" i="1"/>
  <c r="L24" i="1"/>
  <c r="K25" i="1" s="1"/>
  <c r="C143" i="10"/>
  <c r="R39" i="10"/>
  <c r="S38" i="10"/>
  <c r="U37" i="10"/>
  <c r="C144" i="10" s="1"/>
  <c r="L25" i="1" l="1"/>
  <c r="M25" i="1" s="1"/>
  <c r="C118" i="1" s="1"/>
  <c r="M24" i="1"/>
  <c r="L26" i="6"/>
  <c r="K27" i="6" s="1"/>
  <c r="M26" i="6"/>
  <c r="C119" i="6" s="1"/>
  <c r="D118" i="6"/>
  <c r="D117" i="6"/>
  <c r="T38" i="10"/>
  <c r="R40" i="10"/>
  <c r="S39" i="10"/>
  <c r="T39" i="10" s="1"/>
  <c r="L27" i="6" l="1"/>
  <c r="K28" i="6"/>
  <c r="M27" i="6"/>
  <c r="C120" i="6" s="1"/>
  <c r="C117" i="1"/>
  <c r="K26" i="1"/>
  <c r="U39" i="10"/>
  <c r="C146" i="10" s="1"/>
  <c r="R41" i="10"/>
  <c r="S40" i="10"/>
  <c r="U38" i="10"/>
  <c r="L28" i="6" l="1"/>
  <c r="M28" i="6" s="1"/>
  <c r="C121" i="6" s="1"/>
  <c r="K29" i="6"/>
  <c r="L26" i="1"/>
  <c r="M26" i="1" s="1"/>
  <c r="K27" i="1"/>
  <c r="D119" i="6"/>
  <c r="D117" i="1"/>
  <c r="D116" i="1"/>
  <c r="R42" i="10"/>
  <c r="S41" i="10"/>
  <c r="C145" i="10"/>
  <c r="T40" i="10"/>
  <c r="U40" i="10" s="1"/>
  <c r="C119" i="1" l="1"/>
  <c r="D120" i="6"/>
  <c r="L27" i="1"/>
  <c r="M27" i="1" s="1"/>
  <c r="K28" i="1"/>
  <c r="L29" i="6"/>
  <c r="M29" i="6" s="1"/>
  <c r="C122" i="6" s="1"/>
  <c r="C147" i="10"/>
  <c r="R43" i="10"/>
  <c r="S42" i="10"/>
  <c r="T41" i="10"/>
  <c r="U41" i="10" s="1"/>
  <c r="C120" i="1" l="1"/>
  <c r="D121" i="6"/>
  <c r="L28" i="1"/>
  <c r="K29" i="1" s="1"/>
  <c r="K30" i="6"/>
  <c r="D119" i="1"/>
  <c r="D118" i="1"/>
  <c r="C148" i="10"/>
  <c r="T42" i="10"/>
  <c r="U42" i="10" s="1"/>
  <c r="C149" i="10" s="1"/>
  <c r="R44" i="10"/>
  <c r="S43" i="10"/>
  <c r="L29" i="1" l="1"/>
  <c r="K30" i="1" s="1"/>
  <c r="K31" i="6"/>
  <c r="L30" i="6"/>
  <c r="M30" i="6"/>
  <c r="C123" i="6" s="1"/>
  <c r="M28" i="1"/>
  <c r="C121" i="1" s="1"/>
  <c r="D120" i="1"/>
  <c r="S44" i="10"/>
  <c r="T44" i="10" s="1"/>
  <c r="R45" i="10"/>
  <c r="T43" i="10"/>
  <c r="U43" i="10" s="1"/>
  <c r="C150" i="10" s="1"/>
  <c r="L30" i="1" l="1"/>
  <c r="K31" i="1" s="1"/>
  <c r="L31" i="6"/>
  <c r="L32" i="6" s="1"/>
  <c r="M29" i="1"/>
  <c r="C122" i="1" s="1"/>
  <c r="D121" i="1"/>
  <c r="D122" i="6"/>
  <c r="U44" i="10"/>
  <c r="C151" i="10" s="1"/>
  <c r="S45" i="10"/>
  <c r="T45" i="10" s="1"/>
  <c r="R46" i="10"/>
  <c r="L31" i="1" l="1"/>
  <c r="L32" i="1" s="1"/>
  <c r="N20" i="1"/>
  <c r="M31" i="1"/>
  <c r="D122" i="1"/>
  <c r="N20" i="6"/>
  <c r="M30" i="1"/>
  <c r="C123" i="1" s="1"/>
  <c r="M31" i="6"/>
  <c r="R47" i="10"/>
  <c r="S46" i="10"/>
  <c r="T46" i="10"/>
  <c r="U45" i="10"/>
  <c r="C152" i="10" s="1"/>
  <c r="C124" i="6" l="1"/>
  <c r="M32" i="6"/>
  <c r="C124" i="1"/>
  <c r="M32" i="1"/>
  <c r="O20" i="1"/>
  <c r="P20" i="1"/>
  <c r="O20" i="6"/>
  <c r="P20" i="6"/>
  <c r="N21" i="6"/>
  <c r="U46" i="10"/>
  <c r="C153" i="10" s="1"/>
  <c r="V36" i="10"/>
  <c r="S47" i="10"/>
  <c r="T47" i="10" s="1"/>
  <c r="T48" i="10" s="1"/>
  <c r="O21" i="6" l="1"/>
  <c r="P21" i="6"/>
  <c r="C126" i="6" s="1"/>
  <c r="N22" i="6"/>
  <c r="C125" i="1"/>
  <c r="C125" i="6"/>
  <c r="N21" i="1"/>
  <c r="D123" i="1"/>
  <c r="D124" i="6"/>
  <c r="D123" i="6"/>
  <c r="U47" i="10"/>
  <c r="S48" i="10"/>
  <c r="V37" i="10"/>
  <c r="W36" i="10"/>
  <c r="X36" i="10" s="1"/>
  <c r="O21" i="1" l="1"/>
  <c r="N22" i="1" s="1"/>
  <c r="D125" i="6"/>
  <c r="D124" i="1"/>
  <c r="O22" i="6"/>
  <c r="W37" i="10"/>
  <c r="Y37" i="10" s="1"/>
  <c r="C156" i="10" s="1"/>
  <c r="V38" i="10"/>
  <c r="C154" i="10"/>
  <c r="U48" i="10"/>
  <c r="Y36" i="10"/>
  <c r="X37" i="10" l="1"/>
  <c r="O22" i="1"/>
  <c r="N23" i="6"/>
  <c r="P22" i="6"/>
  <c r="P21" i="1"/>
  <c r="C155" i="10"/>
  <c r="W38" i="10"/>
  <c r="X38" i="10"/>
  <c r="V39" i="10"/>
  <c r="C126" i="1" l="1"/>
  <c r="P22" i="1"/>
  <c r="C127" i="1" s="1"/>
  <c r="C127" i="6"/>
  <c r="N23" i="1"/>
  <c r="P23" i="6"/>
  <c r="C128" i="6" s="1"/>
  <c r="O23" i="6"/>
  <c r="N24" i="6"/>
  <c r="W39" i="10"/>
  <c r="Y39" i="10" s="1"/>
  <c r="C158" i="10" s="1"/>
  <c r="V40" i="10"/>
  <c r="Y38" i="10"/>
  <c r="O23" i="1" l="1"/>
  <c r="P23" i="1" s="1"/>
  <c r="D126" i="1"/>
  <c r="D125" i="1"/>
  <c r="O24" i="6"/>
  <c r="N25" i="6" s="1"/>
  <c r="D127" i="6"/>
  <c r="D126" i="6"/>
  <c r="V41" i="10"/>
  <c r="W40" i="10"/>
  <c r="Y40" i="10" s="1"/>
  <c r="C159" i="10" s="1"/>
  <c r="X39" i="10"/>
  <c r="C157" i="10"/>
  <c r="O25" i="6" l="1"/>
  <c r="P25" i="6" s="1"/>
  <c r="C130" i="6" s="1"/>
  <c r="C128" i="1"/>
  <c r="P24" i="6"/>
  <c r="N24" i="1"/>
  <c r="X40" i="10"/>
  <c r="V42" i="10"/>
  <c r="W41" i="10"/>
  <c r="Y41" i="10" s="1"/>
  <c r="C160" i="10" s="1"/>
  <c r="O24" i="1" l="1"/>
  <c r="N25" i="1"/>
  <c r="P24" i="1"/>
  <c r="C129" i="6"/>
  <c r="N26" i="6"/>
  <c r="D127" i="1"/>
  <c r="X41" i="10"/>
  <c r="W42" i="10"/>
  <c r="V43" i="10"/>
  <c r="C129" i="1" l="1"/>
  <c r="O25" i="1"/>
  <c r="N26" i="1" s="1"/>
  <c r="P25" i="1"/>
  <c r="C130" i="1" s="1"/>
  <c r="O26" i="6"/>
  <c r="N27" i="6"/>
  <c r="P26" i="6"/>
  <c r="C131" i="6" s="1"/>
  <c r="D129" i="6"/>
  <c r="D128" i="6"/>
  <c r="W43" i="10"/>
  <c r="Y43" i="10" s="1"/>
  <c r="C162" i="10" s="1"/>
  <c r="V44" i="10"/>
  <c r="Y42" i="10"/>
  <c r="X42" i="10"/>
  <c r="X43" i="10" l="1"/>
  <c r="P26" i="1"/>
  <c r="C131" i="1" s="1"/>
  <c r="D130" i="1" s="1"/>
  <c r="O26" i="1"/>
  <c r="N27" i="1"/>
  <c r="O27" i="6"/>
  <c r="P27" i="6" s="1"/>
  <c r="C132" i="6" s="1"/>
  <c r="D130" i="6"/>
  <c r="D129" i="1"/>
  <c r="D128" i="1"/>
  <c r="C161" i="10"/>
  <c r="W44" i="10"/>
  <c r="Y44" i="10" s="1"/>
  <c r="C163" i="10" s="1"/>
  <c r="V45" i="10"/>
  <c r="D131" i="6" l="1"/>
  <c r="N28" i="6"/>
  <c r="O27" i="1"/>
  <c r="N28" i="1" s="1"/>
  <c r="X44" i="10"/>
  <c r="V46" i="10"/>
  <c r="W45" i="10"/>
  <c r="Y45" i="10" s="1"/>
  <c r="C164" i="10" s="1"/>
  <c r="O28" i="1" l="1"/>
  <c r="N29" i="1" s="1"/>
  <c r="O28" i="6"/>
  <c r="N29" i="6" s="1"/>
  <c r="P28" i="6"/>
  <c r="C133" i="6" s="1"/>
  <c r="P27" i="1"/>
  <c r="C132" i="1" s="1"/>
  <c r="X45" i="10"/>
  <c r="V47" i="10"/>
  <c r="W46" i="10"/>
  <c r="Y46" i="10" s="1"/>
  <c r="C165" i="10" s="1"/>
  <c r="O29" i="6" l="1"/>
  <c r="P29" i="6" s="1"/>
  <c r="C134" i="6" s="1"/>
  <c r="O29" i="1"/>
  <c r="P29" i="1" s="1"/>
  <c r="C134" i="1" s="1"/>
  <c r="D131" i="1"/>
  <c r="D132" i="6"/>
  <c r="P28" i="1"/>
  <c r="C133" i="1" s="1"/>
  <c r="X46" i="10"/>
  <c r="W47" i="10"/>
  <c r="X47" i="10" s="1"/>
  <c r="X48" i="10" s="1"/>
  <c r="Z36" i="10"/>
  <c r="D133" i="6" l="1"/>
  <c r="N30" i="1"/>
  <c r="D133" i="1"/>
  <c r="D132" i="1"/>
  <c r="N30" i="6"/>
  <c r="AA36" i="10"/>
  <c r="Z37" i="10"/>
  <c r="AB36" i="10"/>
  <c r="Y47" i="10"/>
  <c r="W48" i="10"/>
  <c r="P30" i="1" l="1"/>
  <c r="C135" i="1" s="1"/>
  <c r="O30" i="1"/>
  <c r="N31" i="1"/>
  <c r="O30" i="6"/>
  <c r="N31" i="6" s="1"/>
  <c r="Z38" i="10"/>
  <c r="AA37" i="10"/>
  <c r="AC37" i="10" s="1"/>
  <c r="C168" i="10" s="1"/>
  <c r="AC36" i="10"/>
  <c r="C166" i="10"/>
  <c r="Y48" i="10"/>
  <c r="O31" i="6" l="1"/>
  <c r="O32" i="6" s="1"/>
  <c r="P30" i="6"/>
  <c r="C135" i="6" s="1"/>
  <c r="P31" i="1"/>
  <c r="O31" i="1"/>
  <c r="O32" i="1" s="1"/>
  <c r="Q20" i="1"/>
  <c r="D134" i="1"/>
  <c r="C167" i="10"/>
  <c r="AB37" i="10"/>
  <c r="AA38" i="10"/>
  <c r="AC38" i="10" s="1"/>
  <c r="C169" i="10" s="1"/>
  <c r="Z39" i="10"/>
  <c r="D134" i="6" l="1"/>
  <c r="R20" i="1"/>
  <c r="S20" i="1"/>
  <c r="Q20" i="6"/>
  <c r="C136" i="1"/>
  <c r="P32" i="1"/>
  <c r="P31" i="6"/>
  <c r="AA39" i="10"/>
  <c r="AC39" i="10" s="1"/>
  <c r="Z40" i="10"/>
  <c r="AB38" i="10"/>
  <c r="AB39" i="10" l="1"/>
  <c r="S20" i="6"/>
  <c r="R20" i="6"/>
  <c r="Q21" i="6"/>
  <c r="C136" i="6"/>
  <c r="P32" i="6"/>
  <c r="Q21" i="1"/>
  <c r="D135" i="1"/>
  <c r="C137" i="1"/>
  <c r="AA40" i="10"/>
  <c r="Z41" i="10"/>
  <c r="AB40" i="10"/>
  <c r="C170" i="10"/>
  <c r="R21" i="1" l="1"/>
  <c r="Q22" i="1" s="1"/>
  <c r="S21" i="6"/>
  <c r="C138" i="6" s="1"/>
  <c r="R21" i="6"/>
  <c r="Q22" i="6" s="1"/>
  <c r="D136" i="1"/>
  <c r="D136" i="6"/>
  <c r="D135" i="6"/>
  <c r="C137" i="6"/>
  <c r="Z42" i="10"/>
  <c r="AA41" i="10"/>
  <c r="AC41" i="10" s="1"/>
  <c r="C172" i="10" s="1"/>
  <c r="AC40" i="10"/>
  <c r="R22" i="6" l="1"/>
  <c r="Q23" i="6"/>
  <c r="S22" i="6"/>
  <c r="Q23" i="1"/>
  <c r="R22" i="1"/>
  <c r="S22" i="1"/>
  <c r="C139" i="1" s="1"/>
  <c r="D137" i="6"/>
  <c r="S21" i="1"/>
  <c r="Z43" i="10"/>
  <c r="AA42" i="10"/>
  <c r="AC42" i="10" s="1"/>
  <c r="C173" i="10" s="1"/>
  <c r="C171" i="10"/>
  <c r="AB41" i="10"/>
  <c r="C139" i="6" l="1"/>
  <c r="Q24" i="1"/>
  <c r="S23" i="1"/>
  <c r="C140" i="1" s="1"/>
  <c r="R23" i="1"/>
  <c r="C138" i="1"/>
  <c r="Q24" i="6"/>
  <c r="S23" i="6"/>
  <c r="C140" i="6" s="1"/>
  <c r="R23" i="6"/>
  <c r="AB42" i="10"/>
  <c r="Z44" i="10"/>
  <c r="AA43" i="10"/>
  <c r="AC43" i="10" s="1"/>
  <c r="C174" i="10" s="1"/>
  <c r="R24" i="1" l="1"/>
  <c r="S24" i="1" s="1"/>
  <c r="S24" i="6"/>
  <c r="C141" i="6" s="1"/>
  <c r="R24" i="6"/>
  <c r="Q25" i="6"/>
  <c r="D139" i="1"/>
  <c r="D138" i="1"/>
  <c r="D137" i="1"/>
  <c r="D140" i="6"/>
  <c r="D139" i="6"/>
  <c r="D138" i="6"/>
  <c r="AB43" i="10"/>
  <c r="Z45" i="10"/>
  <c r="AA44" i="10"/>
  <c r="AC44" i="10" s="1"/>
  <c r="C141" i="1" l="1"/>
  <c r="R25" i="6"/>
  <c r="Q26" i="6" s="1"/>
  <c r="S25" i="6"/>
  <c r="Q25" i="1"/>
  <c r="C175" i="10"/>
  <c r="AA45" i="10"/>
  <c r="AC45" i="10" s="1"/>
  <c r="C176" i="10" s="1"/>
  <c r="Z46" i="10"/>
  <c r="AB44" i="10"/>
  <c r="R26" i="6" l="1"/>
  <c r="S26" i="6" s="1"/>
  <c r="Q27" i="6"/>
  <c r="Q26" i="1"/>
  <c r="R25" i="1"/>
  <c r="S25" i="1"/>
  <c r="C142" i="6"/>
  <c r="D140" i="1"/>
  <c r="AA46" i="10"/>
  <c r="AC46" i="10" s="1"/>
  <c r="C177" i="10" s="1"/>
  <c r="Z47" i="10"/>
  <c r="AB45" i="10"/>
  <c r="C143" i="6" l="1"/>
  <c r="R26" i="1"/>
  <c r="S26" i="1" s="1"/>
  <c r="C143" i="1" s="1"/>
  <c r="Q27" i="1"/>
  <c r="R27" i="6"/>
  <c r="Q28" i="6" s="1"/>
  <c r="D142" i="6"/>
  <c r="D141" i="6"/>
  <c r="C142" i="1"/>
  <c r="B51" i="10"/>
  <c r="AA47" i="10"/>
  <c r="AB46" i="10"/>
  <c r="R28" i="6" l="1"/>
  <c r="S28" i="6"/>
  <c r="C145" i="6" s="1"/>
  <c r="Q29" i="6"/>
  <c r="D142" i="1"/>
  <c r="D141" i="1"/>
  <c r="S27" i="6"/>
  <c r="C144" i="6" s="1"/>
  <c r="D144" i="6" s="1"/>
  <c r="S27" i="1"/>
  <c r="C144" i="1" s="1"/>
  <c r="R27" i="1"/>
  <c r="Q28" i="1"/>
  <c r="AC47" i="10"/>
  <c r="AA48" i="10"/>
  <c r="B52" i="10"/>
  <c r="C51" i="10"/>
  <c r="AB47" i="10"/>
  <c r="AB48" i="10" s="1"/>
  <c r="D143" i="6" l="1"/>
  <c r="R29" i="6"/>
  <c r="Q30" i="6"/>
  <c r="S29" i="6"/>
  <c r="C146" i="6" s="1"/>
  <c r="D143" i="1"/>
  <c r="R28" i="1"/>
  <c r="S28" i="1" s="1"/>
  <c r="C145" i="1" s="1"/>
  <c r="E51" i="10"/>
  <c r="C52" i="10"/>
  <c r="E52" i="10" s="1"/>
  <c r="C180" i="10" s="1"/>
  <c r="B53" i="10"/>
  <c r="D51" i="10"/>
  <c r="C178" i="10"/>
  <c r="AC48" i="10"/>
  <c r="D144" i="1" l="1"/>
  <c r="R30" i="6"/>
  <c r="Q31" i="6" s="1"/>
  <c r="S30" i="6"/>
  <c r="C147" i="6" s="1"/>
  <c r="Q29" i="1"/>
  <c r="D145" i="6"/>
  <c r="C179" i="10"/>
  <c r="D52" i="10"/>
  <c r="B54" i="10"/>
  <c r="C53" i="10"/>
  <c r="E53" i="10" s="1"/>
  <c r="C181" i="10" s="1"/>
  <c r="D53" i="10" l="1"/>
  <c r="R31" i="6"/>
  <c r="R32" i="6" s="1"/>
  <c r="D146" i="6"/>
  <c r="R29" i="1"/>
  <c r="Q30" i="1" s="1"/>
  <c r="B55" i="10"/>
  <c r="C54" i="10"/>
  <c r="R30" i="1" l="1"/>
  <c r="S30" i="1" s="1"/>
  <c r="C147" i="1" s="1"/>
  <c r="S29" i="1"/>
  <c r="C146" i="1" s="1"/>
  <c r="T20" i="6"/>
  <c r="S31" i="6"/>
  <c r="E54" i="10"/>
  <c r="D54" i="10"/>
  <c r="C55" i="10"/>
  <c r="E55" i="10" s="1"/>
  <c r="C183" i="10" s="1"/>
  <c r="B56" i="10"/>
  <c r="D146" i="1" l="1"/>
  <c r="D145" i="1"/>
  <c r="C148" i="6"/>
  <c r="S32" i="6"/>
  <c r="Q31" i="1"/>
  <c r="V20" i="6"/>
  <c r="T21" i="6"/>
  <c r="U20" i="6"/>
  <c r="B57" i="10"/>
  <c r="C56" i="10"/>
  <c r="E56" i="10" s="1"/>
  <c r="C184" i="10" s="1"/>
  <c r="D55" i="10"/>
  <c r="C182" i="10"/>
  <c r="D56" i="10" l="1"/>
  <c r="U21" i="6"/>
  <c r="V21" i="6" s="1"/>
  <c r="T22" i="6"/>
  <c r="D148" i="6"/>
  <c r="D147" i="6"/>
  <c r="C149" i="6"/>
  <c r="R31" i="1"/>
  <c r="R32" i="1" s="1"/>
  <c r="B58" i="10"/>
  <c r="C57" i="10"/>
  <c r="E57" i="10" s="1"/>
  <c r="C150" i="6" l="1"/>
  <c r="U22" i="6"/>
  <c r="T20" i="1"/>
  <c r="D149" i="6"/>
  <c r="S31" i="1"/>
  <c r="C185" i="10"/>
  <c r="D57" i="10"/>
  <c r="B59" i="10"/>
  <c r="C58" i="10"/>
  <c r="E58" i="10" s="1"/>
  <c r="C186" i="10" s="1"/>
  <c r="U20" i="1" l="1"/>
  <c r="V20" i="1" s="1"/>
  <c r="T23" i="6"/>
  <c r="C148" i="1"/>
  <c r="S32" i="1"/>
  <c r="V22" i="6"/>
  <c r="C59" i="10"/>
  <c r="E59" i="10" s="1"/>
  <c r="C187" i="10" s="1"/>
  <c r="B60" i="10"/>
  <c r="D58" i="10"/>
  <c r="C149" i="1" l="1"/>
  <c r="C151" i="6"/>
  <c r="T21" i="1"/>
  <c r="D148" i="1"/>
  <c r="D147" i="1"/>
  <c r="U23" i="6"/>
  <c r="V23" i="6" s="1"/>
  <c r="C60" i="10"/>
  <c r="E60" i="10" s="1"/>
  <c r="B61" i="10"/>
  <c r="D59" i="10"/>
  <c r="C152" i="6" l="1"/>
  <c r="T24" i="6"/>
  <c r="D151" i="6"/>
  <c r="D150" i="6"/>
  <c r="U21" i="1"/>
  <c r="V21" i="1" s="1"/>
  <c r="B62" i="10"/>
  <c r="C61" i="10"/>
  <c r="E61" i="10" s="1"/>
  <c r="C189" i="10" s="1"/>
  <c r="C188" i="10"/>
  <c r="D60" i="10"/>
  <c r="C150" i="1" l="1"/>
  <c r="U24" i="6"/>
  <c r="T25" i="6" s="1"/>
  <c r="T22" i="1"/>
  <c r="F51" i="10"/>
  <c r="C62" i="10"/>
  <c r="D62" i="10" s="1"/>
  <c r="D61" i="10"/>
  <c r="U25" i="6" l="1"/>
  <c r="T26" i="6" s="1"/>
  <c r="U22" i="1"/>
  <c r="T23" i="1" s="1"/>
  <c r="V22" i="1"/>
  <c r="V24" i="6"/>
  <c r="D149" i="1"/>
  <c r="D63" i="10"/>
  <c r="E62" i="10"/>
  <c r="C63" i="10"/>
  <c r="F52" i="10"/>
  <c r="G51" i="10"/>
  <c r="H51" i="10" s="1"/>
  <c r="T27" i="6" l="1"/>
  <c r="U26" i="6"/>
  <c r="V26" i="6" s="1"/>
  <c r="C155" i="6" s="1"/>
  <c r="U23" i="1"/>
  <c r="T24" i="1"/>
  <c r="V23" i="1"/>
  <c r="C152" i="1" s="1"/>
  <c r="C153" i="6"/>
  <c r="V25" i="6"/>
  <c r="C154" i="6" s="1"/>
  <c r="C151" i="1"/>
  <c r="F53" i="10"/>
  <c r="G52" i="10"/>
  <c r="I52" i="10" s="1"/>
  <c r="C192" i="10" s="1"/>
  <c r="C190" i="10"/>
  <c r="E63" i="10"/>
  <c r="I51" i="10"/>
  <c r="U24" i="1" l="1"/>
  <c r="V24" i="1" s="1"/>
  <c r="D153" i="6"/>
  <c r="D152" i="6"/>
  <c r="D154" i="6"/>
  <c r="D151" i="1"/>
  <c r="D150" i="1"/>
  <c r="U27" i="6"/>
  <c r="T28" i="6" s="1"/>
  <c r="C191" i="10"/>
  <c r="H52" i="10"/>
  <c r="F54" i="10"/>
  <c r="G53" i="10"/>
  <c r="I53" i="10" s="1"/>
  <c r="C193" i="10" s="1"/>
  <c r="C153" i="1" l="1"/>
  <c r="U28" i="6"/>
  <c r="V28" i="6" s="1"/>
  <c r="C157" i="6" s="1"/>
  <c r="T29" i="6"/>
  <c r="V27" i="6"/>
  <c r="C156" i="6" s="1"/>
  <c r="T25" i="1"/>
  <c r="H53" i="10"/>
  <c r="G54" i="10"/>
  <c r="H54" i="10" s="1"/>
  <c r="F55" i="10"/>
  <c r="D152" i="1" l="1"/>
  <c r="U25" i="1"/>
  <c r="T26" i="1" s="1"/>
  <c r="U29" i="6"/>
  <c r="T30" i="6" s="1"/>
  <c r="V29" i="6"/>
  <c r="C158" i="6" s="1"/>
  <c r="D156" i="6"/>
  <c r="D155" i="6"/>
  <c r="F56" i="10"/>
  <c r="G55" i="10"/>
  <c r="I55" i="10" s="1"/>
  <c r="C195" i="10" s="1"/>
  <c r="I54" i="10"/>
  <c r="T31" i="6" l="1"/>
  <c r="U30" i="6"/>
  <c r="V30" i="6" s="1"/>
  <c r="C159" i="6" s="1"/>
  <c r="T27" i="1"/>
  <c r="U26" i="1"/>
  <c r="V26" i="1" s="1"/>
  <c r="C155" i="1" s="1"/>
  <c r="V25" i="1"/>
  <c r="D157" i="6"/>
  <c r="H55" i="10"/>
  <c r="F57" i="10"/>
  <c r="G56" i="10"/>
  <c r="C194" i="10"/>
  <c r="D158" i="6" l="1"/>
  <c r="U27" i="1"/>
  <c r="V27" i="1" s="1"/>
  <c r="C156" i="1" s="1"/>
  <c r="C154" i="1"/>
  <c r="U31" i="6"/>
  <c r="U32" i="6" s="1"/>
  <c r="I56" i="10"/>
  <c r="H56" i="10"/>
  <c r="F58" i="10"/>
  <c r="G57" i="10"/>
  <c r="I57" i="10" s="1"/>
  <c r="C197" i="10" s="1"/>
  <c r="D155" i="1" l="1"/>
  <c r="D154" i="1"/>
  <c r="D153" i="1"/>
  <c r="V31" i="6"/>
  <c r="T28" i="1"/>
  <c r="B35" i="6"/>
  <c r="G58" i="10"/>
  <c r="I58" i="10" s="1"/>
  <c r="C198" i="10" s="1"/>
  <c r="F59" i="10"/>
  <c r="H57" i="10"/>
  <c r="C196" i="10"/>
  <c r="V28" i="1" l="1"/>
  <c r="C157" i="1" s="1"/>
  <c r="U28" i="1"/>
  <c r="T29" i="1"/>
  <c r="C35" i="6"/>
  <c r="D35" i="6"/>
  <c r="B36" i="6"/>
  <c r="C160" i="6"/>
  <c r="V32" i="6"/>
  <c r="G59" i="10"/>
  <c r="I59" i="10" s="1"/>
  <c r="F60" i="10"/>
  <c r="H58" i="10"/>
  <c r="C161" i="6" l="1"/>
  <c r="D161" i="6" s="1"/>
  <c r="D160" i="6"/>
  <c r="D159" i="6"/>
  <c r="U29" i="1"/>
  <c r="T30" i="1"/>
  <c r="V29" i="1"/>
  <c r="C158" i="1" s="1"/>
  <c r="D157" i="1" s="1"/>
  <c r="D36" i="6"/>
  <c r="C162" i="6" s="1"/>
  <c r="C36" i="6"/>
  <c r="B37" i="6"/>
  <c r="D156" i="1"/>
  <c r="C199" i="10"/>
  <c r="G60" i="10"/>
  <c r="I60" i="10" s="1"/>
  <c r="C200" i="10" s="1"/>
  <c r="F61" i="10"/>
  <c r="H59" i="10"/>
  <c r="D37" i="6" l="1"/>
  <c r="C163" i="6" s="1"/>
  <c r="C37" i="6"/>
  <c r="B38" i="6"/>
  <c r="T31" i="1"/>
  <c r="U30" i="1"/>
  <c r="V30" i="1" s="1"/>
  <c r="C159" i="1" s="1"/>
  <c r="D162" i="6"/>
  <c r="H60" i="10"/>
  <c r="G61" i="10"/>
  <c r="I61" i="10" s="1"/>
  <c r="C201" i="10" s="1"/>
  <c r="F62" i="10"/>
  <c r="H61" i="10" l="1"/>
  <c r="D158" i="1"/>
  <c r="V31" i="1"/>
  <c r="B35" i="1"/>
  <c r="U31" i="1"/>
  <c r="U32" i="1" s="1"/>
  <c r="C38" i="6"/>
  <c r="B39" i="6" s="1"/>
  <c r="J51" i="10"/>
  <c r="G62" i="10"/>
  <c r="C39" i="6" l="1"/>
  <c r="D39" i="6" s="1"/>
  <c r="C165" i="6" s="1"/>
  <c r="C35" i="1"/>
  <c r="C160" i="1"/>
  <c r="V32" i="1"/>
  <c r="D38" i="6"/>
  <c r="I62" i="10"/>
  <c r="G63" i="10"/>
  <c r="K51" i="10"/>
  <c r="L51" i="10" s="1"/>
  <c r="J52" i="10"/>
  <c r="H62" i="10"/>
  <c r="H63" i="10" s="1"/>
  <c r="D159" i="1" l="1"/>
  <c r="B40" i="6"/>
  <c r="C164" i="6"/>
  <c r="B36" i="1"/>
  <c r="D35" i="1"/>
  <c r="J53" i="10"/>
  <c r="K52" i="10"/>
  <c r="M52" i="10" s="1"/>
  <c r="C204" i="10" s="1"/>
  <c r="M51" i="10"/>
  <c r="C202" i="10"/>
  <c r="I63" i="10"/>
  <c r="D164" i="6" l="1"/>
  <c r="D163" i="6"/>
  <c r="C161" i="1"/>
  <c r="D40" i="6"/>
  <c r="C40" i="6"/>
  <c r="B41" i="6"/>
  <c r="D36" i="1"/>
  <c r="C162" i="1" s="1"/>
  <c r="B37" i="1"/>
  <c r="C36" i="1"/>
  <c r="L52" i="10"/>
  <c r="C203" i="10"/>
  <c r="J54" i="10"/>
  <c r="K53" i="10"/>
  <c r="M53" i="10" s="1"/>
  <c r="C205" i="10" s="1"/>
  <c r="C166" i="6" l="1"/>
  <c r="D161" i="1"/>
  <c r="D160" i="1"/>
  <c r="C41" i="6"/>
  <c r="D41" i="6"/>
  <c r="C167" i="6" s="1"/>
  <c r="B42" i="6"/>
  <c r="L53" i="10"/>
  <c r="C37" i="1"/>
  <c r="D37" i="1" s="1"/>
  <c r="K54" i="10"/>
  <c r="M54" i="10" s="1"/>
  <c r="C206" i="10" s="1"/>
  <c r="J55" i="10"/>
  <c r="L54" i="10"/>
  <c r="C163" i="1" l="1"/>
  <c r="D166" i="6"/>
  <c r="D165" i="6"/>
  <c r="B38" i="1"/>
  <c r="C42" i="6"/>
  <c r="B43" i="6"/>
  <c r="D42" i="6"/>
  <c r="C168" i="6" s="1"/>
  <c r="K55" i="10"/>
  <c r="L55" i="10" s="1"/>
  <c r="J56" i="10"/>
  <c r="B39" i="1" l="1"/>
  <c r="C38" i="1"/>
  <c r="D38" i="1"/>
  <c r="D162" i="1"/>
  <c r="B44" i="6"/>
  <c r="C43" i="6"/>
  <c r="D43" i="6" s="1"/>
  <c r="C169" i="6" s="1"/>
  <c r="D167" i="6"/>
  <c r="J57" i="10"/>
  <c r="K56" i="10"/>
  <c r="M56" i="10" s="1"/>
  <c r="C208" i="10" s="1"/>
  <c r="M55" i="10"/>
  <c r="D168" i="6" l="1"/>
  <c r="C44" i="6"/>
  <c r="B45" i="6" s="1"/>
  <c r="C164" i="1"/>
  <c r="D39" i="1"/>
  <c r="C165" i="1" s="1"/>
  <c r="C39" i="1"/>
  <c r="B40" i="1"/>
  <c r="C207" i="10"/>
  <c r="K57" i="10"/>
  <c r="M57" i="10" s="1"/>
  <c r="C209" i="10" s="1"/>
  <c r="J58" i="10"/>
  <c r="L56" i="10"/>
  <c r="C45" i="6" l="1"/>
  <c r="B46" i="6" s="1"/>
  <c r="D45" i="6"/>
  <c r="C171" i="6" s="1"/>
  <c r="B41" i="1"/>
  <c r="C40" i="1"/>
  <c r="D40" i="1" s="1"/>
  <c r="C166" i="1" s="1"/>
  <c r="D44" i="6"/>
  <c r="C170" i="6" s="1"/>
  <c r="D164" i="1"/>
  <c r="D163" i="1"/>
  <c r="J59" i="10"/>
  <c r="K58" i="10"/>
  <c r="M58" i="10" s="1"/>
  <c r="C210" i="10" s="1"/>
  <c r="L57" i="10"/>
  <c r="D165" i="1" l="1"/>
  <c r="C46" i="6"/>
  <c r="C47" i="6" s="1"/>
  <c r="C41" i="1"/>
  <c r="B42" i="1" s="1"/>
  <c r="D170" i="6"/>
  <c r="D169" i="6"/>
  <c r="L58" i="10"/>
  <c r="J60" i="10"/>
  <c r="K59" i="10"/>
  <c r="M59" i="10" s="1"/>
  <c r="C211" i="10" s="1"/>
  <c r="C42" i="1" l="1"/>
  <c r="B43" i="1"/>
  <c r="D42" i="1"/>
  <c r="C168" i="1" s="1"/>
  <c r="D41" i="1"/>
  <c r="C167" i="1" s="1"/>
  <c r="D46" i="6"/>
  <c r="E35" i="6"/>
  <c r="L59" i="10"/>
  <c r="J61" i="10"/>
  <c r="K60" i="10"/>
  <c r="M60" i="10" s="1"/>
  <c r="C212" i="10" s="1"/>
  <c r="F35" i="6" l="1"/>
  <c r="E36" i="6"/>
  <c r="G35" i="6"/>
  <c r="C172" i="6"/>
  <c r="D47" i="6"/>
  <c r="C43" i="1"/>
  <c r="D43" i="1" s="1"/>
  <c r="C169" i="1" s="1"/>
  <c r="B44" i="1"/>
  <c r="D167" i="1"/>
  <c r="D166" i="1"/>
  <c r="K61" i="10"/>
  <c r="M61" i="10" s="1"/>
  <c r="C213" i="10" s="1"/>
  <c r="J62" i="10"/>
  <c r="L60" i="10"/>
  <c r="D168" i="1" l="1"/>
  <c r="F36" i="6"/>
  <c r="E37" i="6" s="1"/>
  <c r="C44" i="1"/>
  <c r="D44" i="1"/>
  <c r="C170" i="1" s="1"/>
  <c r="B45" i="1"/>
  <c r="C173" i="6"/>
  <c r="L61" i="10"/>
  <c r="D172" i="6"/>
  <c r="D171" i="6"/>
  <c r="N51" i="10"/>
  <c r="K62" i="10"/>
  <c r="F37" i="6" l="1"/>
  <c r="G37" i="6"/>
  <c r="C175" i="6" s="1"/>
  <c r="E38" i="6"/>
  <c r="G36" i="6"/>
  <c r="C45" i="1"/>
  <c r="D45" i="1"/>
  <c r="C171" i="1" s="1"/>
  <c r="B46" i="1"/>
  <c r="D170" i="1"/>
  <c r="D169" i="1"/>
  <c r="M62" i="10"/>
  <c r="K63" i="10"/>
  <c r="N52" i="10"/>
  <c r="O51" i="10"/>
  <c r="P51" i="10" s="1"/>
  <c r="L62" i="10"/>
  <c r="L63" i="10" s="1"/>
  <c r="C46" i="1" l="1"/>
  <c r="C47" i="1" s="1"/>
  <c r="F38" i="6"/>
  <c r="G38" i="6" s="1"/>
  <c r="E39" i="6"/>
  <c r="C174" i="6"/>
  <c r="N53" i="10"/>
  <c r="O52" i="10"/>
  <c r="Q52" i="10" s="1"/>
  <c r="C216" i="10" s="1"/>
  <c r="Q51" i="10"/>
  <c r="C214" i="10"/>
  <c r="M63" i="10"/>
  <c r="C176" i="6" l="1"/>
  <c r="E35" i="1"/>
  <c r="F39" i="6"/>
  <c r="E40" i="6" s="1"/>
  <c r="G39" i="6"/>
  <c r="C177" i="6" s="1"/>
  <c r="D174" i="6"/>
  <c r="D173" i="6"/>
  <c r="D46" i="1"/>
  <c r="C215" i="10"/>
  <c r="P52" i="10"/>
  <c r="N54" i="10"/>
  <c r="O53" i="10"/>
  <c r="P53" i="10" s="1"/>
  <c r="F40" i="6" l="1"/>
  <c r="G40" i="6" s="1"/>
  <c r="E41" i="6"/>
  <c r="C172" i="1"/>
  <c r="D47" i="1"/>
  <c r="F35" i="1"/>
  <c r="E36" i="1"/>
  <c r="D176" i="6"/>
  <c r="D175" i="6"/>
  <c r="Q53" i="10"/>
  <c r="O54" i="10"/>
  <c r="Q54" i="10" s="1"/>
  <c r="C218" i="10" s="1"/>
  <c r="N55" i="10"/>
  <c r="C178" i="6" l="1"/>
  <c r="D171" i="1"/>
  <c r="F41" i="6"/>
  <c r="G41" i="6"/>
  <c r="C179" i="6" s="1"/>
  <c r="E42" i="6"/>
  <c r="G35" i="1"/>
  <c r="F36" i="1"/>
  <c r="E37" i="1"/>
  <c r="P54" i="10"/>
  <c r="N56" i="10"/>
  <c r="O55" i="10"/>
  <c r="P55" i="10" s="1"/>
  <c r="C217" i="10"/>
  <c r="F37" i="1" l="1"/>
  <c r="E38" i="1"/>
  <c r="G37" i="1"/>
  <c r="C175" i="1" s="1"/>
  <c r="F42" i="6"/>
  <c r="E43" i="6" s="1"/>
  <c r="G36" i="1"/>
  <c r="C174" i="1" s="1"/>
  <c r="D174" i="1" s="1"/>
  <c r="C173" i="1"/>
  <c r="D178" i="6"/>
  <c r="D177" i="6"/>
  <c r="O56" i="10"/>
  <c r="Q56" i="10" s="1"/>
  <c r="C220" i="10" s="1"/>
  <c r="N57" i="10"/>
  <c r="Q55" i="10"/>
  <c r="F43" i="6" l="1"/>
  <c r="E44" i="6" s="1"/>
  <c r="D173" i="1"/>
  <c r="D172" i="1"/>
  <c r="G42" i="6"/>
  <c r="C180" i="6" s="1"/>
  <c r="F38" i="1"/>
  <c r="P56" i="10"/>
  <c r="C219" i="10"/>
  <c r="N58" i="10"/>
  <c r="O57" i="10"/>
  <c r="P57" i="10" s="1"/>
  <c r="F44" i="6" l="1"/>
  <c r="G44" i="6" s="1"/>
  <c r="C182" i="6" s="1"/>
  <c r="E45" i="6"/>
  <c r="G43" i="6"/>
  <c r="C181" i="6" s="1"/>
  <c r="D180" i="6"/>
  <c r="D179" i="6"/>
  <c r="G38" i="1"/>
  <c r="E39" i="1"/>
  <c r="N59" i="10"/>
  <c r="O58" i="10"/>
  <c r="Q58" i="10" s="1"/>
  <c r="C222" i="10" s="1"/>
  <c r="Q57" i="10"/>
  <c r="F45" i="6" l="1"/>
  <c r="G45" i="6"/>
  <c r="C183" i="6" s="1"/>
  <c r="E46" i="6"/>
  <c r="C176" i="1"/>
  <c r="F39" i="1"/>
  <c r="E40" i="1" s="1"/>
  <c r="D181" i="6"/>
  <c r="P58" i="10"/>
  <c r="C221" i="10"/>
  <c r="O59" i="10"/>
  <c r="P59" i="10" s="1"/>
  <c r="N60" i="10"/>
  <c r="F40" i="1" l="1"/>
  <c r="E41" i="1" s="1"/>
  <c r="G40" i="1"/>
  <c r="C178" i="1" s="1"/>
  <c r="F46" i="6"/>
  <c r="F47" i="6" s="1"/>
  <c r="G39" i="1"/>
  <c r="D175" i="1"/>
  <c r="D182" i="6"/>
  <c r="Q59" i="10"/>
  <c r="O60" i="10"/>
  <c r="Q60" i="10" s="1"/>
  <c r="C224" i="10" s="1"/>
  <c r="N61" i="10"/>
  <c r="P60" i="10" l="1"/>
  <c r="F41" i="1"/>
  <c r="G41" i="1" s="1"/>
  <c r="C177" i="1"/>
  <c r="G46" i="6"/>
  <c r="H35" i="6"/>
  <c r="O61" i="10"/>
  <c r="Q61" i="10" s="1"/>
  <c r="C225" i="10" s="1"/>
  <c r="N62" i="10"/>
  <c r="C223" i="10"/>
  <c r="P61" i="10" l="1"/>
  <c r="C179" i="1"/>
  <c r="E42" i="1"/>
  <c r="C184" i="6"/>
  <c r="G47" i="6"/>
  <c r="I35" i="6"/>
  <c r="H36" i="6"/>
  <c r="J35" i="6"/>
  <c r="D177" i="1"/>
  <c r="D176" i="1"/>
  <c r="O62" i="10"/>
  <c r="P62" i="10" s="1"/>
  <c r="R51" i="10"/>
  <c r="P63" i="10" l="1"/>
  <c r="C185" i="6"/>
  <c r="D184" i="6"/>
  <c r="D183" i="6"/>
  <c r="I36" i="6"/>
  <c r="J36" i="6" s="1"/>
  <c r="H37" i="6"/>
  <c r="E43" i="1"/>
  <c r="F42" i="1"/>
  <c r="G42" i="1" s="1"/>
  <c r="C180" i="1" s="1"/>
  <c r="D178" i="1"/>
  <c r="S51" i="10"/>
  <c r="T51" i="10" s="1"/>
  <c r="R52" i="10"/>
  <c r="Q62" i="10"/>
  <c r="O63" i="10"/>
  <c r="C186" i="6" l="1"/>
  <c r="D179" i="1"/>
  <c r="J37" i="6"/>
  <c r="C187" i="6" s="1"/>
  <c r="I37" i="6"/>
  <c r="E44" i="1"/>
  <c r="F43" i="1"/>
  <c r="G43" i="1" s="1"/>
  <c r="C181" i="1" s="1"/>
  <c r="D185" i="6"/>
  <c r="R53" i="10"/>
  <c r="S52" i="10"/>
  <c r="U52" i="10" s="1"/>
  <c r="C228" i="10" s="1"/>
  <c r="U51" i="10"/>
  <c r="C226" i="10"/>
  <c r="Q63" i="10"/>
  <c r="T52" i="10" l="1"/>
  <c r="D180" i="1"/>
  <c r="F44" i="1"/>
  <c r="G44" i="1" s="1"/>
  <c r="C182" i="1" s="1"/>
  <c r="H38" i="6"/>
  <c r="D186" i="6"/>
  <c r="C227" i="10"/>
  <c r="S53" i="10"/>
  <c r="T53" i="10" s="1"/>
  <c r="R54" i="10"/>
  <c r="D181" i="1" l="1"/>
  <c r="E45" i="1"/>
  <c r="I38" i="6"/>
  <c r="H39" i="6"/>
  <c r="S54" i="10"/>
  <c r="U54" i="10" s="1"/>
  <c r="C230" i="10" s="1"/>
  <c r="R55" i="10"/>
  <c r="U53" i="10"/>
  <c r="I39" i="6" l="1"/>
  <c r="H40" i="6"/>
  <c r="J39" i="6"/>
  <c r="C189" i="6" s="1"/>
  <c r="F45" i="1"/>
  <c r="E46" i="1"/>
  <c r="G45" i="1"/>
  <c r="C183" i="1" s="1"/>
  <c r="J38" i="6"/>
  <c r="T54" i="10"/>
  <c r="R56" i="10"/>
  <c r="S55" i="10"/>
  <c r="T55" i="10" s="1"/>
  <c r="C229" i="10"/>
  <c r="C188" i="6" l="1"/>
  <c r="D182" i="1"/>
  <c r="F46" i="1"/>
  <c r="F47" i="1" s="1"/>
  <c r="H35" i="1"/>
  <c r="I40" i="6"/>
  <c r="H41" i="6" s="1"/>
  <c r="J40" i="6"/>
  <c r="C190" i="6" s="1"/>
  <c r="U55" i="10"/>
  <c r="R57" i="10"/>
  <c r="S56" i="10"/>
  <c r="U56" i="10" s="1"/>
  <c r="C232" i="10" s="1"/>
  <c r="I41" i="6" l="1"/>
  <c r="H42" i="6" s="1"/>
  <c r="I35" i="1"/>
  <c r="G46" i="1"/>
  <c r="D189" i="6"/>
  <c r="D188" i="6"/>
  <c r="D187" i="6"/>
  <c r="S57" i="10"/>
  <c r="U57" i="10" s="1"/>
  <c r="C233" i="10" s="1"/>
  <c r="R58" i="10"/>
  <c r="T56" i="10"/>
  <c r="C231" i="10"/>
  <c r="H43" i="6" l="1"/>
  <c r="I42" i="6"/>
  <c r="J42" i="6"/>
  <c r="C192" i="6" s="1"/>
  <c r="T57" i="10"/>
  <c r="H36" i="1"/>
  <c r="J35" i="1"/>
  <c r="J41" i="6"/>
  <c r="C191" i="6" s="1"/>
  <c r="C184" i="1"/>
  <c r="G47" i="1"/>
  <c r="R59" i="10"/>
  <c r="S58" i="10"/>
  <c r="T58" i="10"/>
  <c r="D183" i="1" l="1"/>
  <c r="D191" i="6"/>
  <c r="D190" i="6"/>
  <c r="C185" i="1"/>
  <c r="I36" i="1"/>
  <c r="I43" i="6"/>
  <c r="H44" i="6" s="1"/>
  <c r="U58" i="10"/>
  <c r="S59" i="10"/>
  <c r="U59" i="10" s="1"/>
  <c r="C235" i="10" s="1"/>
  <c r="R60" i="10"/>
  <c r="I44" i="6" l="1"/>
  <c r="J44" i="6" s="1"/>
  <c r="C194" i="6" s="1"/>
  <c r="J43" i="6"/>
  <c r="C193" i="6" s="1"/>
  <c r="J36" i="1"/>
  <c r="H37" i="1"/>
  <c r="D184" i="1"/>
  <c r="R61" i="10"/>
  <c r="S60" i="10"/>
  <c r="U60" i="10" s="1"/>
  <c r="C236" i="10" s="1"/>
  <c r="T59" i="10"/>
  <c r="C234" i="10"/>
  <c r="D193" i="6" l="1"/>
  <c r="D192" i="6"/>
  <c r="I37" i="1"/>
  <c r="J37" i="1"/>
  <c r="C187" i="1" s="1"/>
  <c r="H45" i="6"/>
  <c r="C186" i="1"/>
  <c r="T60" i="10"/>
  <c r="R62" i="10"/>
  <c r="S61" i="10"/>
  <c r="U61" i="10" s="1"/>
  <c r="C237" i="10" s="1"/>
  <c r="D186" i="1" l="1"/>
  <c r="D185" i="1"/>
  <c r="I45" i="6"/>
  <c r="H46" i="6" s="1"/>
  <c r="H38" i="1"/>
  <c r="T61" i="10"/>
  <c r="S62" i="10"/>
  <c r="T62" i="10" s="1"/>
  <c r="V51" i="10"/>
  <c r="T63" i="10" l="1"/>
  <c r="I46" i="6"/>
  <c r="I47" i="6" s="1"/>
  <c r="J46" i="6"/>
  <c r="I38" i="1"/>
  <c r="H39" i="1" s="1"/>
  <c r="J45" i="6"/>
  <c r="C195" i="6" s="1"/>
  <c r="V52" i="10"/>
  <c r="W51" i="10"/>
  <c r="X51" i="10" s="1"/>
  <c r="U62" i="10"/>
  <c r="S63" i="10"/>
  <c r="I39" i="1" l="1"/>
  <c r="J39" i="1" s="1"/>
  <c r="C189" i="1" s="1"/>
  <c r="H40" i="1"/>
  <c r="D195" i="6"/>
  <c r="D194" i="6"/>
  <c r="C196" i="6"/>
  <c r="J47" i="6"/>
  <c r="J38" i="1"/>
  <c r="K35" i="6"/>
  <c r="Y51" i="10"/>
  <c r="C238" i="10"/>
  <c r="U63" i="10"/>
  <c r="W52" i="10"/>
  <c r="Y52" i="10" s="1"/>
  <c r="C240" i="10" s="1"/>
  <c r="V53" i="10"/>
  <c r="C188" i="1" l="1"/>
  <c r="H41" i="1"/>
  <c r="I40" i="1"/>
  <c r="J40" i="1" s="1"/>
  <c r="L35" i="6"/>
  <c r="K36" i="6"/>
  <c r="X52" i="10"/>
  <c r="C239" i="10"/>
  <c r="V54" i="10"/>
  <c r="W53" i="10"/>
  <c r="Y53" i="10" s="1"/>
  <c r="C241" i="10" s="1"/>
  <c r="C190" i="1" l="1"/>
  <c r="K37" i="6"/>
  <c r="M36" i="6"/>
  <c r="C198" i="6" s="1"/>
  <c r="L36" i="6"/>
  <c r="D188" i="1"/>
  <c r="D187" i="1"/>
  <c r="J41" i="1"/>
  <c r="C191" i="1" s="1"/>
  <c r="I41" i="1"/>
  <c r="H42" i="1"/>
  <c r="M35" i="6"/>
  <c r="X53" i="10"/>
  <c r="V55" i="10"/>
  <c r="W54" i="10"/>
  <c r="L37" i="6" l="1"/>
  <c r="C197" i="6"/>
  <c r="I42" i="1"/>
  <c r="J42" i="1" s="1"/>
  <c r="C192" i="1" s="1"/>
  <c r="D190" i="1"/>
  <c r="D189" i="1"/>
  <c r="W55" i="10"/>
  <c r="Y55" i="10" s="1"/>
  <c r="C243" i="10" s="1"/>
  <c r="V56" i="10"/>
  <c r="Y54" i="10"/>
  <c r="X54" i="10"/>
  <c r="D191" i="1" l="1"/>
  <c r="M37" i="6"/>
  <c r="H43" i="1"/>
  <c r="K38" i="6"/>
  <c r="D197" i="6"/>
  <c r="D196" i="6"/>
  <c r="W56" i="10"/>
  <c r="X56" i="10" s="1"/>
  <c r="V57" i="10"/>
  <c r="C242" i="10"/>
  <c r="X55" i="10"/>
  <c r="C199" i="6" l="1"/>
  <c r="L38" i="6"/>
  <c r="K39" i="6" s="1"/>
  <c r="I43" i="1"/>
  <c r="J43" i="1"/>
  <c r="C193" i="1" s="1"/>
  <c r="H44" i="1"/>
  <c r="V58" i="10"/>
  <c r="W57" i="10"/>
  <c r="Y57" i="10" s="1"/>
  <c r="C245" i="10" s="1"/>
  <c r="Y56" i="10"/>
  <c r="X57" i="10" l="1"/>
  <c r="L39" i="6"/>
  <c r="M39" i="6" s="1"/>
  <c r="C201" i="6" s="1"/>
  <c r="J44" i="1"/>
  <c r="C194" i="1" s="1"/>
  <c r="I44" i="1"/>
  <c r="H45" i="1"/>
  <c r="D192" i="1"/>
  <c r="M38" i="6"/>
  <c r="D198" i="6"/>
  <c r="C244" i="10"/>
  <c r="V59" i="10"/>
  <c r="W58" i="10"/>
  <c r="Y58" i="10" s="1"/>
  <c r="C246" i="10" s="1"/>
  <c r="K40" i="6" l="1"/>
  <c r="D193" i="1"/>
  <c r="I45" i="1"/>
  <c r="H46" i="1" s="1"/>
  <c r="C200" i="6"/>
  <c r="W59" i="10"/>
  <c r="Y59" i="10" s="1"/>
  <c r="C247" i="10" s="1"/>
  <c r="V60" i="10"/>
  <c r="X58" i="10"/>
  <c r="X59" i="10" l="1"/>
  <c r="I46" i="1"/>
  <c r="I47" i="1" s="1"/>
  <c r="K35" i="1"/>
  <c r="J45" i="1"/>
  <c r="C195" i="1" s="1"/>
  <c r="L40" i="6"/>
  <c r="M40" i="6" s="1"/>
  <c r="K41" i="6"/>
  <c r="D200" i="6"/>
  <c r="D199" i="6"/>
  <c r="V61" i="10"/>
  <c r="W60" i="10"/>
  <c r="Y60" i="10" s="1"/>
  <c r="C248" i="10" s="1"/>
  <c r="C202" i="6" l="1"/>
  <c r="D194" i="1"/>
  <c r="L41" i="6"/>
  <c r="M41" i="6" s="1"/>
  <c r="K42" i="6"/>
  <c r="L35" i="1"/>
  <c r="K36" i="1" s="1"/>
  <c r="J46" i="1"/>
  <c r="X60" i="10"/>
  <c r="V62" i="10"/>
  <c r="W61" i="10"/>
  <c r="Y61" i="10" s="1"/>
  <c r="C249" i="10" s="1"/>
  <c r="C203" i="6" l="1"/>
  <c r="L36" i="1"/>
  <c r="K37" i="1" s="1"/>
  <c r="M36" i="1"/>
  <c r="C198" i="1" s="1"/>
  <c r="L42" i="6"/>
  <c r="M42" i="6"/>
  <c r="C204" i="6" s="1"/>
  <c r="K43" i="6"/>
  <c r="C196" i="1"/>
  <c r="J47" i="1"/>
  <c r="M35" i="1"/>
  <c r="D202" i="6"/>
  <c r="D201" i="6"/>
  <c r="X61" i="10"/>
  <c r="Z51" i="10"/>
  <c r="W62" i="10"/>
  <c r="L37" i="1" l="1"/>
  <c r="K38" i="1"/>
  <c r="C197" i="1"/>
  <c r="D197" i="1" s="1"/>
  <c r="L43" i="6"/>
  <c r="K44" i="6" s="1"/>
  <c r="D196" i="1"/>
  <c r="D195" i="1"/>
  <c r="D203" i="6"/>
  <c r="Y62" i="10"/>
  <c r="W63" i="10"/>
  <c r="X62" i="10"/>
  <c r="X63" i="10" s="1"/>
  <c r="Z52" i="10"/>
  <c r="AA51" i="10"/>
  <c r="AB51" i="10" s="1"/>
  <c r="L44" i="6" l="1"/>
  <c r="K45" i="6" s="1"/>
  <c r="M44" i="6"/>
  <c r="C206" i="6" s="1"/>
  <c r="M43" i="6"/>
  <c r="C205" i="6" s="1"/>
  <c r="L38" i="1"/>
  <c r="M38" i="1" s="1"/>
  <c r="C200" i="1" s="1"/>
  <c r="M37" i="1"/>
  <c r="AC51" i="10"/>
  <c r="Z53" i="10"/>
  <c r="AA52" i="10"/>
  <c r="AC52" i="10" s="1"/>
  <c r="C252" i="10" s="1"/>
  <c r="C250" i="10"/>
  <c r="Y63" i="10"/>
  <c r="L45" i="6" l="1"/>
  <c r="M45" i="6" s="1"/>
  <c r="C207" i="6" s="1"/>
  <c r="D205" i="6"/>
  <c r="D204" i="6"/>
  <c r="K39" i="1"/>
  <c r="C199" i="1"/>
  <c r="AA53" i="10"/>
  <c r="AC53" i="10" s="1"/>
  <c r="C253" i="10" s="1"/>
  <c r="Z54" i="10"/>
  <c r="C251" i="10"/>
  <c r="AB52" i="10"/>
  <c r="D206" i="6" l="1"/>
  <c r="L39" i="1"/>
  <c r="M39" i="1"/>
  <c r="K46" i="6"/>
  <c r="AB53" i="10"/>
  <c r="D199" i="1"/>
  <c r="D198" i="1"/>
  <c r="AA54" i="10"/>
  <c r="AB54" i="10" s="1"/>
  <c r="Z55" i="10"/>
  <c r="C201" i="1" l="1"/>
  <c r="L46" i="6"/>
  <c r="L47" i="6" s="1"/>
  <c r="K40" i="1"/>
  <c r="AA55" i="10"/>
  <c r="AC55" i="10" s="1"/>
  <c r="C255" i="10" s="1"/>
  <c r="Z56" i="10"/>
  <c r="AC54" i="10"/>
  <c r="N35" i="6" l="1"/>
  <c r="K41" i="1"/>
  <c r="M40" i="1"/>
  <c r="L40" i="1"/>
  <c r="AB55" i="10"/>
  <c r="M46" i="6"/>
  <c r="D200" i="1"/>
  <c r="Z57" i="10"/>
  <c r="AA56" i="10"/>
  <c r="AB56" i="10" s="1"/>
  <c r="C254" i="10"/>
  <c r="C202" i="1" l="1"/>
  <c r="C208" i="6"/>
  <c r="M47" i="6"/>
  <c r="O35" i="6"/>
  <c r="M41" i="1"/>
  <c r="C203" i="1" s="1"/>
  <c r="K42" i="1"/>
  <c r="L41" i="1"/>
  <c r="AC56" i="10"/>
  <c r="AA57" i="10"/>
  <c r="AC57" i="10" s="1"/>
  <c r="C257" i="10" s="1"/>
  <c r="Z58" i="10"/>
  <c r="AB57" i="10" l="1"/>
  <c r="L42" i="1"/>
  <c r="K43" i="1" s="1"/>
  <c r="D202" i="1"/>
  <c r="D201" i="1"/>
  <c r="N36" i="6"/>
  <c r="D207" i="6"/>
  <c r="P35" i="6"/>
  <c r="AA58" i="10"/>
  <c r="AC58" i="10" s="1"/>
  <c r="C258" i="10" s="1"/>
  <c r="Z59" i="10"/>
  <c r="C256" i="10"/>
  <c r="L43" i="1" l="1"/>
  <c r="M43" i="1" s="1"/>
  <c r="C205" i="1" s="1"/>
  <c r="K44" i="1"/>
  <c r="C209" i="6"/>
  <c r="M42" i="1"/>
  <c r="C204" i="1" s="1"/>
  <c r="O36" i="6"/>
  <c r="P36" i="6"/>
  <c r="C210" i="6" s="1"/>
  <c r="AB58" i="10"/>
  <c r="AA59" i="10"/>
  <c r="AC59" i="10" s="1"/>
  <c r="C259" i="10" s="1"/>
  <c r="Z60" i="10"/>
  <c r="D209" i="6" l="1"/>
  <c r="D208" i="6"/>
  <c r="D204" i="1"/>
  <c r="D203" i="1"/>
  <c r="M44" i="1"/>
  <c r="C206" i="1" s="1"/>
  <c r="L44" i="1"/>
  <c r="K45" i="1"/>
  <c r="N37" i="6"/>
  <c r="AB59" i="10"/>
  <c r="Z61" i="10"/>
  <c r="AA60" i="10"/>
  <c r="AC60" i="10" s="1"/>
  <c r="C260" i="10" s="1"/>
  <c r="L45" i="1" l="1"/>
  <c r="M45" i="1"/>
  <c r="C207" i="1" s="1"/>
  <c r="K46" i="1"/>
  <c r="D206" i="1"/>
  <c r="O37" i="6"/>
  <c r="P37" i="6"/>
  <c r="N38" i="6"/>
  <c r="D205" i="1"/>
  <c r="AB60" i="10"/>
  <c r="AA61" i="10"/>
  <c r="AC61" i="10" s="1"/>
  <c r="C261" i="10" s="1"/>
  <c r="Z62" i="10"/>
  <c r="AB61" i="10" l="1"/>
  <c r="O38" i="6"/>
  <c r="P38" i="6" s="1"/>
  <c r="N39" i="6"/>
  <c r="C211" i="6"/>
  <c r="N35" i="1"/>
  <c r="M46" i="1"/>
  <c r="L46" i="1"/>
  <c r="L47" i="1" s="1"/>
  <c r="B66" i="10"/>
  <c r="AA62" i="10"/>
  <c r="AB62" i="10" s="1"/>
  <c r="AB63" i="10" s="1"/>
  <c r="C212" i="6" l="1"/>
  <c r="C208" i="1"/>
  <c r="M47" i="1"/>
  <c r="O35" i="1"/>
  <c r="P35" i="1"/>
  <c r="N36" i="1"/>
  <c r="N40" i="6"/>
  <c r="O39" i="6"/>
  <c r="P39" i="6"/>
  <c r="C213" i="6" s="1"/>
  <c r="D211" i="6"/>
  <c r="D210" i="6"/>
  <c r="AC62" i="10"/>
  <c r="AA63" i="10"/>
  <c r="C66" i="10"/>
  <c r="D66" i="10" s="1"/>
  <c r="B67" i="10"/>
  <c r="C209" i="1" l="1"/>
  <c r="O40" i="6"/>
  <c r="N41" i="6"/>
  <c r="P40" i="6"/>
  <c r="C214" i="6" s="1"/>
  <c r="N37" i="1"/>
  <c r="O36" i="1"/>
  <c r="P36" i="1"/>
  <c r="C210" i="1" s="1"/>
  <c r="D208" i="1"/>
  <c r="D207" i="1"/>
  <c r="D212" i="6"/>
  <c r="C262" i="10"/>
  <c r="AC63" i="10"/>
  <c r="E66" i="10"/>
  <c r="B68" i="10"/>
  <c r="C67" i="10"/>
  <c r="E67" i="10" s="1"/>
  <c r="C264" i="10" s="1"/>
  <c r="D209" i="1" l="1"/>
  <c r="D67" i="10"/>
  <c r="O41" i="6"/>
  <c r="P41" i="6" s="1"/>
  <c r="C215" i="6" s="1"/>
  <c r="D213" i="6"/>
  <c r="N38" i="1"/>
  <c r="O37" i="1"/>
  <c r="C68" i="10"/>
  <c r="D68" i="10" s="1"/>
  <c r="B69" i="10"/>
  <c r="C263" i="10"/>
  <c r="D214" i="6" l="1"/>
  <c r="N42" i="6"/>
  <c r="P37" i="1"/>
  <c r="O38" i="1"/>
  <c r="P38" i="1"/>
  <c r="C212" i="1" s="1"/>
  <c r="N39" i="1"/>
  <c r="E68" i="10"/>
  <c r="B70" i="10"/>
  <c r="C69" i="10"/>
  <c r="E69" i="10" s="1"/>
  <c r="C266" i="10" s="1"/>
  <c r="D69" i="10" l="1"/>
  <c r="O42" i="6"/>
  <c r="P42" i="6" s="1"/>
  <c r="C216" i="6" s="1"/>
  <c r="D212" i="1"/>
  <c r="O39" i="1"/>
  <c r="P39" i="1"/>
  <c r="C213" i="1" s="1"/>
  <c r="N40" i="1"/>
  <c r="C211" i="1"/>
  <c r="C70" i="10"/>
  <c r="E70" i="10" s="1"/>
  <c r="C267" i="10" s="1"/>
  <c r="B71" i="10"/>
  <c r="C265" i="10"/>
  <c r="D70" i="10" l="1"/>
  <c r="D215" i="6"/>
  <c r="D211" i="1"/>
  <c r="D210" i="1"/>
  <c r="O40" i="1"/>
  <c r="P40" i="1"/>
  <c r="N41" i="1"/>
  <c r="N43" i="6"/>
  <c r="B72" i="10"/>
  <c r="C71" i="10"/>
  <c r="D71" i="10" s="1"/>
  <c r="C214" i="1" l="1"/>
  <c r="O41" i="1"/>
  <c r="N42" i="1"/>
  <c r="P41" i="1"/>
  <c r="C215" i="1" s="1"/>
  <c r="O43" i="6"/>
  <c r="P43" i="6"/>
  <c r="C217" i="6" s="1"/>
  <c r="N44" i="6"/>
  <c r="E71" i="10"/>
  <c r="B73" i="10"/>
  <c r="C72" i="10"/>
  <c r="E72" i="10" s="1"/>
  <c r="C269" i="10" s="1"/>
  <c r="D216" i="6" l="1"/>
  <c r="N45" i="6"/>
  <c r="O44" i="6"/>
  <c r="P44" i="6"/>
  <c r="C218" i="6" s="1"/>
  <c r="O42" i="1"/>
  <c r="P42" i="1" s="1"/>
  <c r="D214" i="1"/>
  <c r="D213" i="1"/>
  <c r="D72" i="10"/>
  <c r="C73" i="10"/>
  <c r="E73" i="10" s="1"/>
  <c r="C270" i="10" s="1"/>
  <c r="B74" i="10"/>
  <c r="C268" i="10"/>
  <c r="D73" i="10" l="1"/>
  <c r="C216" i="1"/>
  <c r="N43" i="1"/>
  <c r="O45" i="6"/>
  <c r="P45" i="6" s="1"/>
  <c r="C219" i="6" s="1"/>
  <c r="D217" i="6"/>
  <c r="C74" i="10"/>
  <c r="E74" i="10" s="1"/>
  <c r="B75" i="10"/>
  <c r="D218" i="6" l="1"/>
  <c r="O43" i="1"/>
  <c r="P43" i="1" s="1"/>
  <c r="C217" i="1" s="1"/>
  <c r="N44" i="1"/>
  <c r="N46" i="6"/>
  <c r="D215" i="1"/>
  <c r="D74" i="10"/>
  <c r="B76" i="10"/>
  <c r="C75" i="10"/>
  <c r="E75" i="10" s="1"/>
  <c r="C272" i="10" s="1"/>
  <c r="C271" i="10"/>
  <c r="D216" i="1" l="1"/>
  <c r="P44" i="1"/>
  <c r="C218" i="1" s="1"/>
  <c r="N45" i="1"/>
  <c r="O44" i="1"/>
  <c r="O46" i="6"/>
  <c r="O47" i="6" s="1"/>
  <c r="Q35" i="6"/>
  <c r="P46" i="6"/>
  <c r="D75" i="10"/>
  <c r="B77" i="10"/>
  <c r="C76" i="10"/>
  <c r="E76" i="10" s="1"/>
  <c r="C273" i="10" s="1"/>
  <c r="P45" i="1" l="1"/>
  <c r="C219" i="1" s="1"/>
  <c r="D218" i="1" s="1"/>
  <c r="O45" i="1"/>
  <c r="N46" i="1"/>
  <c r="R35" i="6"/>
  <c r="C220" i="6"/>
  <c r="P47" i="6"/>
  <c r="D217" i="1"/>
  <c r="D76" i="10"/>
  <c r="F66" i="10"/>
  <c r="C77" i="10"/>
  <c r="D77" i="10"/>
  <c r="D219" i="6" l="1"/>
  <c r="P46" i="1"/>
  <c r="O46" i="1"/>
  <c r="O47" i="1" s="1"/>
  <c r="D78" i="10"/>
  <c r="Q36" i="6"/>
  <c r="S35" i="6"/>
  <c r="E77" i="10"/>
  <c r="C78" i="10"/>
  <c r="G66" i="10"/>
  <c r="H66" i="10" s="1"/>
  <c r="F67" i="10"/>
  <c r="C221" i="6" l="1"/>
  <c r="Q35" i="1"/>
  <c r="R36" i="6"/>
  <c r="C220" i="1"/>
  <c r="P47" i="1"/>
  <c r="I66" i="10"/>
  <c r="C274" i="10"/>
  <c r="E78" i="10"/>
  <c r="G67" i="10"/>
  <c r="I67" i="10" s="1"/>
  <c r="C276" i="10" s="1"/>
  <c r="F68" i="10"/>
  <c r="D219" i="1" l="1"/>
  <c r="R35" i="1"/>
  <c r="Q36" i="1" s="1"/>
  <c r="Q37" i="6"/>
  <c r="S36" i="6"/>
  <c r="D220" i="6"/>
  <c r="G68" i="10"/>
  <c r="I68" i="10" s="1"/>
  <c r="C277" i="10" s="1"/>
  <c r="F69" i="10"/>
  <c r="C275" i="10"/>
  <c r="H67" i="10"/>
  <c r="R36" i="1" l="1"/>
  <c r="S36" i="1" s="1"/>
  <c r="C222" i="1" s="1"/>
  <c r="Q37" i="1"/>
  <c r="R37" i="6"/>
  <c r="H68" i="10"/>
  <c r="C222" i="6"/>
  <c r="S35" i="1"/>
  <c r="G69" i="10"/>
  <c r="H69" i="10" s="1"/>
  <c r="F70" i="10"/>
  <c r="C221" i="1" l="1"/>
  <c r="Q38" i="1"/>
  <c r="R37" i="1"/>
  <c r="S37" i="1"/>
  <c r="C223" i="1" s="1"/>
  <c r="Q38" i="6"/>
  <c r="D221" i="6"/>
  <c r="S37" i="6"/>
  <c r="G70" i="10"/>
  <c r="I70" i="10" s="1"/>
  <c r="C279" i="10" s="1"/>
  <c r="F71" i="10"/>
  <c r="I69" i="10"/>
  <c r="R38" i="6" l="1"/>
  <c r="S38" i="6"/>
  <c r="C224" i="6" s="1"/>
  <c r="Q39" i="6"/>
  <c r="D221" i="1"/>
  <c r="D220" i="1"/>
  <c r="R38" i="1"/>
  <c r="Q39" i="1" s="1"/>
  <c r="S38" i="1"/>
  <c r="C223" i="6"/>
  <c r="D222" i="1"/>
  <c r="H70" i="10"/>
  <c r="G71" i="10"/>
  <c r="H71" i="10" s="1"/>
  <c r="F72" i="10"/>
  <c r="C278" i="10"/>
  <c r="R39" i="1" l="1"/>
  <c r="Q40" i="1"/>
  <c r="S39" i="1"/>
  <c r="C225" i="1" s="1"/>
  <c r="Q40" i="6"/>
  <c r="R39" i="6"/>
  <c r="S39" i="6"/>
  <c r="D223" i="6"/>
  <c r="D222" i="6"/>
  <c r="C224" i="1"/>
  <c r="F73" i="10"/>
  <c r="G72" i="10"/>
  <c r="I72" i="10" s="1"/>
  <c r="C281" i="10" s="1"/>
  <c r="H72" i="10"/>
  <c r="I71" i="10"/>
  <c r="Q41" i="6" l="1"/>
  <c r="R40" i="6"/>
  <c r="S40" i="6" s="1"/>
  <c r="D224" i="1"/>
  <c r="D223" i="1"/>
  <c r="C225" i="6"/>
  <c r="R40" i="1"/>
  <c r="S40" i="1" s="1"/>
  <c r="C280" i="10"/>
  <c r="G73" i="10"/>
  <c r="F74" i="10"/>
  <c r="C226" i="1" l="1"/>
  <c r="C226" i="6"/>
  <c r="D224" i="6"/>
  <c r="R41" i="6"/>
  <c r="S41" i="6" s="1"/>
  <c r="C227" i="6" s="1"/>
  <c r="Q41" i="1"/>
  <c r="I73" i="10"/>
  <c r="F75" i="10"/>
  <c r="G74" i="10"/>
  <c r="I74" i="10" s="1"/>
  <c r="C283" i="10" s="1"/>
  <c r="H73" i="10"/>
  <c r="Q42" i="6" l="1"/>
  <c r="D226" i="6"/>
  <c r="R41" i="1"/>
  <c r="S41" i="1" s="1"/>
  <c r="D225" i="6"/>
  <c r="D225" i="1"/>
  <c r="H74" i="10"/>
  <c r="G75" i="10"/>
  <c r="I75" i="10" s="1"/>
  <c r="C284" i="10" s="1"/>
  <c r="F76" i="10"/>
  <c r="C282" i="10"/>
  <c r="H75" i="10" l="1"/>
  <c r="C227" i="1"/>
  <c r="Q42" i="1"/>
  <c r="Q43" i="6"/>
  <c r="R42" i="6"/>
  <c r="S42" i="6" s="1"/>
  <c r="C228" i="6" s="1"/>
  <c r="F77" i="10"/>
  <c r="G76" i="10"/>
  <c r="I76" i="10" s="1"/>
  <c r="D227" i="6" l="1"/>
  <c r="R43" i="6"/>
  <c r="S43" i="6" s="1"/>
  <c r="C229" i="6" s="1"/>
  <c r="R42" i="1"/>
  <c r="S42" i="1"/>
  <c r="Q43" i="1"/>
  <c r="H76" i="10"/>
  <c r="D226" i="1"/>
  <c r="C285" i="10"/>
  <c r="J66" i="10"/>
  <c r="G77" i="10"/>
  <c r="H77" i="10" s="1"/>
  <c r="D228" i="6" l="1"/>
  <c r="R43" i="1"/>
  <c r="Q44" i="1" s="1"/>
  <c r="S43" i="1"/>
  <c r="C229" i="1" s="1"/>
  <c r="C228" i="1"/>
  <c r="Q44" i="6"/>
  <c r="H78" i="10"/>
  <c r="K66" i="10"/>
  <c r="L66" i="10"/>
  <c r="J67" i="10"/>
  <c r="I77" i="10"/>
  <c r="G78" i="10"/>
  <c r="R44" i="1" l="1"/>
  <c r="S44" i="1" s="1"/>
  <c r="C230" i="1" s="1"/>
  <c r="D228" i="1"/>
  <c r="D227" i="1"/>
  <c r="Q45" i="6"/>
  <c r="S44" i="6"/>
  <c r="C230" i="6" s="1"/>
  <c r="R44" i="6"/>
  <c r="M66" i="10"/>
  <c r="K67" i="10"/>
  <c r="M67" i="10" s="1"/>
  <c r="C288" i="10" s="1"/>
  <c r="J68" i="10"/>
  <c r="C286" i="10"/>
  <c r="I78" i="10"/>
  <c r="D229" i="1" l="1"/>
  <c r="D229" i="6"/>
  <c r="R45" i="6"/>
  <c r="S45" i="6" s="1"/>
  <c r="C231" i="6" s="1"/>
  <c r="Q45" i="1"/>
  <c r="C287" i="10"/>
  <c r="L67" i="10"/>
  <c r="K68" i="10"/>
  <c r="M68" i="10" s="1"/>
  <c r="C289" i="10" s="1"/>
  <c r="J69" i="10"/>
  <c r="L68" i="10" l="1"/>
  <c r="D230" i="6"/>
  <c r="R45" i="1"/>
  <c r="S45" i="1" s="1"/>
  <c r="C231" i="1" s="1"/>
  <c r="Q46" i="1"/>
  <c r="Q46" i="6"/>
  <c r="J70" i="10"/>
  <c r="K69" i="10"/>
  <c r="D230" i="1" l="1"/>
  <c r="R46" i="1"/>
  <c r="R47" i="1" s="1"/>
  <c r="R46" i="6"/>
  <c r="R47" i="6" s="1"/>
  <c r="T35" i="6"/>
  <c r="S46" i="6"/>
  <c r="K70" i="10"/>
  <c r="M70" i="10" s="1"/>
  <c r="C291" i="10" s="1"/>
  <c r="J71" i="10"/>
  <c r="M69" i="10"/>
  <c r="L69" i="10"/>
  <c r="T36" i="6" l="1"/>
  <c r="U35" i="6"/>
  <c r="V35" i="6"/>
  <c r="S46" i="1"/>
  <c r="C232" i="6"/>
  <c r="S47" i="6"/>
  <c r="T35" i="1"/>
  <c r="L70" i="10"/>
  <c r="C290" i="10"/>
  <c r="K71" i="10"/>
  <c r="J72" i="10"/>
  <c r="D231" i="6" l="1"/>
  <c r="C233" i="6"/>
  <c r="D233" i="6" s="1"/>
  <c r="C232" i="1"/>
  <c r="S47" i="1"/>
  <c r="U35" i="1"/>
  <c r="T37" i="6"/>
  <c r="V36" i="6"/>
  <c r="C234" i="6" s="1"/>
  <c r="U36" i="6"/>
  <c r="M71" i="10"/>
  <c r="K72" i="10"/>
  <c r="M72" i="10" s="1"/>
  <c r="C293" i="10" s="1"/>
  <c r="J73" i="10"/>
  <c r="L71" i="10"/>
  <c r="L72" i="10" l="1"/>
  <c r="V35" i="1"/>
  <c r="D231" i="1"/>
  <c r="D232" i="6"/>
  <c r="V37" i="6"/>
  <c r="C235" i="6" s="1"/>
  <c r="D234" i="6" s="1"/>
  <c r="U37" i="6"/>
  <c r="T38" i="6" s="1"/>
  <c r="T36" i="1"/>
  <c r="C292" i="10"/>
  <c r="K73" i="10"/>
  <c r="M73" i="10" s="1"/>
  <c r="C294" i="10" s="1"/>
  <c r="J74" i="10"/>
  <c r="L73" i="10" l="1"/>
  <c r="T39" i="6"/>
  <c r="U38" i="6"/>
  <c r="V38" i="6" s="1"/>
  <c r="V36" i="1"/>
  <c r="C234" i="1" s="1"/>
  <c r="U36" i="1"/>
  <c r="T37" i="1"/>
  <c r="C233" i="1"/>
  <c r="J75" i="10"/>
  <c r="K74" i="10"/>
  <c r="M74" i="10" s="1"/>
  <c r="C295" i="10" s="1"/>
  <c r="C236" i="6" l="1"/>
  <c r="U37" i="1"/>
  <c r="V37" i="1" s="1"/>
  <c r="U39" i="6"/>
  <c r="T40" i="6"/>
  <c r="D233" i="1"/>
  <c r="D232" i="1"/>
  <c r="L74" i="10"/>
  <c r="K75" i="10"/>
  <c r="M75" i="10" s="1"/>
  <c r="C296" i="10" s="1"/>
  <c r="J76" i="10"/>
  <c r="L75" i="10" l="1"/>
  <c r="C235" i="1"/>
  <c r="T38" i="1"/>
  <c r="V39" i="6"/>
  <c r="U40" i="6"/>
  <c r="V40" i="6" s="1"/>
  <c r="C238" i="6" s="1"/>
  <c r="T41" i="6"/>
  <c r="D235" i="6"/>
  <c r="J77" i="10"/>
  <c r="K76" i="10"/>
  <c r="M76" i="10" s="1"/>
  <c r="C297" i="10" s="1"/>
  <c r="L76" i="10" l="1"/>
  <c r="U38" i="1"/>
  <c r="T42" i="6"/>
  <c r="U41" i="6"/>
  <c r="V41" i="6" s="1"/>
  <c r="C239" i="6" s="1"/>
  <c r="C237" i="6"/>
  <c r="D234" i="1"/>
  <c r="K77" i="10"/>
  <c r="L77" i="10" s="1"/>
  <c r="N66" i="10"/>
  <c r="L78" i="10" l="1"/>
  <c r="D238" i="6"/>
  <c r="D237" i="6"/>
  <c r="D236" i="6"/>
  <c r="V38" i="1"/>
  <c r="V42" i="6"/>
  <c r="C240" i="6" s="1"/>
  <c r="U42" i="6"/>
  <c r="T43" i="6" s="1"/>
  <c r="T39" i="1"/>
  <c r="M77" i="10"/>
  <c r="K78" i="10"/>
  <c r="N67" i="10"/>
  <c r="O66" i="10"/>
  <c r="P66" i="10" s="1"/>
  <c r="V43" i="6" l="1"/>
  <c r="C241" i="6" s="1"/>
  <c r="U43" i="6"/>
  <c r="T44" i="6"/>
  <c r="D240" i="6"/>
  <c r="U39" i="1"/>
  <c r="T40" i="1" s="1"/>
  <c r="C236" i="1"/>
  <c r="D239" i="6"/>
  <c r="O67" i="10"/>
  <c r="Q67" i="10" s="1"/>
  <c r="C300" i="10" s="1"/>
  <c r="N68" i="10"/>
  <c r="Q66" i="10"/>
  <c r="C298" i="10"/>
  <c r="M78" i="10"/>
  <c r="P67" i="10" l="1"/>
  <c r="U40" i="1"/>
  <c r="V40" i="1" s="1"/>
  <c r="C238" i="1" s="1"/>
  <c r="T41" i="1"/>
  <c r="U44" i="6"/>
  <c r="T45" i="6" s="1"/>
  <c r="D235" i="1"/>
  <c r="V39" i="1"/>
  <c r="C299" i="10"/>
  <c r="N69" i="10"/>
  <c r="O68" i="10"/>
  <c r="P68" i="10" s="1"/>
  <c r="V45" i="6" l="1"/>
  <c r="C243" i="6" s="1"/>
  <c r="U45" i="6"/>
  <c r="T46" i="6" s="1"/>
  <c r="U41" i="1"/>
  <c r="V41" i="1" s="1"/>
  <c r="C239" i="1" s="1"/>
  <c r="V44" i="6"/>
  <c r="C242" i="6" s="1"/>
  <c r="C237" i="1"/>
  <c r="Q68" i="10"/>
  <c r="N70" i="10"/>
  <c r="O69" i="10"/>
  <c r="Q69" i="10" s="1"/>
  <c r="C302" i="10" s="1"/>
  <c r="D238" i="1" l="1"/>
  <c r="V46" i="6"/>
  <c r="B50" i="6"/>
  <c r="U46" i="6"/>
  <c r="U47" i="6" s="1"/>
  <c r="D237" i="1"/>
  <c r="D236" i="1"/>
  <c r="D242" i="6"/>
  <c r="D241" i="6"/>
  <c r="T42" i="1"/>
  <c r="P69" i="10"/>
  <c r="N71" i="10"/>
  <c r="O70" i="10"/>
  <c r="P70" i="10" s="1"/>
  <c r="C301" i="10"/>
  <c r="C50" i="6" l="1"/>
  <c r="B51" i="6" s="1"/>
  <c r="D50" i="6"/>
  <c r="C244" i="6"/>
  <c r="V47" i="6"/>
  <c r="U42" i="1"/>
  <c r="V42" i="1" s="1"/>
  <c r="C240" i="1" s="1"/>
  <c r="T43" i="1"/>
  <c r="Q70" i="10"/>
  <c r="O71" i="10"/>
  <c r="Q71" i="10" s="1"/>
  <c r="C304" i="10" s="1"/>
  <c r="N72" i="10"/>
  <c r="P71" i="10" l="1"/>
  <c r="D239" i="1"/>
  <c r="C51" i="6"/>
  <c r="B52" i="6" s="1"/>
  <c r="D243" i="6"/>
  <c r="C245" i="6"/>
  <c r="D244" i="6" s="1"/>
  <c r="U43" i="1"/>
  <c r="T44" i="1" s="1"/>
  <c r="V43" i="1"/>
  <c r="C241" i="1" s="1"/>
  <c r="O72" i="10"/>
  <c r="Q72" i="10" s="1"/>
  <c r="C305" i="10" s="1"/>
  <c r="N73" i="10"/>
  <c r="C303" i="10"/>
  <c r="P72" i="10" l="1"/>
  <c r="C52" i="6"/>
  <c r="B53" i="6"/>
  <c r="D52" i="6"/>
  <c r="C247" i="6" s="1"/>
  <c r="V44" i="1"/>
  <c r="C242" i="1" s="1"/>
  <c r="D241" i="1" s="1"/>
  <c r="U44" i="1"/>
  <c r="T45" i="1"/>
  <c r="D51" i="6"/>
  <c r="D240" i="1"/>
  <c r="O73" i="10"/>
  <c r="P73" i="10" s="1"/>
  <c r="N74" i="10"/>
  <c r="C246" i="6" l="1"/>
  <c r="U45" i="1"/>
  <c r="T46" i="1" s="1"/>
  <c r="D53" i="6"/>
  <c r="C248" i="6" s="1"/>
  <c r="B54" i="6"/>
  <c r="C53" i="6"/>
  <c r="O74" i="10"/>
  <c r="Q74" i="10" s="1"/>
  <c r="C307" i="10" s="1"/>
  <c r="N75" i="10"/>
  <c r="Q73" i="10"/>
  <c r="U46" i="1" l="1"/>
  <c r="U47" i="1" s="1"/>
  <c r="C54" i="6"/>
  <c r="B55" i="6" s="1"/>
  <c r="D54" i="6"/>
  <c r="C249" i="6" s="1"/>
  <c r="D248" i="6"/>
  <c r="V45" i="1"/>
  <c r="C243" i="1" s="1"/>
  <c r="D246" i="6"/>
  <c r="D245" i="6"/>
  <c r="P74" i="10"/>
  <c r="D247" i="6"/>
  <c r="C306" i="10"/>
  <c r="N76" i="10"/>
  <c r="O75" i="10"/>
  <c r="Q75" i="10" s="1"/>
  <c r="C308" i="10" s="1"/>
  <c r="C55" i="6" l="1"/>
  <c r="D55" i="6" s="1"/>
  <c r="B50" i="1"/>
  <c r="D242" i="1"/>
  <c r="V46" i="1"/>
  <c r="P75" i="10"/>
  <c r="N77" i="10"/>
  <c r="O76" i="10"/>
  <c r="Q76" i="10" s="1"/>
  <c r="C309" i="10" s="1"/>
  <c r="C250" i="6" l="1"/>
  <c r="C50" i="1"/>
  <c r="D50" i="1"/>
  <c r="B56" i="6"/>
  <c r="C244" i="1"/>
  <c r="V47" i="1"/>
  <c r="P76" i="10"/>
  <c r="R66" i="10"/>
  <c r="O77" i="10"/>
  <c r="C245" i="1" l="1"/>
  <c r="D243" i="1"/>
  <c r="B57" i="6"/>
  <c r="D56" i="6"/>
  <c r="C56" i="6"/>
  <c r="B51" i="1"/>
  <c r="D249" i="6"/>
  <c r="Q77" i="10"/>
  <c r="O78" i="10"/>
  <c r="R67" i="10"/>
  <c r="S66" i="10"/>
  <c r="T66" i="10" s="1"/>
  <c r="P77" i="10"/>
  <c r="P78" i="10" s="1"/>
  <c r="C251" i="6" l="1"/>
  <c r="C51" i="1"/>
  <c r="D51" i="1"/>
  <c r="C57" i="6"/>
  <c r="B58" i="6" s="1"/>
  <c r="D244" i="1"/>
  <c r="S67" i="10"/>
  <c r="U67" i="10" s="1"/>
  <c r="C312" i="10" s="1"/>
  <c r="R68" i="10"/>
  <c r="U66" i="10"/>
  <c r="C310" i="10"/>
  <c r="Q78" i="10"/>
  <c r="C58" i="6" l="1"/>
  <c r="D58" i="6" s="1"/>
  <c r="C253" i="6" s="1"/>
  <c r="D57" i="6"/>
  <c r="C252" i="6" s="1"/>
  <c r="C246" i="1"/>
  <c r="B52" i="1"/>
  <c r="D250" i="6"/>
  <c r="T67" i="10"/>
  <c r="C311" i="10"/>
  <c r="S68" i="10"/>
  <c r="U68" i="10" s="1"/>
  <c r="C313" i="10" s="1"/>
  <c r="R69" i="10"/>
  <c r="T68" i="10" l="1"/>
  <c r="C52" i="1"/>
  <c r="B53" i="1" s="1"/>
  <c r="B59" i="6"/>
  <c r="D252" i="6"/>
  <c r="D251" i="6"/>
  <c r="D245" i="1"/>
  <c r="R70" i="10"/>
  <c r="S69" i="10"/>
  <c r="U69" i="10" s="1"/>
  <c r="C53" i="1" l="1"/>
  <c r="B54" i="1"/>
  <c r="D53" i="1"/>
  <c r="C248" i="1" s="1"/>
  <c r="D52" i="1"/>
  <c r="C59" i="6"/>
  <c r="D59" i="6" s="1"/>
  <c r="C254" i="6" s="1"/>
  <c r="C314" i="10"/>
  <c r="R71" i="10"/>
  <c r="S70" i="10"/>
  <c r="T70" i="10" s="1"/>
  <c r="T69" i="10"/>
  <c r="D253" i="6" l="1"/>
  <c r="D248" i="1"/>
  <c r="B60" i="6"/>
  <c r="C54" i="1"/>
  <c r="D54" i="1"/>
  <c r="C249" i="1" s="1"/>
  <c r="B55" i="1"/>
  <c r="C247" i="1"/>
  <c r="U70" i="10"/>
  <c r="R72" i="10"/>
  <c r="S71" i="10"/>
  <c r="U71" i="10" s="1"/>
  <c r="C316" i="10" s="1"/>
  <c r="C60" i="6" l="1"/>
  <c r="D60" i="6" s="1"/>
  <c r="C255" i="6" s="1"/>
  <c r="B61" i="6"/>
  <c r="B56" i="1"/>
  <c r="C55" i="1"/>
  <c r="D55" i="1" s="1"/>
  <c r="D247" i="1"/>
  <c r="D246" i="1"/>
  <c r="T71" i="10"/>
  <c r="C315" i="10"/>
  <c r="R73" i="10"/>
  <c r="S72" i="10"/>
  <c r="U72" i="10" s="1"/>
  <c r="C317" i="10" s="1"/>
  <c r="C250" i="1" l="1"/>
  <c r="D254" i="6"/>
  <c r="C56" i="1"/>
  <c r="D56" i="1" s="1"/>
  <c r="C251" i="1" s="1"/>
  <c r="E50" i="6"/>
  <c r="C61" i="6"/>
  <c r="C62" i="6" s="1"/>
  <c r="T72" i="10"/>
  <c r="S73" i="10"/>
  <c r="U73" i="10" s="1"/>
  <c r="R74" i="10"/>
  <c r="B57" i="1" l="1"/>
  <c r="F50" i="6"/>
  <c r="E51" i="6" s="1"/>
  <c r="T73" i="10"/>
  <c r="D61" i="6"/>
  <c r="D250" i="1"/>
  <c r="D249" i="1"/>
  <c r="R75" i="10"/>
  <c r="S74" i="10"/>
  <c r="U74" i="10" s="1"/>
  <c r="C319" i="10" s="1"/>
  <c r="C318" i="10"/>
  <c r="F51" i="6" l="1"/>
  <c r="G51" i="6"/>
  <c r="C258" i="6" s="1"/>
  <c r="E52" i="6"/>
  <c r="C256" i="6"/>
  <c r="D62" i="6"/>
  <c r="D57" i="1"/>
  <c r="C252" i="1" s="1"/>
  <c r="B58" i="1"/>
  <c r="C57" i="1"/>
  <c r="G50" i="6"/>
  <c r="R76" i="10"/>
  <c r="S75" i="10"/>
  <c r="U75" i="10" s="1"/>
  <c r="T74" i="10"/>
  <c r="C58" i="1" l="1"/>
  <c r="D58" i="1" s="1"/>
  <c r="C253" i="1" s="1"/>
  <c r="D255" i="6"/>
  <c r="D251" i="1"/>
  <c r="F52" i="6"/>
  <c r="C257" i="6"/>
  <c r="D257" i="6" s="1"/>
  <c r="T75" i="10"/>
  <c r="C320" i="10"/>
  <c r="R77" i="10"/>
  <c r="S76" i="10"/>
  <c r="U76" i="10" s="1"/>
  <c r="C321" i="10" s="1"/>
  <c r="D252" i="1" l="1"/>
  <c r="D256" i="6"/>
  <c r="G52" i="6"/>
  <c r="B59" i="1"/>
  <c r="E53" i="6"/>
  <c r="T76" i="10"/>
  <c r="V66" i="10"/>
  <c r="S77" i="10"/>
  <c r="T77" i="10" s="1"/>
  <c r="T78" i="10" l="1"/>
  <c r="C59" i="1"/>
  <c r="B60" i="1"/>
  <c r="D59" i="1"/>
  <c r="C254" i="1" s="1"/>
  <c r="F53" i="6"/>
  <c r="G53" i="6" s="1"/>
  <c r="C259" i="6"/>
  <c r="U77" i="10"/>
  <c r="S78" i="10"/>
  <c r="W66" i="10"/>
  <c r="X66" i="10" s="1"/>
  <c r="V67" i="10"/>
  <c r="C260" i="6" l="1"/>
  <c r="D259" i="6"/>
  <c r="D258" i="6"/>
  <c r="D253" i="1"/>
  <c r="C60" i="1"/>
  <c r="D60" i="1" s="1"/>
  <c r="C255" i="1" s="1"/>
  <c r="E54" i="6"/>
  <c r="Y66" i="10"/>
  <c r="W67" i="10"/>
  <c r="Y67" i="10" s="1"/>
  <c r="C324" i="10" s="1"/>
  <c r="V68" i="10"/>
  <c r="C322" i="10"/>
  <c r="U78" i="10"/>
  <c r="X67" i="10" l="1"/>
  <c r="D254" i="1"/>
  <c r="F54" i="6"/>
  <c r="E55" i="6" s="1"/>
  <c r="G54" i="6"/>
  <c r="B61" i="1"/>
  <c r="C323" i="10"/>
  <c r="V69" i="10"/>
  <c r="W68" i="10"/>
  <c r="Y68" i="10" s="1"/>
  <c r="C325" i="10" s="1"/>
  <c r="X68" i="10" l="1"/>
  <c r="F55" i="6"/>
  <c r="E56" i="6" s="1"/>
  <c r="C261" i="6"/>
  <c r="C61" i="1"/>
  <c r="C62" i="1" s="1"/>
  <c r="D61" i="1"/>
  <c r="E50" i="1"/>
  <c r="W69" i="10"/>
  <c r="Y69" i="10" s="1"/>
  <c r="V70" i="10"/>
  <c r="X69" i="10" l="1"/>
  <c r="F56" i="6"/>
  <c r="E57" i="6" s="1"/>
  <c r="F50" i="1"/>
  <c r="D260" i="6"/>
  <c r="C256" i="1"/>
  <c r="D62" i="1"/>
  <c r="G55" i="6"/>
  <c r="W70" i="10"/>
  <c r="V71" i="10"/>
  <c r="C326" i="10"/>
  <c r="F57" i="6" l="1"/>
  <c r="E58" i="6" s="1"/>
  <c r="C262" i="6"/>
  <c r="E51" i="1"/>
  <c r="G56" i="6"/>
  <c r="C263" i="6" s="1"/>
  <c r="D255" i="1"/>
  <c r="G50" i="1"/>
  <c r="W71" i="10"/>
  <c r="Y71" i="10" s="1"/>
  <c r="C328" i="10" s="1"/>
  <c r="V72" i="10"/>
  <c r="Y70" i="10"/>
  <c r="X70" i="10"/>
  <c r="E59" i="6" l="1"/>
  <c r="F58" i="6"/>
  <c r="G58" i="6"/>
  <c r="C265" i="6" s="1"/>
  <c r="G51" i="1"/>
  <c r="C258" i="1" s="1"/>
  <c r="F51" i="1"/>
  <c r="E52" i="1" s="1"/>
  <c r="G57" i="6"/>
  <c r="C264" i="6" s="1"/>
  <c r="D264" i="6" s="1"/>
  <c r="C257" i="1"/>
  <c r="D262" i="6"/>
  <c r="D261" i="6"/>
  <c r="X71" i="10"/>
  <c r="C327" i="10"/>
  <c r="V73" i="10"/>
  <c r="W72" i="10"/>
  <c r="X72" i="10" s="1"/>
  <c r="F52" i="1" l="1"/>
  <c r="G52" i="1" s="1"/>
  <c r="E53" i="1"/>
  <c r="D263" i="6"/>
  <c r="D257" i="1"/>
  <c r="D256" i="1"/>
  <c r="F59" i="6"/>
  <c r="E60" i="6" s="1"/>
  <c r="V74" i="10"/>
  <c r="W73" i="10"/>
  <c r="Y73" i="10" s="1"/>
  <c r="C330" i="10" s="1"/>
  <c r="Y72" i="10"/>
  <c r="X73" i="10" l="1"/>
  <c r="G60" i="6"/>
  <c r="C267" i="6" s="1"/>
  <c r="F60" i="6"/>
  <c r="E61" i="6"/>
  <c r="C259" i="1"/>
  <c r="G59" i="6"/>
  <c r="C266" i="6" s="1"/>
  <c r="F53" i="1"/>
  <c r="G53" i="1" s="1"/>
  <c r="E54" i="1"/>
  <c r="C329" i="10"/>
  <c r="W74" i="10"/>
  <c r="Y74" i="10" s="1"/>
  <c r="C331" i="10" s="1"/>
  <c r="V75" i="10"/>
  <c r="X74" i="10" l="1"/>
  <c r="C260" i="1"/>
  <c r="D259" i="1" s="1"/>
  <c r="D258" i="1"/>
  <c r="H50" i="6"/>
  <c r="F61" i="6"/>
  <c r="F62" i="6" s="1"/>
  <c r="F54" i="1"/>
  <c r="G54" i="1" s="1"/>
  <c r="D266" i="6"/>
  <c r="D265" i="6"/>
  <c r="V76" i="10"/>
  <c r="W75" i="10"/>
  <c r="Y75" i="10" s="1"/>
  <c r="C332" i="10" s="1"/>
  <c r="C261" i="1" l="1"/>
  <c r="I50" i="6"/>
  <c r="J50" i="6" s="1"/>
  <c r="E55" i="1"/>
  <c r="G61" i="6"/>
  <c r="D260" i="1"/>
  <c r="V77" i="10"/>
  <c r="W76" i="10"/>
  <c r="Y76" i="10" s="1"/>
  <c r="C333" i="10" s="1"/>
  <c r="X75" i="10"/>
  <c r="C269" i="6" l="1"/>
  <c r="C268" i="6"/>
  <c r="G62" i="6"/>
  <c r="H51" i="6"/>
  <c r="E56" i="1"/>
  <c r="F55" i="1"/>
  <c r="G55" i="1"/>
  <c r="X76" i="10"/>
  <c r="Z66" i="10"/>
  <c r="W77" i="10"/>
  <c r="X77" i="10" s="1"/>
  <c r="X78" i="10" l="1"/>
  <c r="H52" i="6"/>
  <c r="I51" i="6"/>
  <c r="F56" i="1"/>
  <c r="E57" i="1" s="1"/>
  <c r="C262" i="1"/>
  <c r="D268" i="6"/>
  <c r="D267" i="6"/>
  <c r="Z67" i="10"/>
  <c r="AA66" i="10"/>
  <c r="AB66" i="10" s="1"/>
  <c r="Y77" i="10"/>
  <c r="W78" i="10"/>
  <c r="F57" i="1" l="1"/>
  <c r="E58" i="1" s="1"/>
  <c r="H53" i="6"/>
  <c r="I52" i="6"/>
  <c r="J52" i="6" s="1"/>
  <c r="C271" i="6" s="1"/>
  <c r="G56" i="1"/>
  <c r="C263" i="1" s="1"/>
  <c r="D262" i="1"/>
  <c r="D261" i="1"/>
  <c r="J51" i="6"/>
  <c r="AC66" i="10"/>
  <c r="Z68" i="10"/>
  <c r="AA67" i="10"/>
  <c r="AC67" i="10" s="1"/>
  <c r="C334" i="10"/>
  <c r="K84" i="10" s="1"/>
  <c r="Y78" i="10"/>
  <c r="AB67" i="10" l="1"/>
  <c r="F58" i="1"/>
  <c r="G58" i="1" s="1"/>
  <c r="C265" i="1" s="1"/>
  <c r="E59" i="1"/>
  <c r="C270" i="6"/>
  <c r="D263" i="1"/>
  <c r="G57" i="1"/>
  <c r="C264" i="1" s="1"/>
  <c r="J53" i="6"/>
  <c r="C272" i="6" s="1"/>
  <c r="D271" i="6" s="1"/>
  <c r="I53" i="6"/>
  <c r="H54" i="6" s="1"/>
  <c r="AA68" i="10"/>
  <c r="Z69" i="10"/>
  <c r="I54" i="6" l="1"/>
  <c r="H55" i="6" s="1"/>
  <c r="D270" i="6"/>
  <c r="D269" i="6"/>
  <c r="D264" i="1"/>
  <c r="F59" i="1"/>
  <c r="E60" i="1" s="1"/>
  <c r="G59" i="1"/>
  <c r="C266" i="1" s="1"/>
  <c r="D265" i="1" s="1"/>
  <c r="AC68" i="10"/>
  <c r="Z70" i="10"/>
  <c r="AA69" i="10"/>
  <c r="AC69" i="10" s="1"/>
  <c r="AB68" i="10"/>
  <c r="AB69" i="10" l="1"/>
  <c r="F60" i="1"/>
  <c r="E61" i="1" s="1"/>
  <c r="I55" i="6"/>
  <c r="J55" i="6" s="1"/>
  <c r="C274" i="6" s="1"/>
  <c r="J54" i="6"/>
  <c r="Z71" i="10"/>
  <c r="AA70" i="10"/>
  <c r="F61" i="1" l="1"/>
  <c r="F62" i="1" s="1"/>
  <c r="H56" i="6"/>
  <c r="G60" i="1"/>
  <c r="C267" i="1" s="1"/>
  <c r="C273" i="6"/>
  <c r="AC70" i="10"/>
  <c r="AB70" i="10"/>
  <c r="Z72" i="10"/>
  <c r="AA71" i="10"/>
  <c r="AC71" i="10" s="1"/>
  <c r="H50" i="1" l="1"/>
  <c r="D266" i="1"/>
  <c r="D273" i="6"/>
  <c r="D272" i="6"/>
  <c r="G61" i="1"/>
  <c r="I56" i="6"/>
  <c r="H57" i="6"/>
  <c r="J56" i="6"/>
  <c r="Z73" i="10"/>
  <c r="AA72" i="10"/>
  <c r="AC72" i="10" s="1"/>
  <c r="AB71" i="10"/>
  <c r="AB72" i="10" l="1"/>
  <c r="C268" i="1"/>
  <c r="G62" i="1"/>
  <c r="J57" i="6"/>
  <c r="C276" i="6" s="1"/>
  <c r="H58" i="6"/>
  <c r="I57" i="6"/>
  <c r="I50" i="1"/>
  <c r="C275" i="6"/>
  <c r="AA73" i="10"/>
  <c r="AB73" i="10" s="1"/>
  <c r="Z74" i="10"/>
  <c r="J50" i="1" l="1"/>
  <c r="H59" i="6"/>
  <c r="I58" i="6"/>
  <c r="J58" i="6"/>
  <c r="C277" i="6" s="1"/>
  <c r="H51" i="1"/>
  <c r="D276" i="6"/>
  <c r="D275" i="6"/>
  <c r="D274" i="6"/>
  <c r="D267" i="1"/>
  <c r="AC73" i="10"/>
  <c r="Z75" i="10"/>
  <c r="AA74" i="10"/>
  <c r="AC74" i="10" s="1"/>
  <c r="C269" i="1" l="1"/>
  <c r="I59" i="6"/>
  <c r="J59" i="6" s="1"/>
  <c r="C278" i="6" s="1"/>
  <c r="H60" i="6"/>
  <c r="I51" i="1"/>
  <c r="H52" i="1" s="1"/>
  <c r="AB74" i="10"/>
  <c r="Z76" i="10"/>
  <c r="AA75" i="10"/>
  <c r="AC75" i="10" s="1"/>
  <c r="AB75" i="10" l="1"/>
  <c r="H53" i="1"/>
  <c r="I52" i="1"/>
  <c r="J52" i="1"/>
  <c r="C271" i="1" s="1"/>
  <c r="D277" i="6"/>
  <c r="J51" i="1"/>
  <c r="D268" i="1"/>
  <c r="I60" i="6"/>
  <c r="J60" i="6" s="1"/>
  <c r="C279" i="6" s="1"/>
  <c r="Z77" i="10"/>
  <c r="AA76" i="10"/>
  <c r="AC76" i="10" s="1"/>
  <c r="D278" i="6" l="1"/>
  <c r="H54" i="1"/>
  <c r="I53" i="1"/>
  <c r="J53" i="1"/>
  <c r="C272" i="1" s="1"/>
  <c r="H61" i="6"/>
  <c r="D271" i="1"/>
  <c r="C270" i="1"/>
  <c r="AB76" i="10"/>
  <c r="AA77" i="10"/>
  <c r="AB77" i="10" s="1"/>
  <c r="AB78" i="10" l="1"/>
  <c r="K82" i="10" s="1"/>
  <c r="I61" i="6"/>
  <c r="I62" i="6" s="1"/>
  <c r="D270" i="1"/>
  <c r="D269" i="1"/>
  <c r="I54" i="1"/>
  <c r="H55" i="1" s="1"/>
  <c r="J54" i="1"/>
  <c r="AC77" i="10"/>
  <c r="AC78" i="10" s="1"/>
  <c r="K83" i="10" s="1"/>
  <c r="AA78" i="10"/>
  <c r="K81" i="10" s="1"/>
  <c r="K80" i="10" l="1"/>
  <c r="J55" i="1"/>
  <c r="C274" i="1" s="1"/>
  <c r="I55" i="1"/>
  <c r="H56" i="1" s="1"/>
  <c r="C273" i="1"/>
  <c r="J61" i="6"/>
  <c r="K50" i="6"/>
  <c r="I56" i="1" l="1"/>
  <c r="H57" i="1" s="1"/>
  <c r="J56" i="1"/>
  <c r="C275" i="1" s="1"/>
  <c r="M50" i="6"/>
  <c r="L50" i="6"/>
  <c r="K51" i="6"/>
  <c r="D273" i="1"/>
  <c r="D272" i="1"/>
  <c r="C280" i="6"/>
  <c r="J62" i="6"/>
  <c r="D274" i="1"/>
  <c r="I57" i="1" l="1"/>
  <c r="J57" i="1"/>
  <c r="H58" i="1"/>
  <c r="C281" i="6"/>
  <c r="K52" i="6"/>
  <c r="L51" i="6"/>
  <c r="M51" i="6" s="1"/>
  <c r="D280" i="6"/>
  <c r="D279" i="6"/>
  <c r="C282" i="6" l="1"/>
  <c r="D281" i="6" s="1"/>
  <c r="L52" i="6"/>
  <c r="M52" i="6" s="1"/>
  <c r="K53" i="6"/>
  <c r="I58" i="1"/>
  <c r="H59" i="1" s="1"/>
  <c r="J58" i="1"/>
  <c r="C277" i="1" s="1"/>
  <c r="C276" i="1"/>
  <c r="I59" i="1" l="1"/>
  <c r="H60" i="1" s="1"/>
  <c r="C283" i="6"/>
  <c r="D276" i="1"/>
  <c r="D275" i="1"/>
  <c r="L53" i="6"/>
  <c r="D282" i="6"/>
  <c r="I60" i="1" l="1"/>
  <c r="H61" i="1" s="1"/>
  <c r="J59" i="1"/>
  <c r="C278" i="1" s="1"/>
  <c r="M53" i="6"/>
  <c r="K54" i="6"/>
  <c r="I61" i="1" l="1"/>
  <c r="I62" i="1" s="1"/>
  <c r="K50" i="1"/>
  <c r="J61" i="1"/>
  <c r="C284" i="6"/>
  <c r="J60" i="1"/>
  <c r="C279" i="1" s="1"/>
  <c r="L54" i="6"/>
  <c r="M54" i="6" s="1"/>
  <c r="K55" i="6"/>
  <c r="D278" i="1"/>
  <c r="D277" i="1"/>
  <c r="C285" i="6" l="1"/>
  <c r="D284" i="6"/>
  <c r="D283" i="6"/>
  <c r="C280" i="1"/>
  <c r="J62" i="1"/>
  <c r="D279" i="1"/>
  <c r="K51" i="1"/>
  <c r="L50" i="1"/>
  <c r="M50" i="1"/>
  <c r="L55" i="6"/>
  <c r="K56" i="6"/>
  <c r="M55" i="6"/>
  <c r="C286" i="6" s="1"/>
  <c r="L56" i="6" l="1"/>
  <c r="M56" i="6" s="1"/>
  <c r="C287" i="6" s="1"/>
  <c r="L51" i="1"/>
  <c r="M51" i="1" s="1"/>
  <c r="C281" i="1"/>
  <c r="D280" i="1"/>
  <c r="D285" i="6"/>
  <c r="C282" i="1" l="1"/>
  <c r="D286" i="6"/>
  <c r="D281" i="1"/>
  <c r="K52" i="1"/>
  <c r="K57" i="6"/>
  <c r="L57" i="6" l="1"/>
  <c r="M57" i="6" s="1"/>
  <c r="C288" i="6" s="1"/>
  <c r="M52" i="1"/>
  <c r="L52" i="1"/>
  <c r="K53" i="1"/>
  <c r="D287" i="6" l="1"/>
  <c r="C283" i="1"/>
  <c r="L53" i="1"/>
  <c r="M53" i="1" s="1"/>
  <c r="K58" i="6"/>
  <c r="C284" i="1" l="1"/>
  <c r="L58" i="6"/>
  <c r="K59" i="6" s="1"/>
  <c r="M58" i="6"/>
  <c r="C289" i="6" s="1"/>
  <c r="K54" i="1"/>
  <c r="D283" i="1"/>
  <c r="D282" i="1"/>
  <c r="L59" i="6" l="1"/>
  <c r="K60" i="6"/>
  <c r="M59" i="6"/>
  <c r="C290" i="6" s="1"/>
  <c r="M54" i="1"/>
  <c r="L54" i="1"/>
  <c r="K55" i="1"/>
  <c r="D288" i="6"/>
  <c r="L55" i="1" l="1"/>
  <c r="K56" i="1" s="1"/>
  <c r="L60" i="6"/>
  <c r="K61" i="6" s="1"/>
  <c r="C285" i="1"/>
  <c r="D289" i="6"/>
  <c r="L61" i="6" l="1"/>
  <c r="L62" i="6" s="1"/>
  <c r="N50" i="6"/>
  <c r="K57" i="1"/>
  <c r="L56" i="1"/>
  <c r="M56" i="1" s="1"/>
  <c r="C287" i="1" s="1"/>
  <c r="M55" i="1"/>
  <c r="C286" i="1" s="1"/>
  <c r="M60" i="6"/>
  <c r="C291" i="6" s="1"/>
  <c r="D284" i="1"/>
  <c r="D290" i="6" l="1"/>
  <c r="M57" i="1"/>
  <c r="C288" i="1" s="1"/>
  <c r="L57" i="1"/>
  <c r="K58" i="1"/>
  <c r="N51" i="6"/>
  <c r="P50" i="6"/>
  <c r="O50" i="6"/>
  <c r="D286" i="1"/>
  <c r="D285" i="1"/>
  <c r="M61" i="6"/>
  <c r="C293" i="6" l="1"/>
  <c r="P51" i="6"/>
  <c r="C294" i="6" s="1"/>
  <c r="O51" i="6"/>
  <c r="N52" i="6" s="1"/>
  <c r="L58" i="1"/>
  <c r="K59" i="1"/>
  <c r="M58" i="1"/>
  <c r="C289" i="1" s="1"/>
  <c r="D288" i="1" s="1"/>
  <c r="C292" i="6"/>
  <c r="M62" i="6"/>
  <c r="D287" i="1"/>
  <c r="O52" i="6" l="1"/>
  <c r="P52" i="6"/>
  <c r="C295" i="6" s="1"/>
  <c r="D294" i="6" s="1"/>
  <c r="N53" i="6"/>
  <c r="L59" i="1"/>
  <c r="K60" i="1" s="1"/>
  <c r="M59" i="1"/>
  <c r="C290" i="1" s="1"/>
  <c r="D289" i="1" s="1"/>
  <c r="D292" i="6"/>
  <c r="D291" i="6"/>
  <c r="D293" i="6"/>
  <c r="L60" i="1" l="1"/>
  <c r="M60" i="1"/>
  <c r="C291" i="1" s="1"/>
  <c r="D290" i="1" s="1"/>
  <c r="K61" i="1"/>
  <c r="O53" i="6"/>
  <c r="N54" i="6"/>
  <c r="P53" i="6"/>
  <c r="C296" i="6" l="1"/>
  <c r="M61" i="1"/>
  <c r="N50" i="1"/>
  <c r="L61" i="1"/>
  <c r="L62" i="1" s="1"/>
  <c r="O54" i="6"/>
  <c r="P54" i="6"/>
  <c r="C297" i="6" s="1"/>
  <c r="N55" i="6"/>
  <c r="O50" i="1" l="1"/>
  <c r="N51" i="1"/>
  <c r="N56" i="6"/>
  <c r="O55" i="6"/>
  <c r="P55" i="6" s="1"/>
  <c r="C292" i="1"/>
  <c r="M62" i="1"/>
  <c r="D296" i="6"/>
  <c r="D295" i="6"/>
  <c r="C298" i="6" l="1"/>
  <c r="O56" i="6"/>
  <c r="N57" i="6" s="1"/>
  <c r="D291" i="1"/>
  <c r="P51" i="1"/>
  <c r="C294" i="1" s="1"/>
  <c r="O51" i="1"/>
  <c r="N52" i="1" s="1"/>
  <c r="P50" i="1"/>
  <c r="O57" i="6" l="1"/>
  <c r="P57" i="6"/>
  <c r="C300" i="6" s="1"/>
  <c r="N58" i="6"/>
  <c r="O52" i="1"/>
  <c r="N53" i="1" s="1"/>
  <c r="P56" i="6"/>
  <c r="C299" i="6" s="1"/>
  <c r="D299" i="6" s="1"/>
  <c r="C293" i="1"/>
  <c r="D298" i="6"/>
  <c r="D297" i="6"/>
  <c r="O53" i="1" l="1"/>
  <c r="P53" i="1"/>
  <c r="C296" i="1" s="1"/>
  <c r="N54" i="1"/>
  <c r="O58" i="6"/>
  <c r="P58" i="6" s="1"/>
  <c r="C301" i="6" s="1"/>
  <c r="D293" i="1"/>
  <c r="D292" i="1"/>
  <c r="P52" i="1"/>
  <c r="D300" i="6" l="1"/>
  <c r="N55" i="1"/>
  <c r="P54" i="1"/>
  <c r="C297" i="1" s="1"/>
  <c r="O54" i="1"/>
  <c r="N59" i="6"/>
  <c r="C295" i="1"/>
  <c r="D296" i="1" l="1"/>
  <c r="O55" i="1"/>
  <c r="N56" i="1" s="1"/>
  <c r="D295" i="1"/>
  <c r="D294" i="1"/>
  <c r="O59" i="6"/>
  <c r="P59" i="6" s="1"/>
  <c r="C302" i="6" s="1"/>
  <c r="O56" i="1" l="1"/>
  <c r="P56" i="1" s="1"/>
  <c r="C299" i="1" s="1"/>
  <c r="D301" i="6"/>
  <c r="P55" i="1"/>
  <c r="N60" i="6"/>
  <c r="C298" i="1" l="1"/>
  <c r="N57" i="1"/>
  <c r="O60" i="6"/>
  <c r="N61" i="6"/>
  <c r="P60" i="6"/>
  <c r="C303" i="6" s="1"/>
  <c r="O57" i="1" l="1"/>
  <c r="N58" i="1"/>
  <c r="P57" i="1"/>
  <c r="Q50" i="6"/>
  <c r="O61" i="6"/>
  <c r="O62" i="6" s="1"/>
  <c r="P61" i="6"/>
  <c r="D298" i="1"/>
  <c r="D297" i="1"/>
  <c r="D302" i="6"/>
  <c r="R50" i="6" l="1"/>
  <c r="Q51" i="6"/>
  <c r="O58" i="1"/>
  <c r="P58" i="1" s="1"/>
  <c r="C301" i="1" s="1"/>
  <c r="C300" i="1"/>
  <c r="C304" i="6"/>
  <c r="P62" i="6"/>
  <c r="D300" i="1" l="1"/>
  <c r="D299" i="1"/>
  <c r="R51" i="6"/>
  <c r="Q52" i="6" s="1"/>
  <c r="N59" i="1"/>
  <c r="D303" i="6"/>
  <c r="S50" i="6"/>
  <c r="R52" i="6" l="1"/>
  <c r="Q53" i="6" s="1"/>
  <c r="N60" i="1"/>
  <c r="O59" i="1"/>
  <c r="P59" i="1"/>
  <c r="C302" i="1" s="1"/>
  <c r="C305" i="6"/>
  <c r="S51" i="6"/>
  <c r="C306" i="6" s="1"/>
  <c r="R53" i="6" l="1"/>
  <c r="S53" i="6" s="1"/>
  <c r="C308" i="6" s="1"/>
  <c r="Q54" i="6"/>
  <c r="D305" i="6"/>
  <c r="D304" i="6"/>
  <c r="S52" i="6"/>
  <c r="O60" i="1"/>
  <c r="N61" i="1" s="1"/>
  <c r="D301" i="1"/>
  <c r="O61" i="1" l="1"/>
  <c r="O62" i="1" s="1"/>
  <c r="Q50" i="1"/>
  <c r="P61" i="1"/>
  <c r="C307" i="6"/>
  <c r="Q55" i="6"/>
  <c r="S54" i="6"/>
  <c r="C309" i="6" s="1"/>
  <c r="R54" i="6"/>
  <c r="P60" i="1"/>
  <c r="C303" i="1" s="1"/>
  <c r="D308" i="6" l="1"/>
  <c r="S55" i="6"/>
  <c r="C310" i="6" s="1"/>
  <c r="Q56" i="6"/>
  <c r="R55" i="6"/>
  <c r="C304" i="1"/>
  <c r="P62" i="1"/>
  <c r="D303" i="1"/>
  <c r="D302" i="1"/>
  <c r="S50" i="1"/>
  <c r="Q51" i="1"/>
  <c r="R50" i="1"/>
  <c r="D307" i="6"/>
  <c r="D306" i="6"/>
  <c r="R56" i="6" l="1"/>
  <c r="Q57" i="6" s="1"/>
  <c r="S56" i="6"/>
  <c r="C311" i="6" s="1"/>
  <c r="R51" i="1"/>
  <c r="Q52" i="1" s="1"/>
  <c r="C305" i="1"/>
  <c r="D304" i="1" s="1"/>
  <c r="D310" i="6"/>
  <c r="D309" i="6"/>
  <c r="R52" i="1" l="1"/>
  <c r="S52" i="1"/>
  <c r="C307" i="1" s="1"/>
  <c r="Q53" i="1"/>
  <c r="Q58" i="6"/>
  <c r="R57" i="6"/>
  <c r="S57" i="6"/>
  <c r="C312" i="6" s="1"/>
  <c r="D311" i="6"/>
  <c r="S51" i="1"/>
  <c r="R58" i="6" l="1"/>
  <c r="Q59" i="6" s="1"/>
  <c r="S53" i="1"/>
  <c r="C308" i="1" s="1"/>
  <c r="D307" i="1" s="1"/>
  <c r="R53" i="1"/>
  <c r="Q54" i="1"/>
  <c r="C306" i="1"/>
  <c r="R59" i="6" l="1"/>
  <c r="S59" i="6" s="1"/>
  <c r="C314" i="6" s="1"/>
  <c r="S58" i="6"/>
  <c r="C313" i="6" s="1"/>
  <c r="S54" i="1"/>
  <c r="C309" i="1" s="1"/>
  <c r="Q55" i="1"/>
  <c r="R54" i="1"/>
  <c r="D306" i="1"/>
  <c r="D305" i="1"/>
  <c r="Q60" i="6" l="1"/>
  <c r="S55" i="1"/>
  <c r="R55" i="1"/>
  <c r="Q56" i="1"/>
  <c r="D308" i="1"/>
  <c r="D313" i="6"/>
  <c r="D312" i="6"/>
  <c r="C310" i="1" l="1"/>
  <c r="R60" i="6"/>
  <c r="Q61" i="6" s="1"/>
  <c r="R56" i="1"/>
  <c r="Q57" i="1"/>
  <c r="S56" i="1"/>
  <c r="C311" i="1" s="1"/>
  <c r="R61" i="6" l="1"/>
  <c r="R62" i="6" s="1"/>
  <c r="T50" i="6"/>
  <c r="D311" i="1"/>
  <c r="R57" i="1"/>
  <c r="Q58" i="1" s="1"/>
  <c r="S57" i="1"/>
  <c r="C312" i="1" s="1"/>
  <c r="S60" i="6"/>
  <c r="C315" i="6" s="1"/>
  <c r="D310" i="1"/>
  <c r="D309" i="1"/>
  <c r="R58" i="1" l="1"/>
  <c r="S58" i="1"/>
  <c r="C313" i="1" s="1"/>
  <c r="Q59" i="1"/>
  <c r="D314" i="6"/>
  <c r="D312" i="1"/>
  <c r="U50" i="6"/>
  <c r="T51" i="6"/>
  <c r="S61" i="6"/>
  <c r="U51" i="6" l="1"/>
  <c r="T52" i="6" s="1"/>
  <c r="C316" i="6"/>
  <c r="S62" i="6"/>
  <c r="S59" i="1"/>
  <c r="C314" i="1" s="1"/>
  <c r="Q60" i="1"/>
  <c r="R59" i="1"/>
  <c r="V50" i="6"/>
  <c r="U52" i="6" l="1"/>
  <c r="T53" i="6"/>
  <c r="V52" i="6"/>
  <c r="D316" i="6"/>
  <c r="I66" i="6"/>
  <c r="D315" i="6"/>
  <c r="D313" i="1"/>
  <c r="V51" i="6"/>
  <c r="R60" i="1"/>
  <c r="Q61" i="1" s="1"/>
  <c r="R61" i="1" l="1"/>
  <c r="R62" i="1" s="1"/>
  <c r="S60" i="1"/>
  <c r="C315" i="1" s="1"/>
  <c r="U53" i="6"/>
  <c r="T54" i="6"/>
  <c r="S61" i="1" l="1"/>
  <c r="V53" i="6"/>
  <c r="T50" i="1"/>
  <c r="U54" i="6"/>
  <c r="V54" i="6" s="1"/>
  <c r="D314" i="1"/>
  <c r="T55" i="6" l="1"/>
  <c r="C316" i="1"/>
  <c r="S62" i="1"/>
  <c r="U50" i="1"/>
  <c r="V50" i="1"/>
  <c r="T51" i="1"/>
  <c r="T52" i="1" l="1"/>
  <c r="V51" i="1"/>
  <c r="U51" i="1"/>
  <c r="D316" i="1"/>
  <c r="I66" i="1"/>
  <c r="D315" i="1"/>
  <c r="U55" i="6"/>
  <c r="T56" i="6" s="1"/>
  <c r="V56" i="6" l="1"/>
  <c r="U56" i="6"/>
  <c r="T57" i="6" s="1"/>
  <c r="V55" i="6"/>
  <c r="U52" i="1"/>
  <c r="T53" i="1" s="1"/>
  <c r="U53" i="1" l="1"/>
  <c r="T54" i="1" s="1"/>
  <c r="V53" i="1"/>
  <c r="U57" i="6"/>
  <c r="V57" i="6" s="1"/>
  <c r="V52" i="1"/>
  <c r="V54" i="1" l="1"/>
  <c r="U54" i="1"/>
  <c r="T58" i="6"/>
  <c r="U58" i="6" l="1"/>
  <c r="T59" i="6" s="1"/>
  <c r="T55" i="1"/>
  <c r="U59" i="6" l="1"/>
  <c r="T60" i="6" s="1"/>
  <c r="V58" i="6"/>
  <c r="U55" i="1"/>
  <c r="V55" i="1" s="1"/>
  <c r="U60" i="6" l="1"/>
  <c r="V60" i="6" s="1"/>
  <c r="T61" i="6"/>
  <c r="V59" i="6"/>
  <c r="T56" i="1"/>
  <c r="U61" i="6" l="1"/>
  <c r="U62" i="6" s="1"/>
  <c r="I64" i="6" s="1"/>
  <c r="U56" i="1"/>
  <c r="V56" i="1" s="1"/>
  <c r="T57" i="1"/>
  <c r="U57" i="1" l="1"/>
  <c r="T58" i="1"/>
  <c r="V57" i="1"/>
  <c r="V61" i="6"/>
  <c r="V62" i="6" s="1"/>
  <c r="I65" i="6" s="1"/>
  <c r="U58" i="1" l="1"/>
  <c r="T59" i="1" s="1"/>
  <c r="U59" i="1" l="1"/>
  <c r="V59" i="1" s="1"/>
  <c r="V58" i="1"/>
  <c r="T60" i="1" l="1"/>
  <c r="U60" i="1" l="1"/>
  <c r="T61" i="1"/>
  <c r="V60" i="1"/>
  <c r="U61" i="1" l="1"/>
  <c r="U62" i="1" s="1"/>
  <c r="I64" i="1" s="1"/>
  <c r="V61" i="1" l="1"/>
  <c r="V62" i="1" s="1"/>
  <c r="I65" i="1" s="1"/>
</calcChain>
</file>

<file path=xl/sharedStrings.xml><?xml version="1.0" encoding="utf-8"?>
<sst xmlns="http://schemas.openxmlformats.org/spreadsheetml/2006/main" count="515" uniqueCount="105">
  <si>
    <t>Есть</t>
  </si>
  <si>
    <t>Нет</t>
  </si>
  <si>
    <t>Класика</t>
  </si>
  <si>
    <t xml:space="preserve">ТИПОВА ФОРМА </t>
  </si>
  <si>
    <t>Сума / ліміт кредиту, грн.</t>
  </si>
  <si>
    <t>Орієнтовна загальна вартість кредиту для споживача за весь строк користування кредитом (у т.ч. тіло кредиту, відсотки, комісії та інші платежі), грн.</t>
  </si>
  <si>
    <t>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</si>
  <si>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</si>
  <si>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t>
  </si>
  <si>
    <t>Дата надання інформації:</t>
  </si>
  <si>
    <t>Підпис споживача:</t>
  </si>
  <si>
    <t>Додаток до Паспорту споживчого кредиту за програмою/продуктом:</t>
  </si>
  <si>
    <t>Строк кредитування, міс.</t>
  </si>
  <si>
    <t>Схема погашення кредиту</t>
  </si>
  <si>
    <t>Ануїтет</t>
  </si>
  <si>
    <t xml:space="preserve">Власний платіж (внесок), %  </t>
  </si>
  <si>
    <t>грн.</t>
  </si>
  <si>
    <t>Процентна ставка (номінальна), % річних</t>
  </si>
  <si>
    <t>Обрані споживачем умови кредитування</t>
  </si>
  <si>
    <t>1 міс.</t>
  </si>
  <si>
    <t>2.міс</t>
  </si>
  <si>
    <t>3 міс.</t>
  </si>
  <si>
    <t>Місяць</t>
  </si>
  <si>
    <t>Усього</t>
  </si>
  <si>
    <t>1 - й рік</t>
  </si>
  <si>
    <t>2 - й рік</t>
  </si>
  <si>
    <t>3 - й рік</t>
  </si>
  <si>
    <t>4 - й рік</t>
  </si>
  <si>
    <t>5 - й рік</t>
  </si>
  <si>
    <t>6 - й рік</t>
  </si>
  <si>
    <t>7 - й рік</t>
  </si>
  <si>
    <t>8 - й рік</t>
  </si>
  <si>
    <t>9 - й рік</t>
  </si>
  <si>
    <t>10 - й рік</t>
  </si>
  <si>
    <t>11 - й рік</t>
  </si>
  <si>
    <t>12 - й рік</t>
  </si>
  <si>
    <t>13 - й рік</t>
  </si>
  <si>
    <t>14 - й рік</t>
  </si>
  <si>
    <t>15 - й рік</t>
  </si>
  <si>
    <t>16 - й рік</t>
  </si>
  <si>
    <t>17 - й рік</t>
  </si>
  <si>
    <t>18 - й рік</t>
  </si>
  <si>
    <t>19 - й рік</t>
  </si>
  <si>
    <t>20 - й рік</t>
  </si>
  <si>
    <t>21 - й рік</t>
  </si>
  <si>
    <t>Залишок по кредиту</t>
  </si>
  <si>
    <t>Проценти до сплати</t>
  </si>
  <si>
    <t>Загальний платіж</t>
  </si>
  <si>
    <t>Реальна річна процентна ставка, % річних</t>
  </si>
  <si>
    <t>ПІБ, підпис.</t>
  </si>
  <si>
    <t>Значення у цій колонці зазначається  департаментом роздрібного банкінгу  згідно умов програми/продукту кредитування та можуть корегуватися (додаватися або вилучатися )</t>
  </si>
  <si>
    <t>Значення у цій колонці зазначається підрозділом Банку, до якого звернувся споживач</t>
  </si>
  <si>
    <t>Комісія за надання кредиту, %  від суми кредиту, без ПДВ</t>
  </si>
  <si>
    <t>4. міс.</t>
  </si>
  <si>
    <t>5.міс</t>
  </si>
  <si>
    <t>6.міс.</t>
  </si>
  <si>
    <t>7.міс.</t>
  </si>
  <si>
    <t>8.міс</t>
  </si>
  <si>
    <t>9.міс.</t>
  </si>
  <si>
    <t>10.міс.</t>
  </si>
  <si>
    <t>11.міс</t>
  </si>
  <si>
    <t>12 міс.</t>
  </si>
  <si>
    <t>Додаток 1 до протоколу Кредитної Ради АБ "УКРГАЗБАНК" від 01.06.2017 №92/12</t>
  </si>
  <si>
    <t>Відкриття поточного рахунку, грн. (при необхідності)</t>
  </si>
  <si>
    <t>Загальні витрати за кредитом (платежі за додаткові та супутні послуги кредитодавця, пов'язані з отриманням, обслуговуванням та поверненням кредиту), грн.</t>
  </si>
  <si>
    <t>Переказ/видача коштів з поточного рахунку споживача за тарифним планом "Приватний", % від суми переказу (суми кредиту)</t>
  </si>
  <si>
    <t>Відкрито картку в АБ «УКРГАЗБАНК» для отримання заробітної плати в рамках зарплатно-карткових проектів</t>
  </si>
  <si>
    <t>Так</t>
  </si>
  <si>
    <t>Ні</t>
  </si>
  <si>
    <t>“Кредит під заставу нерухомості”
на придбання житлової нерухомості на первинному ринку</t>
  </si>
  <si>
    <t>“Кредит під заставу нерухомості”
на інші споживчі цілі</t>
  </si>
  <si>
    <t>Додаток 6.1. до протоколу Кредитної Ради АБ "УКРГАЗБАНК" від 14.01.2020 №9/5</t>
  </si>
  <si>
    <t>Вартість забезпечення, грн.</t>
  </si>
  <si>
    <t>1/%</t>
  </si>
  <si>
    <t>Сума кредиту, грн.</t>
  </si>
  <si>
    <t>на придбання АВТО</t>
  </si>
  <si>
    <t>оплату Комісії за надання кредиту</t>
  </si>
  <si>
    <t>оплату страхового платежу за перший рік страхування за договором страхування життя або від нещасного випадку</t>
  </si>
  <si>
    <t>оплату страхового платежу за перший рік страхування за договором страхування транспортного засобу (КАСКО)</t>
  </si>
  <si>
    <t xml:space="preserve">Відкриття поточного рахунку, грн. </t>
  </si>
  <si>
    <t>…</t>
  </si>
  <si>
    <t>Додаткові платежі на користь Банку/третіх осіб</t>
  </si>
  <si>
    <t>Орієнтовна реальна річна процентна ставка, % річних</t>
  </si>
  <si>
    <t>Застереження: наведені обчислення орієнтовної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</si>
  <si>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Орієнтовна 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Орієнтовна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</si>
  <si>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орієнтовної реальної річної процентної ставки та орієнтовної загальної вартості кредиту для споживача.</t>
  </si>
  <si>
    <t xml:space="preserve">НА ІНШІ СПОЖИВЧІ ЦІЛІ  ЯКЩО В ЗАБЕЗПЕЧЕННІ КВАРТИРА </t>
  </si>
  <si>
    <t>Державне мито за посвідчення договору забезпечення, % від вартості забезпечення</t>
  </si>
  <si>
    <t>Комісія за надання кредиту, % від суми кредиту</t>
  </si>
  <si>
    <t>Відкриття поточного рахунку, операції за яким здійснюються з використанням електронних платіжних засобів ("ЕКО-кредитка")</t>
  </si>
  <si>
    <t>окремо плата не стягується</t>
  </si>
  <si>
    <t>Переказ/видача коштів з поточного рахунку споживача, відкритого в АБ "УКРГАЗБАНК", % від суми переказу (суми кредиту)</t>
  </si>
  <si>
    <t>Калькулятор
за програмою "Кредит під заставу нерухомості” (на інші споживчі цілі)</t>
  </si>
  <si>
    <t xml:space="preserve">заповнюється Кліентом виходячи з обраних умов кредитування </t>
  </si>
  <si>
    <t>Послуги нотаріуса (орієнтовно), грн.</t>
  </si>
  <si>
    <t>Страхування предмету забезпечення, % від вартості забезпечення (щорічно), орієнтовно
 (щорічно, після отримання правовстановлюючих документів на нерухомість)</t>
  </si>
  <si>
    <t>Страхування особисто Позичальника, % від суми залишку заборгованості по кредиту (щорічно), орієнтовно</t>
  </si>
  <si>
    <t>Оцінка предмету забезпечення СОД (орієнтовно), грн.</t>
  </si>
  <si>
    <t>Вартiсть послуг нотарiуса щодо державної реєстрацiї припинення iпотеки в ДРРП, грн. (в кінці строку кредиту), орієнтовно</t>
  </si>
  <si>
    <t>Платежі за супровідні послуги кредитодавця, обов'язкові для укладання договору  (оплачується в грн.):</t>
  </si>
  <si>
    <t>Платежі за супровідні послуги третіх осіб, обов'язкові для укладання договору  (оплачується в грн.):</t>
  </si>
  <si>
    <t>Платежі за супровідні послуги третіх осіб, обов'язкові для укладення договору/отримання, 
обслуговування та повернення кредиту (оплачуються у грн.)</t>
  </si>
  <si>
    <t>Загальні витрати за кредитом (проценти за користуваннґ кредитом, комісії та інші обов'язкові платежі за супровідні послуги кредитодавця,кредитного посередника (за наявності) та третії осіб, пов'язані з отриманням, обслуговуванням та поверненням кредиту), грн., з них:</t>
  </si>
  <si>
    <t xml:space="preserve"> - Платежі за супровідні послуги кредитодавця, пов'язані з отриманням, обслуговуванням та поверненням кредиту, грн.</t>
  </si>
  <si>
    <t xml:space="preserve"> - Платежі за супровідні послуги третіх осіб, пов'язані з отриманням, обслуговуванням та поверненням кредиту), грн.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</si>
</sst>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mmmm"/>
    <numFmt numFmtId="165" formatCode="0.0000"/>
    <numFmt numFmtId="166" formatCode="0.000000"/>
    <numFmt numFmtId="167" formatCode="0.0%"/>
  </numFmts>
  <fonts count="20" x14ac:knownFonts="1">
    <font>
      <sz val="10"/>
      <name val="Arial Cyr"/>
      <charset val="204"/>
    </font>
    <font>
      <sz val="10"/>
      <name val="Arial Cyr"/>
      <charset val="204"/>
    </font>
    <font>
      <u/>
      <sz val="10"/>
      <color indexed="12"/>
      <name val="Arial Cyr"/>
      <charset val="204"/>
    </font>
    <font>
      <sz val="10"/>
      <name val="Arial Cyr"/>
      <charset val="204"/>
    </font>
    <font>
      <sz val="11"/>
      <color indexed="8"/>
      <name val="Times New Roman"/>
      <family val="1"/>
      <charset val="204"/>
    </font>
    <font>
      <sz val="11"/>
      <name val="Times New Roman"/>
      <family val="1"/>
      <charset val="204"/>
    </font>
    <font>
      <u/>
      <sz val="11"/>
      <name val="Times New Roman"/>
      <family val="1"/>
      <charset val="204"/>
    </font>
    <font>
      <u/>
      <sz val="11"/>
      <color indexed="12"/>
      <name val="Times New Roman"/>
      <family val="1"/>
      <charset val="204"/>
    </font>
    <font>
      <sz val="11"/>
      <color indexed="9"/>
      <name val="Times New Roman"/>
      <family val="1"/>
      <charset val="204"/>
    </font>
    <font>
      <sz val="11"/>
      <color indexed="12"/>
      <name val="Times New Roman"/>
      <family val="1"/>
      <charset val="204"/>
    </font>
    <font>
      <sz val="11"/>
      <color indexed="8"/>
      <name val="Times New Roman"/>
      <family val="1"/>
      <charset val="204"/>
    </font>
    <font>
      <i/>
      <sz val="10"/>
      <name val="Arial Cyr"/>
      <charset val="204"/>
    </font>
    <font>
      <b/>
      <sz val="14"/>
      <name val="Times New Roman"/>
      <family val="1"/>
      <charset val="204"/>
    </font>
    <font>
      <i/>
      <sz val="11"/>
      <name val="Times New Roman"/>
      <family val="1"/>
      <charset val="204"/>
    </font>
    <font>
      <sz val="12"/>
      <name val="Times New Roman"/>
      <family val="1"/>
      <charset val="204"/>
    </font>
    <font>
      <sz val="11"/>
      <color theme="1"/>
      <name val="Calibri"/>
      <family val="2"/>
      <scheme val="minor"/>
    </font>
    <font>
      <sz val="11"/>
      <color rgb="FFFF0000"/>
      <name val="Times New Roman"/>
      <family val="1"/>
      <charset val="204"/>
    </font>
    <font>
      <sz val="11"/>
      <color theme="1"/>
      <name val="Times New Roman"/>
      <family val="1"/>
      <charset val="204"/>
    </font>
    <font>
      <i/>
      <sz val="11"/>
      <color rgb="FFFF0000"/>
      <name val="Times New Roman"/>
      <family val="1"/>
      <charset val="204"/>
    </font>
    <font>
      <sz val="11"/>
      <color theme="1" tint="0.499984740745262"/>
      <name val="Times New Roman"/>
      <family val="1"/>
      <charset val="204"/>
    </font>
  </fonts>
  <fills count="7">
    <fill>
      <patternFill patternType="none"/>
    </fill>
    <fill>
      <patternFill patternType="gray125"/>
    </fill>
    <fill>
      <patternFill patternType="solid">
        <fgColor indexed="44"/>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rgb="FF00B0F0"/>
        <bgColor indexed="64"/>
      </patternFill>
    </fill>
  </fills>
  <borders count="30">
    <border>
      <left/>
      <right/>
      <top/>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5">
    <xf numFmtId="0" fontId="0" fillId="0" borderId="0"/>
    <xf numFmtId="0" fontId="2" fillId="0" borderId="0" applyNumberFormat="0" applyFill="0" applyBorder="0" applyAlignment="0" applyProtection="0">
      <alignment vertical="top"/>
      <protection locked="0"/>
    </xf>
    <xf numFmtId="0" fontId="15" fillId="0" borderId="0"/>
    <xf numFmtId="9" fontId="1" fillId="0" borderId="0" applyFont="0" applyFill="0" applyBorder="0" applyAlignment="0" applyProtection="0"/>
    <xf numFmtId="9" fontId="3" fillId="0" borderId="0" applyFont="0" applyFill="0" applyBorder="0" applyAlignment="0" applyProtection="0"/>
  </cellStyleXfs>
  <cellXfs count="180">
    <xf numFmtId="0" fontId="0" fillId="0" borderId="0" xfId="0"/>
    <xf numFmtId="0" fontId="5" fillId="0" borderId="0" xfId="0" applyFont="1" applyFill="1" applyProtection="1">
      <protection hidden="1"/>
    </xf>
    <xf numFmtId="0" fontId="5" fillId="0" borderId="0" xfId="0" applyFont="1" applyProtection="1">
      <protection hidden="1"/>
    </xf>
    <xf numFmtId="0" fontId="5" fillId="0" borderId="0" xfId="0" applyFont="1" applyAlignment="1" applyProtection="1">
      <protection hidden="1"/>
    </xf>
    <xf numFmtId="0" fontId="5" fillId="3" borderId="0" xfId="0" applyFont="1" applyFill="1" applyProtection="1">
      <protection hidden="1"/>
    </xf>
    <xf numFmtId="0" fontId="5" fillId="0" borderId="1" xfId="0" applyFont="1" applyFill="1" applyBorder="1" applyAlignment="1" applyProtection="1">
      <alignment horizontal="center" vertical="center" wrapText="1" shrinkToFit="1"/>
      <protection hidden="1"/>
    </xf>
    <xf numFmtId="0" fontId="5" fillId="0" borderId="2" xfId="0" applyFont="1" applyFill="1" applyBorder="1" applyAlignment="1" applyProtection="1">
      <alignment horizontal="center" vertical="center" wrapText="1" shrinkToFit="1"/>
      <protection hidden="1"/>
    </xf>
    <xf numFmtId="164" fontId="5" fillId="0" borderId="3" xfId="0" applyNumberFormat="1" applyFont="1" applyFill="1" applyBorder="1" applyAlignment="1" applyProtection="1">
      <alignment horizontal="left" shrinkToFit="1"/>
      <protection hidden="1"/>
    </xf>
    <xf numFmtId="4" fontId="5" fillId="0" borderId="4" xfId="0" applyNumberFormat="1" applyFont="1" applyFill="1" applyBorder="1" applyAlignment="1" applyProtection="1">
      <alignment shrinkToFit="1"/>
      <protection hidden="1"/>
    </xf>
    <xf numFmtId="4" fontId="5" fillId="0" borderId="5" xfId="0" applyNumberFormat="1" applyFont="1" applyFill="1" applyBorder="1" applyAlignment="1" applyProtection="1">
      <alignment shrinkToFit="1"/>
      <protection hidden="1"/>
    </xf>
    <xf numFmtId="4" fontId="5" fillId="0" borderId="6" xfId="0" applyNumberFormat="1" applyFont="1" applyFill="1" applyBorder="1" applyAlignment="1" applyProtection="1">
      <alignment shrinkToFit="1"/>
      <protection hidden="1"/>
    </xf>
    <xf numFmtId="4" fontId="5" fillId="0" borderId="7" xfId="0" applyNumberFormat="1" applyFont="1" applyFill="1" applyBorder="1" applyProtection="1">
      <protection hidden="1"/>
    </xf>
    <xf numFmtId="4" fontId="5" fillId="0" borderId="8" xfId="0" applyNumberFormat="1" applyFont="1" applyFill="1" applyBorder="1" applyProtection="1">
      <protection hidden="1"/>
    </xf>
    <xf numFmtId="4" fontId="5" fillId="0" borderId="0" xfId="0" applyNumberFormat="1" applyFont="1" applyFill="1" applyBorder="1" applyAlignment="1" applyProtection="1">
      <protection hidden="1"/>
    </xf>
    <xf numFmtId="4" fontId="5" fillId="0" borderId="0" xfId="0" applyNumberFormat="1" applyFont="1" applyFill="1" applyBorder="1" applyProtection="1">
      <protection hidden="1"/>
    </xf>
    <xf numFmtId="0" fontId="7" fillId="0" borderId="0" xfId="1" applyFont="1" applyFill="1" applyAlignment="1" applyProtection="1">
      <alignment horizontal="center"/>
      <protection hidden="1"/>
    </xf>
    <xf numFmtId="0" fontId="7" fillId="0" borderId="0" xfId="1" applyFont="1" applyAlignment="1" applyProtection="1">
      <alignment horizontal="center" vertical="center"/>
      <protection hidden="1"/>
    </xf>
    <xf numFmtId="0" fontId="6" fillId="0" borderId="0" xfId="0" applyFont="1" applyFill="1" applyProtection="1">
      <protection hidden="1"/>
    </xf>
    <xf numFmtId="0" fontId="6" fillId="0" borderId="0" xfId="0" applyFont="1" applyFill="1" applyBorder="1" applyProtection="1">
      <protection hidden="1"/>
    </xf>
    <xf numFmtId="0" fontId="5" fillId="0" borderId="0" xfId="0" applyFont="1" applyAlignment="1" applyProtection="1">
      <alignment horizontal="center" vertical="center"/>
      <protection hidden="1"/>
    </xf>
    <xf numFmtId="0" fontId="5" fillId="0" borderId="0" xfId="0" applyFont="1" applyBorder="1" applyProtection="1">
      <protection hidden="1"/>
    </xf>
    <xf numFmtId="0" fontId="8" fillId="0" borderId="0" xfId="0" applyFont="1" applyFill="1" applyProtection="1">
      <protection hidden="1"/>
    </xf>
    <xf numFmtId="166" fontId="9" fillId="0" borderId="0" xfId="0" applyNumberFormat="1" applyFont="1" applyFill="1" applyBorder="1" applyProtection="1">
      <protection hidden="1"/>
    </xf>
    <xf numFmtId="0" fontId="6" fillId="0" borderId="0" xfId="0" applyFont="1" applyFill="1" applyBorder="1" applyAlignment="1" applyProtection="1">
      <alignment vertical="top"/>
      <protection hidden="1"/>
    </xf>
    <xf numFmtId="4" fontId="5" fillId="0" borderId="0" xfId="0" applyNumberFormat="1" applyFont="1" applyProtection="1">
      <protection hidden="1"/>
    </xf>
    <xf numFmtId="0" fontId="5" fillId="0" borderId="0" xfId="0" applyFont="1" applyFill="1" applyBorder="1" applyProtection="1">
      <protection hidden="1"/>
    </xf>
    <xf numFmtId="0" fontId="5" fillId="2" borderId="9" xfId="0" applyFont="1" applyFill="1" applyBorder="1" applyAlignment="1" applyProtection="1">
      <alignment horizontal="left" vertical="center"/>
      <protection hidden="1"/>
    </xf>
    <xf numFmtId="0" fontId="5" fillId="0" borderId="0" xfId="0" applyFont="1" applyFill="1" applyAlignment="1" applyProtection="1">
      <alignment horizontal="left"/>
      <protection hidden="1"/>
    </xf>
    <xf numFmtId="165" fontId="5" fillId="0" borderId="0" xfId="0" applyNumberFormat="1" applyFont="1" applyFill="1" applyAlignment="1" applyProtection="1">
      <protection hidden="1"/>
    </xf>
    <xf numFmtId="4" fontId="5" fillId="0" borderId="10" xfId="0" applyNumberFormat="1" applyFont="1" applyFill="1" applyBorder="1" applyAlignment="1" applyProtection="1">
      <alignment shrinkToFit="1"/>
      <protection hidden="1"/>
    </xf>
    <xf numFmtId="0" fontId="6" fillId="0" borderId="11" xfId="0" applyFont="1" applyFill="1" applyBorder="1" applyAlignment="1" applyProtection="1">
      <alignment vertical="top"/>
      <protection hidden="1"/>
    </xf>
    <xf numFmtId="4" fontId="5" fillId="0" borderId="8" xfId="0" applyNumberFormat="1" applyFont="1" applyFill="1" applyBorder="1" applyAlignment="1" applyProtection="1">
      <protection hidden="1"/>
    </xf>
    <xf numFmtId="0" fontId="5" fillId="0" borderId="0" xfId="0" applyFont="1" applyAlignment="1" applyProtection="1">
      <alignment horizontal="left"/>
      <protection hidden="1"/>
    </xf>
    <xf numFmtId="0" fontId="10" fillId="0" borderId="0" xfId="1" applyFont="1" applyFill="1" applyBorder="1" applyAlignment="1" applyProtection="1">
      <alignment horizontal="center"/>
      <protection hidden="1"/>
    </xf>
    <xf numFmtId="0" fontId="5" fillId="0" borderId="0" xfId="0" applyFont="1" applyFill="1" applyBorder="1" applyAlignment="1" applyProtection="1">
      <alignment horizontal="right"/>
      <protection hidden="1"/>
    </xf>
    <xf numFmtId="4" fontId="5" fillId="0" borderId="0" xfId="0" applyNumberFormat="1" applyFont="1" applyFill="1" applyBorder="1" applyAlignment="1" applyProtection="1">
      <alignment horizontal="left"/>
      <protection hidden="1"/>
    </xf>
    <xf numFmtId="0" fontId="16" fillId="0" borderId="0" xfId="0" applyFont="1" applyAlignment="1" applyProtection="1">
      <alignment horizontal="left"/>
      <protection hidden="1"/>
    </xf>
    <xf numFmtId="165" fontId="5" fillId="0" borderId="0" xfId="0" applyNumberFormat="1" applyFont="1" applyFill="1" applyAlignment="1" applyProtection="1">
      <alignment horizontal="left"/>
      <protection hidden="1"/>
    </xf>
    <xf numFmtId="0" fontId="16" fillId="0" borderId="0" xfId="1" applyFont="1" applyFill="1" applyBorder="1" applyAlignment="1" applyProtection="1">
      <alignment vertical="center" wrapText="1"/>
      <protection hidden="1"/>
    </xf>
    <xf numFmtId="0" fontId="5" fillId="0" borderId="0" xfId="0" applyFont="1" applyFill="1" applyAlignment="1" applyProtection="1">
      <alignment horizontal="center"/>
      <protection hidden="1"/>
    </xf>
    <xf numFmtId="0" fontId="16" fillId="0" borderId="0" xfId="1" applyFont="1" applyFill="1" applyBorder="1" applyAlignment="1" applyProtection="1">
      <alignment horizontal="left" vertical="center" wrapText="1"/>
      <protection hidden="1"/>
    </xf>
    <xf numFmtId="14" fontId="0" fillId="0" borderId="0" xfId="0" applyNumberFormat="1" applyProtection="1">
      <protection hidden="1"/>
    </xf>
    <xf numFmtId="14" fontId="0" fillId="3" borderId="0" xfId="0" applyNumberFormat="1" applyFill="1" applyProtection="1">
      <protection hidden="1"/>
    </xf>
    <xf numFmtId="4" fontId="5" fillId="3" borderId="0" xfId="0" applyNumberFormat="1" applyFont="1" applyFill="1" applyProtection="1">
      <protection hidden="1"/>
    </xf>
    <xf numFmtId="0" fontId="5" fillId="0" borderId="12" xfId="0" applyFont="1" applyFill="1" applyBorder="1" applyAlignment="1" applyProtection="1">
      <alignment horizontal="left" shrinkToFit="1"/>
      <protection hidden="1"/>
    </xf>
    <xf numFmtId="4" fontId="5" fillId="4" borderId="13" xfId="0" applyNumberFormat="1" applyFont="1" applyFill="1" applyBorder="1" applyAlignment="1" applyProtection="1">
      <protection hidden="1"/>
    </xf>
    <xf numFmtId="0" fontId="5" fillId="4" borderId="0" xfId="0" applyFont="1" applyFill="1" applyAlignment="1" applyProtection="1">
      <protection hidden="1"/>
    </xf>
    <xf numFmtId="10" fontId="5" fillId="4" borderId="14" xfId="3" applyNumberFormat="1" applyFont="1" applyFill="1" applyBorder="1" applyAlignment="1" applyProtection="1">
      <protection hidden="1"/>
    </xf>
    <xf numFmtId="0" fontId="6" fillId="0" borderId="15"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10" fontId="5" fillId="0" borderId="0" xfId="0" applyNumberFormat="1" applyFont="1" applyProtection="1">
      <protection hidden="1"/>
    </xf>
    <xf numFmtId="167" fontId="5" fillId="0" borderId="0" xfId="0" applyNumberFormat="1" applyFont="1" applyProtection="1">
      <protection hidden="1"/>
    </xf>
    <xf numFmtId="0" fontId="16" fillId="0" borderId="0" xfId="0" applyFont="1" applyAlignment="1" applyProtection="1">
      <alignment horizontal="left"/>
      <protection hidden="1"/>
    </xf>
    <xf numFmtId="0" fontId="5" fillId="0" borderId="0" xfId="0" applyFont="1" applyAlignment="1" applyProtection="1">
      <alignment horizontal="right"/>
      <protection hidden="1"/>
    </xf>
    <xf numFmtId="0" fontId="16" fillId="0" borderId="0" xfId="0" applyFont="1" applyAlignment="1" applyProtection="1">
      <alignment horizontal="left"/>
      <protection hidden="1"/>
    </xf>
    <xf numFmtId="10" fontId="5" fillId="0" borderId="0" xfId="0" applyNumberFormat="1" applyFont="1" applyFill="1" applyProtection="1">
      <protection hidden="1"/>
    </xf>
    <xf numFmtId="0" fontId="0" fillId="0" borderId="18" xfId="0" applyBorder="1" applyAlignment="1">
      <alignment horizontal="right"/>
    </xf>
    <xf numFmtId="0" fontId="5" fillId="2" borderId="0" xfId="0" applyFont="1" applyFill="1" applyBorder="1" applyAlignment="1" applyProtection="1">
      <alignment horizontal="left" vertical="center"/>
      <protection hidden="1"/>
    </xf>
    <xf numFmtId="0" fontId="0" fillId="0" borderId="18" xfId="0" applyBorder="1" applyAlignment="1">
      <alignment horizontal="right" wrapText="1"/>
    </xf>
    <xf numFmtId="0" fontId="5" fillId="0" borderId="19" xfId="0" applyFont="1" applyFill="1" applyBorder="1" applyAlignment="1" applyProtection="1">
      <alignment horizontal="left" shrinkToFit="1"/>
      <protection hidden="1"/>
    </xf>
    <xf numFmtId="0" fontId="0" fillId="0" borderId="0" xfId="0" applyFill="1"/>
    <xf numFmtId="2" fontId="16" fillId="3" borderId="20" xfId="4" applyNumberFormat="1" applyFont="1" applyFill="1" applyBorder="1" applyAlignment="1" applyProtection="1">
      <alignment horizontal="right"/>
      <protection hidden="1"/>
    </xf>
    <xf numFmtId="2" fontId="16" fillId="3" borderId="18" xfId="4" applyNumberFormat="1" applyFont="1" applyFill="1" applyBorder="1" applyAlignment="1" applyProtection="1">
      <alignment horizontal="right"/>
      <protection hidden="1"/>
    </xf>
    <xf numFmtId="10" fontId="5" fillId="4" borderId="14" xfId="4" applyNumberFormat="1" applyFont="1" applyFill="1" applyBorder="1" applyAlignment="1" applyProtection="1">
      <protection hidden="1"/>
    </xf>
    <xf numFmtId="0" fontId="0" fillId="0" borderId="0" xfId="0" applyFont="1" applyFill="1"/>
    <xf numFmtId="0" fontId="5" fillId="0" borderId="21" xfId="0" applyFont="1" applyFill="1" applyBorder="1" applyAlignment="1" applyProtection="1">
      <alignment shrinkToFit="1"/>
      <protection hidden="1"/>
    </xf>
    <xf numFmtId="0" fontId="5" fillId="0" borderId="0" xfId="0" applyFont="1" applyFill="1" applyBorder="1" applyAlignment="1" applyProtection="1">
      <alignment shrinkToFit="1"/>
      <protection hidden="1"/>
    </xf>
    <xf numFmtId="0" fontId="5" fillId="3" borderId="0" xfId="2" applyFont="1" applyFill="1" applyAlignment="1" applyProtection="1">
      <protection hidden="1"/>
    </xf>
    <xf numFmtId="0" fontId="14" fillId="4" borderId="0" xfId="2" applyFont="1" applyFill="1" applyAlignment="1" applyProtection="1">
      <protection hidden="1"/>
    </xf>
    <xf numFmtId="0" fontId="18" fillId="0" borderId="20" xfId="1" applyFont="1" applyFill="1" applyBorder="1" applyAlignment="1" applyProtection="1">
      <alignment horizontal="left" vertical="center" wrapText="1"/>
      <protection hidden="1"/>
    </xf>
    <xf numFmtId="0" fontId="18" fillId="0" borderId="24" xfId="1" applyFont="1" applyFill="1" applyBorder="1" applyAlignment="1" applyProtection="1">
      <alignment horizontal="left" vertical="center" wrapText="1"/>
      <protection hidden="1"/>
    </xf>
    <xf numFmtId="0" fontId="18" fillId="0" borderId="18" xfId="1" applyFont="1" applyFill="1" applyBorder="1" applyAlignment="1" applyProtection="1">
      <alignment horizontal="left" vertical="center" wrapText="1"/>
      <protection hidden="1"/>
    </xf>
    <xf numFmtId="0" fontId="11" fillId="0" borderId="18" xfId="0" applyFont="1" applyBorder="1" applyAlignment="1">
      <alignment horizontal="left" vertical="center" wrapText="1"/>
    </xf>
    <xf numFmtId="0" fontId="5" fillId="0" borderId="0" xfId="0" applyFont="1" applyFill="1" applyAlignment="1" applyProtection="1">
      <alignment horizontal="left"/>
      <protection hidden="1"/>
    </xf>
    <xf numFmtId="0" fontId="19" fillId="0" borderId="0" xfId="0" applyFont="1" applyAlignment="1" applyProtection="1">
      <alignment horizontal="center"/>
      <protection hidden="1"/>
    </xf>
    <xf numFmtId="0" fontId="5" fillId="0" borderId="0" xfId="0" applyFont="1" applyAlignment="1" applyProtection="1">
      <alignment horizontal="center"/>
      <protection hidden="1"/>
    </xf>
    <xf numFmtId="0" fontId="12" fillId="4" borderId="0" xfId="0" applyFont="1" applyFill="1" applyAlignment="1" applyProtection="1">
      <alignment horizontal="center" vertical="center" wrapText="1"/>
      <protection hidden="1"/>
    </xf>
    <xf numFmtId="0" fontId="12" fillId="4" borderId="0" xfId="0" applyFont="1" applyFill="1" applyAlignment="1" applyProtection="1">
      <alignment horizontal="center" vertical="center"/>
      <protection hidden="1"/>
    </xf>
    <xf numFmtId="0" fontId="4" fillId="0" borderId="0" xfId="1" applyFont="1" applyFill="1" applyBorder="1" applyAlignment="1" applyProtection="1">
      <alignment horizontal="center"/>
      <protection hidden="1"/>
    </xf>
    <xf numFmtId="0" fontId="10" fillId="0" borderId="0" xfId="1" applyFont="1" applyFill="1" applyBorder="1" applyAlignment="1" applyProtection="1">
      <alignment horizontal="center"/>
      <protection hidden="1"/>
    </xf>
    <xf numFmtId="0" fontId="5" fillId="0" borderId="13" xfId="0" applyFont="1" applyFill="1" applyBorder="1" applyAlignment="1" applyProtection="1">
      <alignment horizontal="left"/>
      <protection hidden="1"/>
    </xf>
    <xf numFmtId="10" fontId="5" fillId="3" borderId="13" xfId="3" applyNumberFormat="1" applyFont="1" applyFill="1" applyBorder="1" applyAlignment="1" applyProtection="1">
      <alignment horizontal="right"/>
      <protection locked="0"/>
    </xf>
    <xf numFmtId="4" fontId="5" fillId="3" borderId="13" xfId="0" applyNumberFormat="1" applyFont="1" applyFill="1" applyBorder="1" applyAlignment="1" applyProtection="1">
      <alignment horizontal="right"/>
      <protection locked="0"/>
    </xf>
    <xf numFmtId="0" fontId="5" fillId="0" borderId="13" xfId="0" applyFont="1" applyFill="1" applyBorder="1" applyAlignment="1" applyProtection="1">
      <alignment horizontal="left" shrinkToFit="1"/>
      <protection hidden="1"/>
    </xf>
    <xf numFmtId="1" fontId="5" fillId="3" borderId="13" xfId="0" quotePrefix="1" applyNumberFormat="1" applyFont="1" applyFill="1" applyBorder="1" applyAlignment="1" applyProtection="1">
      <alignment horizontal="right"/>
      <protection locked="0"/>
    </xf>
    <xf numFmtId="0" fontId="5" fillId="0" borderId="20" xfId="0" applyFont="1" applyFill="1" applyBorder="1" applyAlignment="1" applyProtection="1">
      <alignment horizontal="left" shrinkToFit="1"/>
      <protection hidden="1"/>
    </xf>
    <xf numFmtId="0" fontId="5" fillId="0" borderId="24" xfId="0" applyFont="1" applyFill="1" applyBorder="1" applyAlignment="1" applyProtection="1">
      <alignment horizontal="left" shrinkToFit="1"/>
      <protection hidden="1"/>
    </xf>
    <xf numFmtId="0" fontId="5" fillId="0" borderId="18" xfId="0" applyFont="1" applyFill="1" applyBorder="1" applyAlignment="1" applyProtection="1">
      <alignment horizontal="left" shrinkToFit="1"/>
      <protection hidden="1"/>
    </xf>
    <xf numFmtId="2" fontId="5" fillId="3" borderId="13" xfId="0" applyNumberFormat="1" applyFont="1" applyFill="1" applyBorder="1" applyAlignment="1" applyProtection="1">
      <alignment horizontal="right"/>
      <protection hidden="1"/>
    </xf>
    <xf numFmtId="2" fontId="5" fillId="0" borderId="20" xfId="0" applyNumberFormat="1" applyFont="1" applyFill="1" applyBorder="1" applyAlignment="1" applyProtection="1">
      <alignment horizontal="left" vertical="top"/>
      <protection locked="0" hidden="1"/>
    </xf>
    <xf numFmtId="2" fontId="5" fillId="0" borderId="18" xfId="0" applyNumberFormat="1" applyFont="1" applyFill="1" applyBorder="1" applyAlignment="1" applyProtection="1">
      <alignment horizontal="left" vertical="top"/>
      <protection locked="0" hidden="1"/>
    </xf>
    <xf numFmtId="0" fontId="5" fillId="3" borderId="13" xfId="0" applyNumberFormat="1" applyFont="1" applyFill="1" applyBorder="1" applyAlignment="1" applyProtection="1">
      <alignment horizontal="right"/>
      <protection locked="0" hidden="1"/>
    </xf>
    <xf numFmtId="0" fontId="16" fillId="0" borderId="0" xfId="0" applyFont="1" applyBorder="1" applyAlignment="1" applyProtection="1">
      <alignment horizontal="left"/>
      <protection hidden="1"/>
    </xf>
    <xf numFmtId="0" fontId="16" fillId="0" borderId="0" xfId="0" applyFont="1" applyAlignment="1" applyProtection="1">
      <alignment horizontal="left"/>
      <protection hidden="1"/>
    </xf>
    <xf numFmtId="4" fontId="5" fillId="5" borderId="29" xfId="0" applyNumberFormat="1" applyFont="1" applyFill="1" applyBorder="1" applyAlignment="1" applyProtection="1">
      <alignment horizontal="right"/>
      <protection hidden="1"/>
    </xf>
    <xf numFmtId="4" fontId="5" fillId="5" borderId="12" xfId="0" applyNumberFormat="1" applyFont="1" applyFill="1" applyBorder="1" applyAlignment="1" applyProtection="1">
      <alignment horizontal="right"/>
      <protection hidden="1"/>
    </xf>
    <xf numFmtId="0" fontId="5" fillId="0" borderId="26" xfId="0" applyFont="1" applyFill="1" applyBorder="1" applyAlignment="1" applyProtection="1">
      <alignment horizontal="left" shrinkToFit="1"/>
      <protection hidden="1"/>
    </xf>
    <xf numFmtId="0" fontId="5" fillId="0" borderId="27" xfId="0" applyFont="1" applyFill="1" applyBorder="1" applyAlignment="1" applyProtection="1">
      <alignment horizontal="left" shrinkToFit="1"/>
      <protection hidden="1"/>
    </xf>
    <xf numFmtId="0" fontId="5" fillId="0" borderId="28" xfId="0" applyFont="1" applyFill="1" applyBorder="1" applyAlignment="1" applyProtection="1">
      <alignment horizontal="left" shrinkToFit="1"/>
      <protection hidden="1"/>
    </xf>
    <xf numFmtId="10" fontId="5" fillId="4" borderId="13" xfId="3" applyNumberFormat="1" applyFont="1" applyFill="1" applyBorder="1" applyAlignment="1" applyProtection="1">
      <alignment horizontal="right"/>
    </xf>
    <xf numFmtId="4" fontId="5" fillId="4" borderId="20" xfId="0" applyNumberFormat="1" applyFont="1" applyFill="1" applyBorder="1" applyAlignment="1" applyProtection="1">
      <alignment horizontal="right"/>
      <protection locked="0"/>
    </xf>
    <xf numFmtId="4" fontId="5" fillId="4" borderId="18" xfId="0" applyNumberFormat="1" applyFont="1" applyFill="1" applyBorder="1" applyAlignment="1" applyProtection="1">
      <alignment horizontal="right"/>
      <protection locked="0"/>
    </xf>
    <xf numFmtId="0" fontId="16" fillId="0" borderId="21" xfId="0" applyFont="1" applyBorder="1" applyAlignment="1" applyProtection="1">
      <alignment horizontal="left"/>
      <protection hidden="1"/>
    </xf>
    <xf numFmtId="0" fontId="5" fillId="0" borderId="20" xfId="0" applyFont="1" applyFill="1" applyBorder="1" applyAlignment="1" applyProtection="1">
      <alignment horizontal="left" vertical="center" wrapText="1" shrinkToFit="1"/>
      <protection hidden="1"/>
    </xf>
    <xf numFmtId="0" fontId="5" fillId="0" borderId="24" xfId="0" applyFont="1" applyFill="1" applyBorder="1" applyAlignment="1" applyProtection="1">
      <alignment horizontal="left" vertical="center" wrapText="1" shrinkToFit="1"/>
      <protection hidden="1"/>
    </xf>
    <xf numFmtId="0" fontId="5" fillId="0" borderId="18" xfId="0" applyFont="1" applyFill="1" applyBorder="1" applyAlignment="1" applyProtection="1">
      <alignment horizontal="left" vertical="center" wrapText="1" shrinkToFit="1"/>
      <protection hidden="1"/>
    </xf>
    <xf numFmtId="10" fontId="5" fillId="4" borderId="20" xfId="3" applyNumberFormat="1" applyFont="1" applyFill="1" applyBorder="1" applyAlignment="1" applyProtection="1">
      <alignment horizontal="right"/>
      <protection locked="0"/>
    </xf>
    <xf numFmtId="10" fontId="5" fillId="4" borderId="18" xfId="3" applyNumberFormat="1" applyFont="1" applyFill="1" applyBorder="1" applyAlignment="1" applyProtection="1">
      <alignment horizontal="right"/>
      <protection locked="0"/>
    </xf>
    <xf numFmtId="0" fontId="5" fillId="0" borderId="25" xfId="0" applyFont="1" applyFill="1" applyBorder="1" applyAlignment="1" applyProtection="1">
      <alignment horizontal="right"/>
      <protection hidden="1"/>
    </xf>
    <xf numFmtId="0" fontId="5" fillId="0" borderId="22" xfId="0" applyFont="1" applyFill="1" applyBorder="1" applyAlignment="1" applyProtection="1">
      <alignment horizontal="center" vertical="center" textRotation="45"/>
      <protection hidden="1"/>
    </xf>
    <xf numFmtId="0" fontId="5" fillId="0" borderId="23" xfId="0" applyFont="1" applyFill="1" applyBorder="1" applyAlignment="1" applyProtection="1">
      <alignment horizontal="center" vertical="center" textRotation="45"/>
      <protection hidden="1"/>
    </xf>
    <xf numFmtId="0" fontId="6" fillId="0" borderId="15"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0" fontId="17" fillId="0" borderId="13" xfId="2" applyFont="1" applyBorder="1" applyAlignment="1">
      <alignment horizontal="center" vertical="center" wrapText="1"/>
    </xf>
    <xf numFmtId="0" fontId="17" fillId="3" borderId="13" xfId="2" applyFont="1" applyFill="1" applyBorder="1" applyAlignment="1" applyProtection="1">
      <alignment horizontal="center" vertical="center" wrapText="1"/>
      <protection locked="0"/>
    </xf>
    <xf numFmtId="0" fontId="17" fillId="4" borderId="13" xfId="2" applyFont="1" applyFill="1" applyBorder="1" applyAlignment="1">
      <alignment horizontal="center" vertical="center" wrapText="1"/>
    </xf>
    <xf numFmtId="0" fontId="17" fillId="4" borderId="13" xfId="2" applyFont="1" applyFill="1" applyBorder="1" applyAlignment="1">
      <alignment horizontal="left" vertical="center" wrapText="1"/>
    </xf>
    <xf numFmtId="0" fontId="17" fillId="4" borderId="14" xfId="2" applyFont="1" applyFill="1" applyBorder="1" applyAlignment="1">
      <alignment horizontal="left" vertical="center" wrapText="1"/>
    </xf>
    <xf numFmtId="0" fontId="0" fillId="4" borderId="13" xfId="0" applyFill="1" applyBorder="1" applyAlignment="1">
      <alignment horizontal="left"/>
    </xf>
    <xf numFmtId="0" fontId="5" fillId="4" borderId="13" xfId="2" applyFont="1" applyFill="1" applyBorder="1" applyAlignment="1">
      <alignment horizontal="left" vertical="center" wrapText="1"/>
    </xf>
    <xf numFmtId="14" fontId="17" fillId="4" borderId="13" xfId="2" applyNumberFormat="1" applyFont="1" applyFill="1" applyBorder="1" applyAlignment="1">
      <alignment horizontal="center" vertical="center" wrapText="1"/>
    </xf>
    <xf numFmtId="0" fontId="5" fillId="0" borderId="20" xfId="0" applyFont="1" applyFill="1" applyBorder="1" applyAlignment="1" applyProtection="1">
      <alignment horizontal="left"/>
      <protection hidden="1"/>
    </xf>
    <xf numFmtId="0" fontId="5" fillId="0" borderId="24" xfId="0" applyFont="1" applyFill="1" applyBorder="1" applyAlignment="1" applyProtection="1">
      <alignment horizontal="left"/>
      <protection hidden="1"/>
    </xf>
    <xf numFmtId="0" fontId="5" fillId="0" borderId="18" xfId="0" applyFont="1" applyFill="1" applyBorder="1" applyAlignment="1" applyProtection="1">
      <alignment horizontal="left"/>
      <protection hidden="1"/>
    </xf>
    <xf numFmtId="0" fontId="5" fillId="0" borderId="20" xfId="0" applyFont="1" applyFill="1" applyBorder="1" applyAlignment="1" applyProtection="1">
      <alignment horizontal="left" vertical="top"/>
      <protection hidden="1"/>
    </xf>
    <xf numFmtId="0" fontId="5" fillId="0" borderId="24" xfId="0" applyFont="1" applyFill="1" applyBorder="1" applyAlignment="1" applyProtection="1">
      <alignment horizontal="left" vertical="top"/>
      <protection hidden="1"/>
    </xf>
    <xf numFmtId="0" fontId="5" fillId="0" borderId="18" xfId="0" applyFont="1" applyFill="1" applyBorder="1" applyAlignment="1" applyProtection="1">
      <alignment horizontal="left" vertical="top"/>
      <protection hidden="1"/>
    </xf>
    <xf numFmtId="0" fontId="5" fillId="0" borderId="0" xfId="0" applyFont="1" applyFill="1" applyAlignment="1" applyProtection="1">
      <alignment horizontal="left" vertical="center"/>
      <protection hidden="1"/>
    </xf>
    <xf numFmtId="0" fontId="19" fillId="0" borderId="0" xfId="0" applyFont="1" applyAlignment="1" applyProtection="1">
      <alignment horizontal="center" vertical="center"/>
      <protection hidden="1"/>
    </xf>
    <xf numFmtId="0" fontId="12" fillId="0" borderId="0" xfId="0" applyFont="1" applyAlignment="1" applyProtection="1">
      <alignment horizontal="center" vertical="center" wrapText="1"/>
      <protection hidden="1"/>
    </xf>
    <xf numFmtId="0" fontId="12" fillId="0" borderId="0" xfId="0" applyFont="1" applyAlignment="1" applyProtection="1">
      <alignment horizontal="center" vertical="center"/>
      <protection hidden="1"/>
    </xf>
    <xf numFmtId="0" fontId="13" fillId="0" borderId="0" xfId="0" applyFont="1" applyAlignment="1" applyProtection="1">
      <alignment horizontal="center"/>
      <protection hidden="1"/>
    </xf>
    <xf numFmtId="0" fontId="18" fillId="0" borderId="20" xfId="1" applyFont="1" applyFill="1" applyBorder="1" applyAlignment="1" applyProtection="1">
      <alignment horizontal="center" vertical="center" wrapText="1"/>
      <protection hidden="1"/>
    </xf>
    <xf numFmtId="0" fontId="18" fillId="0" borderId="24" xfId="1" applyFont="1" applyFill="1" applyBorder="1" applyAlignment="1" applyProtection="1">
      <alignment horizontal="center" vertical="center" wrapText="1"/>
      <protection hidden="1"/>
    </xf>
    <xf numFmtId="0" fontId="18" fillId="0" borderId="18" xfId="1" applyFont="1" applyFill="1" applyBorder="1" applyAlignment="1" applyProtection="1">
      <alignment horizontal="center" vertical="center" wrapText="1"/>
      <protection hidden="1"/>
    </xf>
    <xf numFmtId="10" fontId="5" fillId="3" borderId="13" xfId="4" applyNumberFormat="1" applyFont="1" applyFill="1" applyBorder="1" applyAlignment="1" applyProtection="1">
      <alignment horizontal="right"/>
      <protection locked="0"/>
    </xf>
    <xf numFmtId="0" fontId="5" fillId="0" borderId="20" xfId="0" applyFont="1" applyFill="1" applyBorder="1" applyAlignment="1" applyProtection="1">
      <alignment horizontal="left" vertical="center"/>
      <protection hidden="1"/>
    </xf>
    <xf numFmtId="0" fontId="5" fillId="0" borderId="24" xfId="0" applyFont="1" applyFill="1" applyBorder="1" applyAlignment="1" applyProtection="1">
      <alignment horizontal="left" vertical="center"/>
      <protection hidden="1"/>
    </xf>
    <xf numFmtId="0" fontId="5" fillId="0" borderId="18" xfId="0" applyFont="1" applyFill="1" applyBorder="1" applyAlignment="1" applyProtection="1">
      <alignment horizontal="left" vertical="center"/>
      <protection hidden="1"/>
    </xf>
    <xf numFmtId="4" fontId="5" fillId="0" borderId="13" xfId="0" applyNumberFormat="1" applyFont="1" applyFill="1" applyBorder="1" applyAlignment="1" applyProtection="1">
      <alignment horizontal="right"/>
      <protection hidden="1"/>
    </xf>
    <xf numFmtId="0" fontId="5" fillId="0" borderId="20" xfId="0" applyFont="1" applyFill="1" applyBorder="1" applyAlignment="1" applyProtection="1">
      <alignment horizontal="right"/>
      <protection hidden="1"/>
    </xf>
    <xf numFmtId="0" fontId="0" fillId="0" borderId="24" xfId="0" applyBorder="1" applyAlignment="1">
      <alignment horizontal="right"/>
    </xf>
    <xf numFmtId="0" fontId="0" fillId="0" borderId="18" xfId="0" applyBorder="1" applyAlignment="1">
      <alignment horizontal="right"/>
    </xf>
    <xf numFmtId="0" fontId="5" fillId="0" borderId="20" xfId="0" applyFont="1" applyFill="1" applyBorder="1" applyAlignment="1" applyProtection="1">
      <alignment horizontal="right" wrapText="1"/>
      <protection hidden="1"/>
    </xf>
    <xf numFmtId="0" fontId="0" fillId="0" borderId="24" xfId="0" applyBorder="1" applyAlignment="1">
      <alignment horizontal="right" wrapText="1"/>
    </xf>
    <xf numFmtId="0" fontId="0" fillId="0" borderId="18" xfId="0" applyBorder="1" applyAlignment="1">
      <alignment horizontal="right" wrapText="1"/>
    </xf>
    <xf numFmtId="1" fontId="5" fillId="3" borderId="18" xfId="0" quotePrefix="1" applyNumberFormat="1" applyFont="1" applyFill="1" applyBorder="1" applyAlignment="1" applyProtection="1">
      <alignment horizontal="right"/>
      <protection locked="0"/>
    </xf>
    <xf numFmtId="0" fontId="5" fillId="0" borderId="20" xfId="0" applyFont="1" applyFill="1" applyBorder="1" applyAlignment="1" applyProtection="1">
      <alignment horizontal="left" vertical="center" wrapText="1"/>
      <protection hidden="1"/>
    </xf>
    <xf numFmtId="2" fontId="5" fillId="0" borderId="13" xfId="4" applyNumberFormat="1" applyFont="1" applyFill="1" applyBorder="1" applyAlignment="1" applyProtection="1">
      <alignment horizontal="right"/>
      <protection hidden="1"/>
    </xf>
    <xf numFmtId="0" fontId="5" fillId="6" borderId="20" xfId="0" applyNumberFormat="1" applyFont="1" applyFill="1" applyBorder="1" applyAlignment="1" applyProtection="1">
      <alignment horizontal="right"/>
      <protection locked="0" hidden="1"/>
    </xf>
    <xf numFmtId="0" fontId="5" fillId="6" borderId="18" xfId="0" applyNumberFormat="1" applyFont="1" applyFill="1" applyBorder="1" applyAlignment="1" applyProtection="1">
      <alignment horizontal="right"/>
      <protection locked="0" hidden="1"/>
    </xf>
    <xf numFmtId="4" fontId="5" fillId="5" borderId="29" xfId="0" applyNumberFormat="1" applyFont="1" applyFill="1" applyBorder="1" applyAlignment="1" applyProtection="1">
      <alignment horizontal="right"/>
      <protection locked="0" hidden="1"/>
    </xf>
    <xf numFmtId="4" fontId="5" fillId="5" borderId="12" xfId="0" applyNumberFormat="1" applyFont="1" applyFill="1" applyBorder="1" applyAlignment="1" applyProtection="1">
      <alignment horizontal="right"/>
      <protection locked="0" hidden="1"/>
    </xf>
    <xf numFmtId="10" fontId="5" fillId="0" borderId="13" xfId="4" applyNumberFormat="1" applyFont="1" applyFill="1" applyBorder="1" applyAlignment="1" applyProtection="1">
      <alignment horizontal="right"/>
      <protection hidden="1"/>
    </xf>
    <xf numFmtId="4" fontId="5" fillId="0" borderId="20" xfId="0" applyNumberFormat="1" applyFont="1" applyFill="1" applyBorder="1" applyAlignment="1" applyProtection="1">
      <alignment horizontal="right"/>
      <protection hidden="1"/>
    </xf>
    <xf numFmtId="4" fontId="5" fillId="0" borderId="18" xfId="0" applyNumberFormat="1" applyFont="1" applyFill="1" applyBorder="1" applyAlignment="1" applyProtection="1">
      <alignment horizontal="right"/>
      <protection hidden="1"/>
    </xf>
    <xf numFmtId="0" fontId="5" fillId="0" borderId="20" xfId="0" applyFont="1" applyFill="1" applyBorder="1" applyAlignment="1" applyProtection="1">
      <alignment horizontal="left" vertical="center" shrinkToFit="1"/>
      <protection hidden="1"/>
    </xf>
    <xf numFmtId="0" fontId="16" fillId="0" borderId="24" xfId="0" applyFont="1" applyFill="1" applyBorder="1" applyAlignment="1" applyProtection="1">
      <alignment horizontal="left" vertical="center" shrinkToFit="1"/>
      <protection hidden="1"/>
    </xf>
    <xf numFmtId="0" fontId="16" fillId="0" borderId="18" xfId="0" applyFont="1" applyFill="1" applyBorder="1" applyAlignment="1" applyProtection="1">
      <alignment horizontal="left" vertical="center" shrinkToFit="1"/>
      <protection hidden="1"/>
    </xf>
    <xf numFmtId="0" fontId="16" fillId="0" borderId="20" xfId="0" applyFont="1" applyFill="1" applyBorder="1" applyAlignment="1" applyProtection="1">
      <alignment horizontal="left" vertical="center" shrinkToFit="1"/>
      <protection hidden="1"/>
    </xf>
    <xf numFmtId="2" fontId="16" fillId="3" borderId="20" xfId="4" applyNumberFormat="1" applyFont="1" applyFill="1" applyBorder="1" applyAlignment="1" applyProtection="1">
      <alignment horizontal="right"/>
      <protection hidden="1"/>
    </xf>
    <xf numFmtId="2" fontId="16" fillId="3" borderId="18" xfId="4" applyNumberFormat="1" applyFont="1" applyFill="1" applyBorder="1" applyAlignment="1" applyProtection="1">
      <alignment horizontal="right"/>
      <protection hidden="1"/>
    </xf>
    <xf numFmtId="0" fontId="5" fillId="0" borderId="24" xfId="0" applyFont="1" applyFill="1" applyBorder="1" applyAlignment="1" applyProtection="1">
      <alignment horizontal="left" vertical="center" shrinkToFit="1"/>
      <protection hidden="1"/>
    </xf>
    <xf numFmtId="0" fontId="5" fillId="0" borderId="18" xfId="0" applyFont="1" applyFill="1" applyBorder="1" applyAlignment="1" applyProtection="1">
      <alignment horizontal="left" vertical="center" shrinkToFit="1"/>
      <protection hidden="1"/>
    </xf>
    <xf numFmtId="0" fontId="5" fillId="0" borderId="13" xfId="0" applyFont="1" applyFill="1" applyBorder="1" applyAlignment="1" applyProtection="1">
      <alignment horizontal="left" vertical="top" wrapText="1"/>
      <protection hidden="1"/>
    </xf>
    <xf numFmtId="4" fontId="5" fillId="0" borderId="13" xfId="0" applyNumberFormat="1" applyFont="1" applyFill="1" applyBorder="1" applyAlignment="1" applyProtection="1">
      <alignment horizontal="center" vertical="center" wrapText="1"/>
      <protection hidden="1"/>
    </xf>
    <xf numFmtId="0" fontId="5" fillId="4" borderId="14" xfId="2" applyFont="1" applyFill="1" applyBorder="1" applyAlignment="1">
      <alignment horizontal="left" vertical="center" wrapText="1"/>
    </xf>
    <xf numFmtId="0" fontId="3" fillId="4" borderId="13" xfId="0" applyFont="1" applyFill="1" applyBorder="1" applyAlignment="1">
      <alignment horizontal="left"/>
    </xf>
    <xf numFmtId="0" fontId="16" fillId="0" borderId="20" xfId="0" applyFont="1" applyFill="1" applyBorder="1" applyAlignment="1" applyProtection="1">
      <alignment horizontal="left" vertical="center" wrapText="1"/>
      <protection hidden="1"/>
    </xf>
    <xf numFmtId="0" fontId="16" fillId="0" borderId="24" xfId="0" applyFont="1" applyFill="1" applyBorder="1" applyAlignment="1" applyProtection="1">
      <alignment horizontal="left" vertical="center"/>
      <protection hidden="1"/>
    </xf>
    <xf numFmtId="0" fontId="16" fillId="0" borderId="18" xfId="0" applyFont="1" applyFill="1" applyBorder="1" applyAlignment="1" applyProtection="1">
      <alignment horizontal="left" vertical="center"/>
      <protection hidden="1"/>
    </xf>
    <xf numFmtId="10" fontId="5" fillId="4" borderId="13" xfId="4" applyNumberFormat="1" applyFont="1" applyFill="1" applyBorder="1" applyAlignment="1" applyProtection="1">
      <alignment horizontal="right"/>
      <protection hidden="1"/>
    </xf>
    <xf numFmtId="14" fontId="17" fillId="4" borderId="13" xfId="2" applyNumberFormat="1" applyFont="1" applyFill="1" applyBorder="1" applyAlignment="1" applyProtection="1">
      <alignment horizontal="center" vertical="center" wrapText="1"/>
    </xf>
    <xf numFmtId="0" fontId="5" fillId="0" borderId="20" xfId="0" applyFont="1" applyFill="1" applyBorder="1" applyAlignment="1" applyProtection="1">
      <alignment horizontal="center" vertical="center" wrapText="1" shrinkToFit="1"/>
      <protection hidden="1"/>
    </xf>
    <xf numFmtId="0" fontId="5" fillId="0" borderId="24" xfId="0" applyFont="1" applyFill="1" applyBorder="1" applyAlignment="1" applyProtection="1">
      <alignment horizontal="center" vertical="center" wrapText="1" shrinkToFit="1"/>
      <protection hidden="1"/>
    </xf>
    <xf numFmtId="0" fontId="5" fillId="0" borderId="18" xfId="0" applyFont="1" applyFill="1" applyBorder="1" applyAlignment="1" applyProtection="1">
      <alignment horizontal="center" vertical="center" wrapText="1" shrinkToFit="1"/>
      <protection hidden="1"/>
    </xf>
    <xf numFmtId="10" fontId="5" fillId="4" borderId="20" xfId="4" applyNumberFormat="1" applyFont="1" applyFill="1" applyBorder="1" applyAlignment="1" applyProtection="1">
      <alignment horizontal="right"/>
      <protection locked="0"/>
    </xf>
    <xf numFmtId="10" fontId="5" fillId="4" borderId="18" xfId="4" applyNumberFormat="1" applyFont="1" applyFill="1" applyBorder="1" applyAlignment="1" applyProtection="1">
      <alignment horizontal="right"/>
      <protection locked="0"/>
    </xf>
  </cellXfs>
  <cellStyles count="5">
    <cellStyle name="Гиперссылка" xfId="1" builtinId="8"/>
    <cellStyle name="Обычный" xfId="0" builtinId="0"/>
    <cellStyle name="Обычный 2" xfId="2"/>
    <cellStyle name="Процентный" xfId="3" builtinId="5"/>
    <cellStyle name="Процентный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Lines="40" dropStyle="combo" dx="22" fmlaLink="$H$12" fmlaRange="$AA$7:$AA$8" sel="2" val="0"/>
</file>

<file path=xl/ctrlProps/ctrlProp2.xml><?xml version="1.0" encoding="utf-8"?>
<formControlPr xmlns="http://schemas.microsoft.com/office/spreadsheetml/2009/9/main" objectType="Drop" dropLines="40" dropStyle="combo" dx="22" fmlaLink="$H$12" fmlaRange="$AA$7:$AA$8" sel="2" val="0"/>
</file>

<file path=xl/ctrlProps/ctrlProp3.xml><?xml version="1.0" encoding="utf-8"?>
<formControlPr xmlns="http://schemas.microsoft.com/office/spreadsheetml/2009/9/main" objectType="Drop" dropLines="40" dropStyle="combo" dx="22" fmlaLink="$J$15" fmlaRange="$AG$7:$AG$8" sel="1" val="0"/>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9525</xdr:colOff>
          <xdr:row>10</xdr:row>
          <xdr:rowOff>0</xdr:rowOff>
        </xdr:from>
        <xdr:to>
          <xdr:col>9</xdr:col>
          <xdr:colOff>0</xdr:colOff>
          <xdr:row>12</xdr:row>
          <xdr:rowOff>0</xdr:rowOff>
        </xdr:to>
        <xdr:sp macro="" textlink="">
          <xdr:nvSpPr>
            <xdr:cNvPr id="7169" name="Drop Down 1" hidden="1">
              <a:extLst>
                <a:ext uri="{63B3BB69-23CF-44E3-9099-C40C66FF867C}">
                  <a14:compatExt spid="_x0000_s71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9525</xdr:colOff>
          <xdr:row>10</xdr:row>
          <xdr:rowOff>0</xdr:rowOff>
        </xdr:from>
        <xdr:to>
          <xdr:col>9</xdr:col>
          <xdr:colOff>0</xdr:colOff>
          <xdr:row>12</xdr:row>
          <xdr:rowOff>0</xdr:rowOff>
        </xdr:to>
        <xdr:sp macro="" textlink="">
          <xdr:nvSpPr>
            <xdr:cNvPr id="1037" name="Drop Down 13" hidden="1">
              <a:extLst>
                <a:ext uri="{63B3BB69-23CF-44E3-9099-C40C66FF867C}">
                  <a14:compatExt spid="_x0000_s1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8</xdr:col>
          <xdr:colOff>809625</xdr:colOff>
          <xdr:row>13</xdr:row>
          <xdr:rowOff>171450</xdr:rowOff>
        </xdr:from>
        <xdr:to>
          <xdr:col>11</xdr:col>
          <xdr:colOff>9525</xdr:colOff>
          <xdr:row>15</xdr:row>
          <xdr:rowOff>0</xdr:rowOff>
        </xdr:to>
        <xdr:sp macro="" textlink="">
          <xdr:nvSpPr>
            <xdr:cNvPr id="10241" name="Drop Down 1" hidden="1">
              <a:extLst>
                <a:ext uri="{63B3BB69-23CF-44E3-9099-C40C66FF867C}">
                  <a14:compatExt spid="_x0000_s102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editAs="oneCell">
    <xdr:from>
      <xdr:col>11</xdr:col>
      <xdr:colOff>142875</xdr:colOff>
      <xdr:row>6</xdr:row>
      <xdr:rowOff>19050</xdr:rowOff>
    </xdr:from>
    <xdr:to>
      <xdr:col>28</xdr:col>
      <xdr:colOff>533400</xdr:colOff>
      <xdr:row>19</xdr:row>
      <xdr:rowOff>209550</xdr:rowOff>
    </xdr:to>
    <xdr:pic>
      <xdr:nvPicPr>
        <xdr:cNvPr id="10242" name="Picture 2" descr="C:\Users\ozimovchenko\Documents\лого\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77375" y="923925"/>
          <a:ext cx="13944600" cy="157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3">
    <pageSetUpPr fitToPage="1"/>
  </sheetPr>
  <dimension ref="A1:AJ451"/>
  <sheetViews>
    <sheetView showGridLines="0" topLeftCell="A2" zoomScaleNormal="100" workbookViewId="0">
      <selection activeCell="H10" sqref="H10:I10"/>
    </sheetView>
  </sheetViews>
  <sheetFormatPr defaultRowHeight="15" zeroHeight="1" x14ac:dyDescent="0.25"/>
  <cols>
    <col min="1" max="1" width="10.7109375" style="2" customWidth="1"/>
    <col min="2" max="2" width="14.28515625" style="2" customWidth="1"/>
    <col min="3" max="3" width="12" style="2" customWidth="1"/>
    <col min="4" max="4" width="12.42578125" style="2" customWidth="1"/>
    <col min="5" max="5" width="13.140625" style="2" customWidth="1"/>
    <col min="6" max="6" width="11.5703125" style="2" customWidth="1"/>
    <col min="7" max="7" width="12.140625" style="2" customWidth="1"/>
    <col min="8" max="8" width="12.42578125" style="2" customWidth="1"/>
    <col min="9" max="9" width="14.85546875" style="3" customWidth="1"/>
    <col min="10" max="10" width="12.42578125" style="3" customWidth="1"/>
    <col min="11" max="11" width="12.140625" style="3" customWidth="1"/>
    <col min="12" max="12" width="12.42578125" style="3" customWidth="1"/>
    <col min="13" max="13" width="12" style="3" customWidth="1"/>
    <col min="14" max="14" width="13" style="3" customWidth="1"/>
    <col min="15" max="15" width="12" style="1" customWidth="1"/>
    <col min="16" max="16" width="13.28515625" style="1" customWidth="1"/>
    <col min="17" max="17" width="12.140625" style="1" hidden="1" customWidth="1"/>
    <col min="18" max="18" width="12.140625" style="2" hidden="1" customWidth="1"/>
    <col min="19" max="19" width="12.7109375" style="2" hidden="1" customWidth="1"/>
    <col min="20" max="20" width="11.7109375" style="2" hidden="1" customWidth="1"/>
    <col min="21" max="21" width="12.140625" style="2" hidden="1" customWidth="1"/>
    <col min="22" max="22" width="12.85546875" style="2" hidden="1" customWidth="1"/>
    <col min="23" max="23" width="10.7109375" style="2" hidden="1" customWidth="1"/>
    <col min="24" max="29" width="9.140625" style="2" hidden="1" customWidth="1"/>
    <col min="30" max="39" width="9.140625" style="2" customWidth="1"/>
    <col min="40" max="240" width="9.140625" style="2"/>
    <col min="241" max="241" width="13.7109375" style="2" customWidth="1"/>
    <col min="242" max="16384" width="9.140625" style="2"/>
  </cols>
  <sheetData>
    <row r="1" spans="1:28" ht="27.75" customHeight="1" x14ac:dyDescent="0.25">
      <c r="A1" s="74" t="s">
        <v>62</v>
      </c>
      <c r="B1" s="74"/>
      <c r="C1" s="74"/>
      <c r="D1" s="74"/>
      <c r="E1" s="74"/>
      <c r="F1" s="74"/>
      <c r="G1" s="74"/>
      <c r="H1" s="74"/>
      <c r="I1" s="74"/>
      <c r="O1" s="2"/>
    </row>
    <row r="2" spans="1:28" ht="27.75" customHeight="1" x14ac:dyDescent="0.25">
      <c r="A2" s="75" t="s">
        <v>3</v>
      </c>
      <c r="B2" s="75"/>
      <c r="C2" s="75"/>
      <c r="D2" s="75"/>
      <c r="E2" s="75"/>
      <c r="F2" s="75"/>
      <c r="G2" s="75"/>
      <c r="H2" s="75"/>
      <c r="I2" s="75"/>
    </row>
    <row r="3" spans="1:28" ht="11.25" customHeight="1" x14ac:dyDescent="0.25">
      <c r="A3" s="76" t="s">
        <v>11</v>
      </c>
      <c r="B3" s="76"/>
      <c r="C3" s="76"/>
      <c r="D3" s="76"/>
      <c r="E3" s="76"/>
      <c r="F3" s="76"/>
      <c r="G3" s="76"/>
      <c r="H3" s="76"/>
      <c r="I3" s="76"/>
    </row>
    <row r="4" spans="1:28" ht="40.5" customHeight="1" x14ac:dyDescent="0.25">
      <c r="A4" s="77" t="s">
        <v>70</v>
      </c>
      <c r="B4" s="78"/>
      <c r="C4" s="78"/>
      <c r="D4" s="78"/>
      <c r="E4" s="78"/>
      <c r="F4" s="78"/>
      <c r="G4" s="78"/>
      <c r="H4" s="78"/>
      <c r="I4" s="78"/>
    </row>
    <row r="5" spans="1:28" x14ac:dyDescent="0.25">
      <c r="A5" s="79" t="s">
        <v>18</v>
      </c>
      <c r="B5" s="80"/>
      <c r="C5" s="80"/>
      <c r="D5" s="80"/>
      <c r="E5" s="80"/>
      <c r="F5" s="80"/>
      <c r="G5" s="80"/>
      <c r="H5" s="80"/>
      <c r="I5" s="80"/>
      <c r="J5" s="33"/>
      <c r="K5" s="15"/>
      <c r="L5" s="15"/>
      <c r="M5" s="15"/>
      <c r="N5" s="15"/>
      <c r="R5" s="1"/>
      <c r="S5" s="1"/>
      <c r="T5" s="1"/>
      <c r="U5" s="1"/>
      <c r="V5" s="1"/>
      <c r="W5" s="1"/>
    </row>
    <row r="6" spans="1:28" ht="58.5" hidden="1" customHeight="1" x14ac:dyDescent="0.25">
      <c r="A6" s="70" t="s">
        <v>50</v>
      </c>
      <c r="B6" s="71"/>
      <c r="C6" s="71"/>
      <c r="D6" s="71"/>
      <c r="E6" s="71"/>
      <c r="F6" s="71"/>
      <c r="G6" s="72"/>
      <c r="H6" s="70" t="s">
        <v>51</v>
      </c>
      <c r="I6" s="73"/>
      <c r="J6" s="40"/>
      <c r="K6" s="40"/>
      <c r="L6" s="38"/>
      <c r="M6" s="38"/>
      <c r="N6" s="38"/>
      <c r="R6" s="1"/>
      <c r="S6" s="1"/>
      <c r="T6" s="1"/>
      <c r="U6" s="1"/>
      <c r="V6" s="1"/>
      <c r="W6" s="1"/>
    </row>
    <row r="7" spans="1:28" hidden="1" x14ac:dyDescent="0.25">
      <c r="A7" s="81" t="s">
        <v>15</v>
      </c>
      <c r="B7" s="81"/>
      <c r="C7" s="81"/>
      <c r="D7" s="81"/>
      <c r="E7" s="81"/>
      <c r="F7" s="81"/>
      <c r="G7" s="81"/>
      <c r="H7" s="82">
        <v>0.2</v>
      </c>
      <c r="I7" s="82"/>
      <c r="J7" s="55"/>
      <c r="K7" s="32"/>
      <c r="L7" s="32"/>
      <c r="M7" s="32"/>
      <c r="N7" s="32"/>
      <c r="O7" s="32"/>
      <c r="P7" s="2"/>
      <c r="Q7" s="2"/>
      <c r="S7" s="16"/>
      <c r="T7" s="16"/>
      <c r="U7" s="16"/>
      <c r="V7" s="16"/>
      <c r="W7" s="17"/>
      <c r="X7" s="1"/>
      <c r="Y7" s="1"/>
      <c r="AA7" s="1" t="s">
        <v>2</v>
      </c>
      <c r="AB7" s="26" t="s">
        <v>0</v>
      </c>
    </row>
    <row r="8" spans="1:28" x14ac:dyDescent="0.25">
      <c r="A8" s="81" t="s">
        <v>4</v>
      </c>
      <c r="B8" s="81"/>
      <c r="C8" s="81"/>
      <c r="D8" s="81"/>
      <c r="E8" s="81"/>
      <c r="F8" s="81"/>
      <c r="G8" s="81"/>
      <c r="H8" s="83">
        <v>1000000</v>
      </c>
      <c r="I8" s="83"/>
      <c r="J8" s="55"/>
      <c r="K8" s="32"/>
      <c r="L8" s="32"/>
      <c r="M8" s="32"/>
      <c r="N8" s="32"/>
      <c r="O8" s="32"/>
      <c r="P8" s="2"/>
      <c r="Q8" s="2"/>
      <c r="W8" s="18"/>
      <c r="X8" s="1"/>
      <c r="Y8" s="1"/>
      <c r="AA8" s="2" t="s">
        <v>14</v>
      </c>
      <c r="AB8" s="26" t="s">
        <v>1</v>
      </c>
    </row>
    <row r="9" spans="1:28" x14ac:dyDescent="0.25">
      <c r="A9" s="84" t="s">
        <v>12</v>
      </c>
      <c r="B9" s="84"/>
      <c r="C9" s="84"/>
      <c r="D9" s="84"/>
      <c r="E9" s="84"/>
      <c r="F9" s="84"/>
      <c r="G9" s="84"/>
      <c r="H9" s="85">
        <v>12</v>
      </c>
      <c r="I9" s="85"/>
      <c r="J9" s="55"/>
      <c r="K9" s="32"/>
      <c r="L9" s="32"/>
      <c r="M9" s="32"/>
      <c r="N9" s="32"/>
      <c r="O9" s="32"/>
      <c r="P9" s="2"/>
      <c r="Q9" s="2"/>
      <c r="S9" s="19"/>
      <c r="T9" s="19"/>
      <c r="U9" s="19"/>
      <c r="V9" s="19"/>
      <c r="W9" s="18"/>
      <c r="X9" s="1"/>
      <c r="Y9" s="1"/>
    </row>
    <row r="10" spans="1:28" x14ac:dyDescent="0.25">
      <c r="A10" s="86" t="s">
        <v>17</v>
      </c>
      <c r="B10" s="87"/>
      <c r="C10" s="87"/>
      <c r="D10" s="87"/>
      <c r="E10" s="87"/>
      <c r="F10" s="87"/>
      <c r="G10" s="88"/>
      <c r="H10" s="89">
        <v>21.5</v>
      </c>
      <c r="I10" s="89"/>
      <c r="J10" s="55"/>
      <c r="K10" s="32"/>
      <c r="L10" s="32"/>
      <c r="M10" s="32"/>
      <c r="N10" s="32"/>
      <c r="O10" s="32"/>
      <c r="P10" s="2"/>
      <c r="Q10" s="2"/>
      <c r="S10" s="19"/>
      <c r="T10" s="19"/>
      <c r="U10" s="19"/>
      <c r="V10" s="19"/>
      <c r="W10" s="25"/>
      <c r="X10" s="1"/>
      <c r="Y10" s="1"/>
    </row>
    <row r="11" spans="1:28" hidden="1" x14ac:dyDescent="0.25">
      <c r="A11" s="86" t="s">
        <v>66</v>
      </c>
      <c r="B11" s="87"/>
      <c r="C11" s="87"/>
      <c r="D11" s="87"/>
      <c r="E11" s="87"/>
      <c r="F11" s="87"/>
      <c r="G11" s="88"/>
      <c r="H11" s="90" t="s">
        <v>68</v>
      </c>
      <c r="I11" s="91"/>
      <c r="J11" s="55"/>
      <c r="K11" s="32"/>
      <c r="L11" s="32"/>
      <c r="M11" s="32"/>
      <c r="N11" s="32"/>
      <c r="O11" s="32"/>
      <c r="P11" s="2"/>
      <c r="Q11" s="2"/>
      <c r="S11" s="19"/>
      <c r="T11" s="19"/>
      <c r="U11" s="19"/>
      <c r="V11" s="19"/>
      <c r="W11" s="25"/>
      <c r="X11" s="1"/>
      <c r="Y11" s="1"/>
      <c r="AB11" s="54" t="s">
        <v>67</v>
      </c>
    </row>
    <row r="12" spans="1:28" ht="24" customHeight="1" x14ac:dyDescent="0.25">
      <c r="A12" s="86" t="s">
        <v>13</v>
      </c>
      <c r="B12" s="87"/>
      <c r="C12" s="87"/>
      <c r="D12" s="87"/>
      <c r="E12" s="87"/>
      <c r="F12" s="87"/>
      <c r="G12" s="88"/>
      <c r="H12" s="92">
        <v>2</v>
      </c>
      <c r="I12" s="92"/>
      <c r="J12" s="93"/>
      <c r="K12" s="94"/>
      <c r="L12" s="94"/>
      <c r="M12" s="94"/>
      <c r="N12" s="94"/>
      <c r="O12" s="94"/>
      <c r="R12" s="1"/>
      <c r="S12" s="1"/>
      <c r="T12" s="1"/>
      <c r="U12" s="1"/>
      <c r="V12" s="1"/>
      <c r="W12" s="20"/>
      <c r="X12" s="1"/>
      <c r="Y12" s="1"/>
      <c r="AA12" s="51"/>
      <c r="AB12" s="54" t="s">
        <v>68</v>
      </c>
    </row>
    <row r="13" spans="1:28" hidden="1" x14ac:dyDescent="0.25">
      <c r="A13" s="86" t="str">
        <f>CONCATENATE("Месячный платеж по кредиту, ",L17)</f>
        <v xml:space="preserve">Месячный платеж по кредиту, </v>
      </c>
      <c r="B13" s="87"/>
      <c r="C13" s="87"/>
      <c r="D13" s="87"/>
      <c r="E13" s="87"/>
      <c r="F13" s="87"/>
      <c r="G13" s="44"/>
      <c r="H13" s="95">
        <f>IF(data=1,sumkred/strok,sumkred*PROC/100/((1-POWER(1+PROC/1200,-strok))*12))</f>
        <v>93353.909587601942</v>
      </c>
      <c r="I13" s="96"/>
      <c r="J13" s="35"/>
      <c r="K13" s="27"/>
      <c r="L13" s="74"/>
      <c r="M13" s="74"/>
      <c r="N13" s="74"/>
      <c r="O13" s="37"/>
      <c r="P13" s="28"/>
      <c r="Q13" s="28"/>
      <c r="R13" s="1"/>
      <c r="S13" s="1"/>
      <c r="T13" s="1"/>
      <c r="U13" s="1"/>
      <c r="V13" s="1"/>
      <c r="W13" s="20"/>
      <c r="X13" s="1"/>
      <c r="Y13" s="1"/>
    </row>
    <row r="14" spans="1:28" x14ac:dyDescent="0.25">
      <c r="A14" s="97" t="s">
        <v>52</v>
      </c>
      <c r="B14" s="98"/>
      <c r="C14" s="98"/>
      <c r="D14" s="98"/>
      <c r="E14" s="98"/>
      <c r="F14" s="98"/>
      <c r="G14" s="99"/>
      <c r="H14" s="100">
        <v>1.4999999999999999E-2</v>
      </c>
      <c r="I14" s="100"/>
      <c r="J14" s="93"/>
      <c r="K14" s="94"/>
      <c r="L14" s="94"/>
      <c r="M14" s="94"/>
      <c r="N14" s="94"/>
      <c r="O14" s="94"/>
      <c r="P14" s="28"/>
      <c r="Q14" s="28"/>
      <c r="R14" s="1"/>
      <c r="S14" s="1"/>
      <c r="T14" s="1"/>
      <c r="U14" s="1"/>
      <c r="V14" s="1"/>
      <c r="W14" s="25"/>
      <c r="X14" s="1"/>
      <c r="Y14" s="1"/>
      <c r="AA14" s="52">
        <v>5.0000000000000001E-3</v>
      </c>
    </row>
    <row r="15" spans="1:28" ht="15" customHeight="1" x14ac:dyDescent="0.25">
      <c r="A15" s="97" t="s">
        <v>63</v>
      </c>
      <c r="B15" s="98"/>
      <c r="C15" s="98"/>
      <c r="D15" s="98"/>
      <c r="E15" s="98"/>
      <c r="F15" s="98"/>
      <c r="G15" s="99"/>
      <c r="H15" s="101">
        <v>0</v>
      </c>
      <c r="I15" s="102"/>
      <c r="J15" s="103"/>
      <c r="K15" s="93"/>
      <c r="L15" s="93"/>
      <c r="M15" s="93"/>
      <c r="N15" s="93"/>
      <c r="O15" s="93"/>
      <c r="P15" s="28"/>
      <c r="Q15" s="28"/>
      <c r="R15" s="1"/>
      <c r="S15" s="1"/>
      <c r="T15" s="1"/>
      <c r="U15" s="1"/>
      <c r="V15" s="1"/>
      <c r="W15" s="25"/>
      <c r="X15" s="1"/>
      <c r="Y15" s="1"/>
      <c r="AA15" s="52">
        <v>7.0000000000000001E-3</v>
      </c>
    </row>
    <row r="16" spans="1:28" ht="34.5" customHeight="1" x14ac:dyDescent="0.25">
      <c r="A16" s="104" t="s">
        <v>65</v>
      </c>
      <c r="B16" s="105"/>
      <c r="C16" s="105"/>
      <c r="D16" s="105"/>
      <c r="E16" s="105"/>
      <c r="F16" s="105"/>
      <c r="G16" s="106"/>
      <c r="H16" s="107">
        <v>0.01</v>
      </c>
      <c r="I16" s="108"/>
      <c r="J16" s="103"/>
      <c r="K16" s="93"/>
      <c r="L16" s="93"/>
      <c r="M16" s="93"/>
      <c r="N16" s="93"/>
      <c r="O16" s="93"/>
      <c r="P16" s="28"/>
      <c r="Q16" s="28"/>
      <c r="R16" s="1"/>
      <c r="S16" s="1"/>
      <c r="T16" s="1"/>
      <c r="U16" s="1"/>
      <c r="V16" s="1"/>
      <c r="W16" s="25"/>
      <c r="X16" s="1"/>
      <c r="Y16" s="1"/>
      <c r="AA16" s="51">
        <v>0.01</v>
      </c>
    </row>
    <row r="17" spans="1:23" ht="15.75" thickBot="1" x14ac:dyDescent="0.3">
      <c r="A17" s="21">
        <v>2</v>
      </c>
      <c r="B17" s="1"/>
      <c r="C17" s="1"/>
      <c r="D17" s="1"/>
      <c r="E17" s="1"/>
      <c r="F17" s="1"/>
      <c r="G17" s="1"/>
      <c r="I17" s="34"/>
      <c r="J17" s="34"/>
      <c r="K17" s="34"/>
      <c r="L17" s="109"/>
      <c r="M17" s="109"/>
      <c r="N17" s="109"/>
      <c r="O17" s="109"/>
      <c r="P17" s="34"/>
      <c r="Q17" s="34"/>
      <c r="R17" s="1"/>
      <c r="S17" s="1"/>
      <c r="T17" s="1"/>
      <c r="U17" s="1"/>
      <c r="V17" s="39" t="s">
        <v>16</v>
      </c>
      <c r="W17" s="22"/>
    </row>
    <row r="18" spans="1:23" ht="12.75" customHeight="1" thickBot="1" x14ac:dyDescent="0.3">
      <c r="A18" s="110" t="s">
        <v>22</v>
      </c>
      <c r="B18" s="112" t="s">
        <v>24</v>
      </c>
      <c r="C18" s="113"/>
      <c r="D18" s="114"/>
      <c r="E18" s="112" t="s">
        <v>25</v>
      </c>
      <c r="F18" s="113"/>
      <c r="G18" s="114"/>
      <c r="H18" s="112" t="s">
        <v>26</v>
      </c>
      <c r="I18" s="113"/>
      <c r="J18" s="114"/>
      <c r="K18" s="112" t="s">
        <v>27</v>
      </c>
      <c r="L18" s="113"/>
      <c r="M18" s="114"/>
      <c r="N18" s="112" t="s">
        <v>28</v>
      </c>
      <c r="O18" s="113"/>
      <c r="P18" s="114"/>
      <c r="Q18" s="112" t="s">
        <v>29</v>
      </c>
      <c r="R18" s="113"/>
      <c r="S18" s="114"/>
      <c r="T18" s="112" t="s">
        <v>30</v>
      </c>
      <c r="U18" s="113"/>
      <c r="V18" s="114"/>
    </row>
    <row r="19" spans="1:23" ht="30.75" thickBot="1" x14ac:dyDescent="0.3">
      <c r="A19" s="111"/>
      <c r="B19" s="5" t="s">
        <v>45</v>
      </c>
      <c r="C19" s="6" t="s">
        <v>46</v>
      </c>
      <c r="D19" s="6" t="s">
        <v>47</v>
      </c>
      <c r="E19" s="5" t="s">
        <v>45</v>
      </c>
      <c r="F19" s="6" t="s">
        <v>46</v>
      </c>
      <c r="G19" s="6" t="s">
        <v>47</v>
      </c>
      <c r="H19" s="5" t="s">
        <v>45</v>
      </c>
      <c r="I19" s="6" t="s">
        <v>46</v>
      </c>
      <c r="J19" s="6" t="s">
        <v>47</v>
      </c>
      <c r="K19" s="5" t="s">
        <v>45</v>
      </c>
      <c r="L19" s="6" t="s">
        <v>46</v>
      </c>
      <c r="M19" s="6" t="s">
        <v>47</v>
      </c>
      <c r="N19" s="5" t="s">
        <v>45</v>
      </c>
      <c r="O19" s="6" t="s">
        <v>46</v>
      </c>
      <c r="P19" s="6" t="s">
        <v>47</v>
      </c>
      <c r="Q19" s="5" t="s">
        <v>45</v>
      </c>
      <c r="R19" s="6" t="s">
        <v>46</v>
      </c>
      <c r="S19" s="6" t="s">
        <v>47</v>
      </c>
      <c r="T19" s="5" t="s">
        <v>45</v>
      </c>
      <c r="U19" s="6" t="s">
        <v>46</v>
      </c>
      <c r="V19" s="6" t="s">
        <v>47</v>
      </c>
    </row>
    <row r="20" spans="1:23" ht="15.75" thickTop="1" x14ac:dyDescent="0.25">
      <c r="A20" s="7" t="s">
        <v>19</v>
      </c>
      <c r="B20" s="8">
        <f>sumkred</f>
        <v>1000000</v>
      </c>
      <c r="C20" s="8">
        <f t="shared" ref="C20:C31" si="0">IF(data=1,B20*(PROC/36500)*30.42,B20*(PROC/36000)*30)</f>
        <v>17916.666666666664</v>
      </c>
      <c r="D20" s="29">
        <f>IF(data=2,C20,IF(data=1,IF(C20&gt;0,C20+sumproplat,0),IF(B20&gt;sumproplat*2,sumproplat,B20+C20)))</f>
        <v>17916.666666666664</v>
      </c>
      <c r="E20" s="8">
        <f>IF(data=1,IF((B31-sumproplat)&gt;0,B31-sumproplat,0),IF(B31-(sumproplat-C31)&gt;0,B31-(D31-C31),0))</f>
        <v>0</v>
      </c>
      <c r="F20" s="8">
        <f t="shared" ref="F20:F31" si="1">IF(data=1,E20*(PROC/36500)*30.42,E20*(PROC/36000)*30)</f>
        <v>0</v>
      </c>
      <c r="G20" s="29">
        <f t="shared" ref="G20:G31" si="2">IF(data=1,IF(F20&gt;1,F20+sumproplat,0),IF(E20&gt;sumproplat*2,sumproplat,E20+F20))</f>
        <v>0</v>
      </c>
      <c r="H20" s="8">
        <f>IF(data=1,IF((E31-sumproplat)&gt;0,E31-sumproplat,0),IF(E31-(sumproplat-F31)&gt;0,E31-(G31-F31),0))</f>
        <v>0</v>
      </c>
      <c r="I20" s="8">
        <f t="shared" ref="I20:I31" si="3">IF(data=1,H20*(PROC/36500)*30.42,H20*(PROC/36000)*30)</f>
        <v>0</v>
      </c>
      <c r="J20" s="29">
        <f t="shared" ref="J20:J31" si="4">IF(data=1,IF(I20&gt;1,I20+sumproplat,0),IF(H20&gt;sumproplat*2,sumproplat,H20+I20))</f>
        <v>0</v>
      </c>
      <c r="K20" s="8">
        <f>IF(data=1,IF((H31-sumproplat)&gt;0,H31-sumproplat,0),IF(H31-(sumproplat-I31)&gt;0,H31-(J31-I31),0))</f>
        <v>0</v>
      </c>
      <c r="L20" s="8">
        <f t="shared" ref="L20:L31" si="5">IF(data=1,K20*(PROC/36500)*30.42,K20*(PROC/36000)*30)</f>
        <v>0</v>
      </c>
      <c r="M20" s="29">
        <f t="shared" ref="M20:M31" si="6">IF(data=1,IF(L20&gt;1,L20+sumproplat,0),IF(K20&gt;sumproplat*2,sumproplat,K20+L20))</f>
        <v>0</v>
      </c>
      <c r="N20" s="8">
        <f>IF(data=1,IF((K31-sumproplat)&gt;0,K31-sumproplat,0),IF(K31-(sumproplat-L31)&gt;0,K31-(M31-L31),0))</f>
        <v>0</v>
      </c>
      <c r="O20" s="8">
        <f t="shared" ref="O20:O31" si="7">IF(data=1,N20*(PROC/36500)*30.42,N20*(PROC/36000)*30)</f>
        <v>0</v>
      </c>
      <c r="P20" s="29">
        <f t="shared" ref="P20:P31" si="8">IF(data=1,IF(O20&gt;1,O20+sumproplat,0),IF(N20&gt;sumproplat*2,sumproplat,N20+O20))</f>
        <v>0</v>
      </c>
      <c r="Q20" s="8">
        <f>IF(data=1,IF((N31-sumproplat)&gt;0,N31-sumproplat,0),IF(N31-(sumproplat-O31)&gt;0,N31-(P31-O31),0))</f>
        <v>0</v>
      </c>
      <c r="R20" s="8">
        <f t="shared" ref="R20:R31" si="9">IF(data=1,Q20*(PROC/36500)*30.42,Q20*(PROC/36000)*30)</f>
        <v>0</v>
      </c>
      <c r="S20" s="29">
        <f t="shared" ref="S20:S31" si="10">IF(data=1,IF(R20&gt;1,R20+sumproplat,0),IF(Q20&gt;sumproplat*2,sumproplat,Q20+R20))</f>
        <v>0</v>
      </c>
      <c r="T20" s="8">
        <f>IF(data=1,IF((Q31-sumproplat)&gt;0,Q31-sumproplat,0),IF(Q31-(sumproplat-R31)&gt;0,Q31-(S31-R31),0))</f>
        <v>0</v>
      </c>
      <c r="U20" s="8">
        <f t="shared" ref="U20:U31" si="11">IF(data=1,T20*(PROC/36500)*30.42,T20*(PROC/36000)*30)</f>
        <v>0</v>
      </c>
      <c r="V20" s="29">
        <f t="shared" ref="V20:V31" si="12">IF(data=1,IF(U20&gt;1,U20+sumproplat,0),IF(T20&gt;sumproplat*2,sumproplat,T20+U20))</f>
        <v>0</v>
      </c>
    </row>
    <row r="21" spans="1:23" x14ac:dyDescent="0.25">
      <c r="A21" s="7" t="s">
        <v>20</v>
      </c>
      <c r="B21" s="9">
        <f>IF(data=1,IF((B20-sumproplat)&gt;0,B20-sumproplat,0),IF(B20-(sumproplat-C20)&gt;0,B20-(D20-C20),0))</f>
        <v>1000000</v>
      </c>
      <c r="C21" s="9">
        <f t="shared" si="0"/>
        <v>17916.666666666664</v>
      </c>
      <c r="D21" s="29">
        <f t="shared" ref="D21:D31" si="13">IF(data=1,IF(C21&gt;1,C21+sumproplat,0),IF(B21&gt;sumproplat*2,sumproplat,B21+C21))</f>
        <v>93353.909587601942</v>
      </c>
      <c r="E21" s="9">
        <f>IF(data=1,IF((E20-sumproplat)&gt;0,E20-sumproplat,0),IF(E20-(sumproplat-F20)&gt;0,E20-(G20-F20),0))</f>
        <v>0</v>
      </c>
      <c r="F21" s="9">
        <f t="shared" si="1"/>
        <v>0</v>
      </c>
      <c r="G21" s="29">
        <f t="shared" si="2"/>
        <v>0</v>
      </c>
      <c r="H21" s="9">
        <f>IF(data=1,IF((H20-sumproplat)&gt;0,H20-sumproplat,0),IF(H20-(sumproplat-I20)&gt;0,H20-(J20-I20),0))</f>
        <v>0</v>
      </c>
      <c r="I21" s="9">
        <f t="shared" si="3"/>
        <v>0</v>
      </c>
      <c r="J21" s="29">
        <f t="shared" si="4"/>
        <v>0</v>
      </c>
      <c r="K21" s="9">
        <f>IF(data=1,IF((K20-sumproplat)&gt;0,K20-sumproplat,0),IF(K20-(sumproplat-L20)&gt;0,K20-(M20-L20),0))</f>
        <v>0</v>
      </c>
      <c r="L21" s="9">
        <f t="shared" si="5"/>
        <v>0</v>
      </c>
      <c r="M21" s="29">
        <f t="shared" si="6"/>
        <v>0</v>
      </c>
      <c r="N21" s="9">
        <f>IF(data=1,IF((N20-sumproplat)&gt;0,N20-sumproplat,0),IF(N20-(sumproplat-O20)&gt;0,N20-(P20-O20),0))</f>
        <v>0</v>
      </c>
      <c r="O21" s="9">
        <f t="shared" si="7"/>
        <v>0</v>
      </c>
      <c r="P21" s="29">
        <f t="shared" si="8"/>
        <v>0</v>
      </c>
      <c r="Q21" s="9">
        <f>IF(data=1,IF((Q20-sumproplat)&gt;0,Q20-sumproplat,0),IF(Q20-(sumproplat-R20)&gt;0,Q20-(S20-R20),0))</f>
        <v>0</v>
      </c>
      <c r="R21" s="9">
        <f t="shared" si="9"/>
        <v>0</v>
      </c>
      <c r="S21" s="29">
        <f t="shared" si="10"/>
        <v>0</v>
      </c>
      <c r="T21" s="9">
        <f>IF(data=1,IF((T20-sumproplat)&gt;0,T20-sumproplat,0),IF(T20-(sumproplat-U20)&gt;0,T20-(V20-U20),0))</f>
        <v>0</v>
      </c>
      <c r="U21" s="9">
        <f t="shared" si="11"/>
        <v>0</v>
      </c>
      <c r="V21" s="29">
        <f t="shared" si="12"/>
        <v>0</v>
      </c>
    </row>
    <row r="22" spans="1:23" x14ac:dyDescent="0.25">
      <c r="A22" s="7" t="s">
        <v>21</v>
      </c>
      <c r="B22" s="9">
        <f t="shared" ref="B22:B31" si="14">IF(data=1,IF((B21-sumproplat)&gt;0,B21-sumproplat,0),IF(B21-(sumproplat-C21)&gt;0,B21-(D21-C21),0))</f>
        <v>924562.75707906473</v>
      </c>
      <c r="C22" s="9">
        <f t="shared" si="0"/>
        <v>16565.082730999908</v>
      </c>
      <c r="D22" s="29">
        <f t="shared" si="13"/>
        <v>93353.909587601942</v>
      </c>
      <c r="E22" s="9">
        <f t="shared" ref="E22:E31" si="15">IF(data=1,IF((E21-sumproplat)&gt;0,E21-sumproplat,0),IF(E21-(sumproplat-F21)&gt;0,E21-(G21-F21),0))</f>
        <v>0</v>
      </c>
      <c r="F22" s="9">
        <f t="shared" si="1"/>
        <v>0</v>
      </c>
      <c r="G22" s="29">
        <f t="shared" si="2"/>
        <v>0</v>
      </c>
      <c r="H22" s="9">
        <f t="shared" ref="H22:H31" si="16">IF(data=1,IF((H21-sumproplat)&gt;0,H21-sumproplat,0),IF(H21-(sumproplat-I21)&gt;0,H21-(J21-I21),0))</f>
        <v>0</v>
      </c>
      <c r="I22" s="9">
        <f t="shared" si="3"/>
        <v>0</v>
      </c>
      <c r="J22" s="29">
        <f t="shared" si="4"/>
        <v>0</v>
      </c>
      <c r="K22" s="9">
        <f t="shared" ref="K22:K31" si="17">IF(data=1,IF((K21-sumproplat)&gt;0,K21-sumproplat,0),IF(K21-(sumproplat-L21)&gt;0,K21-(M21-L21),0))</f>
        <v>0</v>
      </c>
      <c r="L22" s="9">
        <f t="shared" si="5"/>
        <v>0</v>
      </c>
      <c r="M22" s="29">
        <f t="shared" si="6"/>
        <v>0</v>
      </c>
      <c r="N22" s="9">
        <f t="shared" ref="N22:N31" si="18">IF(data=1,IF((N21-sumproplat)&gt;0,N21-sumproplat,0),IF(N21-(sumproplat-O21)&gt;0,N21-(P21-O21),0))</f>
        <v>0</v>
      </c>
      <c r="O22" s="9">
        <f t="shared" si="7"/>
        <v>0</v>
      </c>
      <c r="P22" s="29">
        <f t="shared" si="8"/>
        <v>0</v>
      </c>
      <c r="Q22" s="9">
        <f t="shared" ref="Q22:Q31" si="19">IF(data=1,IF((Q21-sumproplat)&gt;0,Q21-sumproplat,0),IF(Q21-(sumproplat-R21)&gt;0,Q21-(S21-R21),0))</f>
        <v>0</v>
      </c>
      <c r="R22" s="9">
        <f t="shared" si="9"/>
        <v>0</v>
      </c>
      <c r="S22" s="29">
        <f t="shared" si="10"/>
        <v>0</v>
      </c>
      <c r="T22" s="9">
        <f t="shared" ref="T22:T31" si="20">IF(data=1,IF((T21-sumproplat)&gt;0,T21-sumproplat,0),IF(T21-(sumproplat-U21)&gt;0,T21-(V21-U21),0))</f>
        <v>0</v>
      </c>
      <c r="U22" s="9">
        <f t="shared" si="11"/>
        <v>0</v>
      </c>
      <c r="V22" s="29">
        <f t="shared" si="12"/>
        <v>0</v>
      </c>
    </row>
    <row r="23" spans="1:23" x14ac:dyDescent="0.25">
      <c r="A23" s="7" t="s">
        <v>53</v>
      </c>
      <c r="B23" s="9">
        <f t="shared" si="14"/>
        <v>847773.93022246263</v>
      </c>
      <c r="C23" s="9">
        <f t="shared" si="0"/>
        <v>15189.282916485789</v>
      </c>
      <c r="D23" s="29">
        <f t="shared" si="13"/>
        <v>93353.909587601942</v>
      </c>
      <c r="E23" s="9">
        <f t="shared" si="15"/>
        <v>0</v>
      </c>
      <c r="F23" s="9">
        <f t="shared" si="1"/>
        <v>0</v>
      </c>
      <c r="G23" s="29">
        <f t="shared" si="2"/>
        <v>0</v>
      </c>
      <c r="H23" s="9">
        <f t="shared" si="16"/>
        <v>0</v>
      </c>
      <c r="I23" s="9">
        <f t="shared" si="3"/>
        <v>0</v>
      </c>
      <c r="J23" s="29">
        <f t="shared" si="4"/>
        <v>0</v>
      </c>
      <c r="K23" s="9">
        <f t="shared" si="17"/>
        <v>0</v>
      </c>
      <c r="L23" s="9">
        <f t="shared" si="5"/>
        <v>0</v>
      </c>
      <c r="M23" s="29">
        <f t="shared" si="6"/>
        <v>0</v>
      </c>
      <c r="N23" s="9">
        <f t="shared" si="18"/>
        <v>0</v>
      </c>
      <c r="O23" s="9">
        <f t="shared" si="7"/>
        <v>0</v>
      </c>
      <c r="P23" s="29">
        <f t="shared" si="8"/>
        <v>0</v>
      </c>
      <c r="Q23" s="9">
        <f t="shared" si="19"/>
        <v>0</v>
      </c>
      <c r="R23" s="9">
        <f t="shared" si="9"/>
        <v>0</v>
      </c>
      <c r="S23" s="29">
        <f t="shared" si="10"/>
        <v>0</v>
      </c>
      <c r="T23" s="9">
        <f t="shared" si="20"/>
        <v>0</v>
      </c>
      <c r="U23" s="9">
        <f t="shared" si="11"/>
        <v>0</v>
      </c>
      <c r="V23" s="29">
        <f t="shared" si="12"/>
        <v>0</v>
      </c>
    </row>
    <row r="24" spans="1:23" x14ac:dyDescent="0.25">
      <c r="A24" s="7" t="s">
        <v>54</v>
      </c>
      <c r="B24" s="9">
        <f t="shared" si="14"/>
        <v>769609.30355134653</v>
      </c>
      <c r="C24" s="9">
        <f t="shared" si="0"/>
        <v>13788.833355294959</v>
      </c>
      <c r="D24" s="29">
        <f t="shared" si="13"/>
        <v>93353.909587601942</v>
      </c>
      <c r="E24" s="9">
        <f t="shared" si="15"/>
        <v>0</v>
      </c>
      <c r="F24" s="9">
        <f t="shared" si="1"/>
        <v>0</v>
      </c>
      <c r="G24" s="29">
        <f t="shared" si="2"/>
        <v>0</v>
      </c>
      <c r="H24" s="9">
        <f t="shared" si="16"/>
        <v>0</v>
      </c>
      <c r="I24" s="9">
        <f t="shared" si="3"/>
        <v>0</v>
      </c>
      <c r="J24" s="29">
        <f t="shared" si="4"/>
        <v>0</v>
      </c>
      <c r="K24" s="9">
        <f t="shared" si="17"/>
        <v>0</v>
      </c>
      <c r="L24" s="9">
        <f t="shared" si="5"/>
        <v>0</v>
      </c>
      <c r="M24" s="29">
        <f t="shared" si="6"/>
        <v>0</v>
      </c>
      <c r="N24" s="9">
        <f t="shared" si="18"/>
        <v>0</v>
      </c>
      <c r="O24" s="9">
        <f t="shared" si="7"/>
        <v>0</v>
      </c>
      <c r="P24" s="29">
        <f t="shared" si="8"/>
        <v>0</v>
      </c>
      <c r="Q24" s="9">
        <f t="shared" si="19"/>
        <v>0</v>
      </c>
      <c r="R24" s="9">
        <f t="shared" si="9"/>
        <v>0</v>
      </c>
      <c r="S24" s="29">
        <f t="shared" si="10"/>
        <v>0</v>
      </c>
      <c r="T24" s="9">
        <f t="shared" si="20"/>
        <v>0</v>
      </c>
      <c r="U24" s="9">
        <f t="shared" si="11"/>
        <v>0</v>
      </c>
      <c r="V24" s="29">
        <f t="shared" si="12"/>
        <v>0</v>
      </c>
    </row>
    <row r="25" spans="1:23" x14ac:dyDescent="0.25">
      <c r="A25" s="7" t="s">
        <v>55</v>
      </c>
      <c r="B25" s="9">
        <f t="shared" si="14"/>
        <v>690044.22731903952</v>
      </c>
      <c r="C25" s="9">
        <f t="shared" si="0"/>
        <v>12363.29240613279</v>
      </c>
      <c r="D25" s="29">
        <f t="shared" si="13"/>
        <v>93353.909587601942</v>
      </c>
      <c r="E25" s="9">
        <f t="shared" si="15"/>
        <v>0</v>
      </c>
      <c r="F25" s="9">
        <f t="shared" si="1"/>
        <v>0</v>
      </c>
      <c r="G25" s="29">
        <f t="shared" si="2"/>
        <v>0</v>
      </c>
      <c r="H25" s="9">
        <f t="shared" si="16"/>
        <v>0</v>
      </c>
      <c r="I25" s="9">
        <f t="shared" si="3"/>
        <v>0</v>
      </c>
      <c r="J25" s="29">
        <f t="shared" si="4"/>
        <v>0</v>
      </c>
      <c r="K25" s="9">
        <f t="shared" si="17"/>
        <v>0</v>
      </c>
      <c r="L25" s="9">
        <f t="shared" si="5"/>
        <v>0</v>
      </c>
      <c r="M25" s="29">
        <f t="shared" si="6"/>
        <v>0</v>
      </c>
      <c r="N25" s="9">
        <f t="shared" si="18"/>
        <v>0</v>
      </c>
      <c r="O25" s="9">
        <f t="shared" si="7"/>
        <v>0</v>
      </c>
      <c r="P25" s="29">
        <f t="shared" si="8"/>
        <v>0</v>
      </c>
      <c r="Q25" s="9">
        <f t="shared" si="19"/>
        <v>0</v>
      </c>
      <c r="R25" s="9">
        <f t="shared" si="9"/>
        <v>0</v>
      </c>
      <c r="S25" s="29">
        <f t="shared" si="10"/>
        <v>0</v>
      </c>
      <c r="T25" s="9">
        <f t="shared" si="20"/>
        <v>0</v>
      </c>
      <c r="U25" s="9">
        <f t="shared" si="11"/>
        <v>0</v>
      </c>
      <c r="V25" s="29">
        <f t="shared" si="12"/>
        <v>0</v>
      </c>
    </row>
    <row r="26" spans="1:23" ht="14.25" customHeight="1" x14ac:dyDescent="0.25">
      <c r="A26" s="7" t="s">
        <v>56</v>
      </c>
      <c r="B26" s="9">
        <f t="shared" si="14"/>
        <v>609053.61013757042</v>
      </c>
      <c r="C26" s="9">
        <f t="shared" si="0"/>
        <v>10912.210514964801</v>
      </c>
      <c r="D26" s="29">
        <f t="shared" si="13"/>
        <v>93353.909587601942</v>
      </c>
      <c r="E26" s="9">
        <f t="shared" si="15"/>
        <v>0</v>
      </c>
      <c r="F26" s="9">
        <f t="shared" si="1"/>
        <v>0</v>
      </c>
      <c r="G26" s="29">
        <f t="shared" si="2"/>
        <v>0</v>
      </c>
      <c r="H26" s="9">
        <f t="shared" si="16"/>
        <v>0</v>
      </c>
      <c r="I26" s="9">
        <f t="shared" si="3"/>
        <v>0</v>
      </c>
      <c r="J26" s="29">
        <f t="shared" si="4"/>
        <v>0</v>
      </c>
      <c r="K26" s="9">
        <f t="shared" si="17"/>
        <v>0</v>
      </c>
      <c r="L26" s="9">
        <f t="shared" si="5"/>
        <v>0</v>
      </c>
      <c r="M26" s="29">
        <f t="shared" si="6"/>
        <v>0</v>
      </c>
      <c r="N26" s="9">
        <f t="shared" si="18"/>
        <v>0</v>
      </c>
      <c r="O26" s="9">
        <f t="shared" si="7"/>
        <v>0</v>
      </c>
      <c r="P26" s="29">
        <f t="shared" si="8"/>
        <v>0</v>
      </c>
      <c r="Q26" s="9">
        <f t="shared" si="19"/>
        <v>0</v>
      </c>
      <c r="R26" s="9">
        <f t="shared" si="9"/>
        <v>0</v>
      </c>
      <c r="S26" s="29">
        <f t="shared" si="10"/>
        <v>0</v>
      </c>
      <c r="T26" s="9">
        <f t="shared" si="20"/>
        <v>0</v>
      </c>
      <c r="U26" s="9">
        <f t="shared" si="11"/>
        <v>0</v>
      </c>
      <c r="V26" s="29">
        <f t="shared" si="12"/>
        <v>0</v>
      </c>
    </row>
    <row r="27" spans="1:23" x14ac:dyDescent="0.25">
      <c r="A27" s="7" t="s">
        <v>57</v>
      </c>
      <c r="B27" s="9">
        <f t="shared" si="14"/>
        <v>526611.91106493329</v>
      </c>
      <c r="C27" s="9">
        <f t="shared" si="0"/>
        <v>9435.1300732467207</v>
      </c>
      <c r="D27" s="29">
        <f t="shared" si="13"/>
        <v>93353.909587601942</v>
      </c>
      <c r="E27" s="9">
        <f t="shared" si="15"/>
        <v>0</v>
      </c>
      <c r="F27" s="9">
        <f t="shared" si="1"/>
        <v>0</v>
      </c>
      <c r="G27" s="29">
        <f t="shared" si="2"/>
        <v>0</v>
      </c>
      <c r="H27" s="9">
        <f t="shared" si="16"/>
        <v>0</v>
      </c>
      <c r="I27" s="9">
        <f t="shared" si="3"/>
        <v>0</v>
      </c>
      <c r="J27" s="29">
        <f t="shared" si="4"/>
        <v>0</v>
      </c>
      <c r="K27" s="9">
        <f t="shared" si="17"/>
        <v>0</v>
      </c>
      <c r="L27" s="9">
        <f t="shared" si="5"/>
        <v>0</v>
      </c>
      <c r="M27" s="29">
        <f t="shared" si="6"/>
        <v>0</v>
      </c>
      <c r="N27" s="9">
        <f t="shared" si="18"/>
        <v>0</v>
      </c>
      <c r="O27" s="9">
        <f t="shared" si="7"/>
        <v>0</v>
      </c>
      <c r="P27" s="29">
        <f t="shared" si="8"/>
        <v>0</v>
      </c>
      <c r="Q27" s="9">
        <f t="shared" si="19"/>
        <v>0</v>
      </c>
      <c r="R27" s="9">
        <f t="shared" si="9"/>
        <v>0</v>
      </c>
      <c r="S27" s="29">
        <f t="shared" si="10"/>
        <v>0</v>
      </c>
      <c r="T27" s="9">
        <f t="shared" si="20"/>
        <v>0</v>
      </c>
      <c r="U27" s="9">
        <f t="shared" si="11"/>
        <v>0</v>
      </c>
      <c r="V27" s="29">
        <f t="shared" si="12"/>
        <v>0</v>
      </c>
    </row>
    <row r="28" spans="1:23" x14ac:dyDescent="0.25">
      <c r="A28" s="7" t="s">
        <v>58</v>
      </c>
      <c r="B28" s="9">
        <f t="shared" si="14"/>
        <v>442693.13155057805</v>
      </c>
      <c r="C28" s="9">
        <f t="shared" si="0"/>
        <v>7931.5852736145225</v>
      </c>
      <c r="D28" s="29">
        <f t="shared" si="13"/>
        <v>93353.909587601942</v>
      </c>
      <c r="E28" s="9">
        <f t="shared" si="15"/>
        <v>0</v>
      </c>
      <c r="F28" s="9">
        <f t="shared" si="1"/>
        <v>0</v>
      </c>
      <c r="G28" s="29">
        <f t="shared" si="2"/>
        <v>0</v>
      </c>
      <c r="H28" s="9">
        <f t="shared" si="16"/>
        <v>0</v>
      </c>
      <c r="I28" s="9">
        <f t="shared" si="3"/>
        <v>0</v>
      </c>
      <c r="J28" s="29">
        <f t="shared" si="4"/>
        <v>0</v>
      </c>
      <c r="K28" s="9">
        <f t="shared" si="17"/>
        <v>0</v>
      </c>
      <c r="L28" s="9">
        <f t="shared" si="5"/>
        <v>0</v>
      </c>
      <c r="M28" s="29">
        <f t="shared" si="6"/>
        <v>0</v>
      </c>
      <c r="N28" s="9">
        <f t="shared" si="18"/>
        <v>0</v>
      </c>
      <c r="O28" s="9">
        <f t="shared" si="7"/>
        <v>0</v>
      </c>
      <c r="P28" s="29">
        <f t="shared" si="8"/>
        <v>0</v>
      </c>
      <c r="Q28" s="9">
        <f t="shared" si="19"/>
        <v>0</v>
      </c>
      <c r="R28" s="9">
        <f t="shared" si="9"/>
        <v>0</v>
      </c>
      <c r="S28" s="29">
        <f t="shared" si="10"/>
        <v>0</v>
      </c>
      <c r="T28" s="9">
        <f t="shared" si="20"/>
        <v>0</v>
      </c>
      <c r="U28" s="9">
        <f t="shared" si="11"/>
        <v>0</v>
      </c>
      <c r="V28" s="29">
        <f t="shared" si="12"/>
        <v>0</v>
      </c>
    </row>
    <row r="29" spans="1:23" x14ac:dyDescent="0.25">
      <c r="A29" s="7" t="s">
        <v>59</v>
      </c>
      <c r="B29" s="9">
        <f t="shared" si="14"/>
        <v>357270.80723659066</v>
      </c>
      <c r="C29" s="9">
        <f t="shared" si="0"/>
        <v>6401.1019629889161</v>
      </c>
      <c r="D29" s="29">
        <f t="shared" si="13"/>
        <v>93353.909587601942</v>
      </c>
      <c r="E29" s="9">
        <f t="shared" si="15"/>
        <v>0</v>
      </c>
      <c r="F29" s="9">
        <f t="shared" si="1"/>
        <v>0</v>
      </c>
      <c r="G29" s="29">
        <f t="shared" si="2"/>
        <v>0</v>
      </c>
      <c r="H29" s="9">
        <f t="shared" si="16"/>
        <v>0</v>
      </c>
      <c r="I29" s="9">
        <f t="shared" si="3"/>
        <v>0</v>
      </c>
      <c r="J29" s="29">
        <f t="shared" si="4"/>
        <v>0</v>
      </c>
      <c r="K29" s="9">
        <f t="shared" si="17"/>
        <v>0</v>
      </c>
      <c r="L29" s="9">
        <f t="shared" si="5"/>
        <v>0</v>
      </c>
      <c r="M29" s="29">
        <f t="shared" si="6"/>
        <v>0</v>
      </c>
      <c r="N29" s="9">
        <f t="shared" si="18"/>
        <v>0</v>
      </c>
      <c r="O29" s="9">
        <f t="shared" si="7"/>
        <v>0</v>
      </c>
      <c r="P29" s="29">
        <f t="shared" si="8"/>
        <v>0</v>
      </c>
      <c r="Q29" s="9">
        <f t="shared" si="19"/>
        <v>0</v>
      </c>
      <c r="R29" s="9">
        <f t="shared" si="9"/>
        <v>0</v>
      </c>
      <c r="S29" s="29">
        <f t="shared" si="10"/>
        <v>0</v>
      </c>
      <c r="T29" s="9">
        <f t="shared" si="20"/>
        <v>0</v>
      </c>
      <c r="U29" s="9">
        <f t="shared" si="11"/>
        <v>0</v>
      </c>
      <c r="V29" s="29">
        <f t="shared" si="12"/>
        <v>0</v>
      </c>
    </row>
    <row r="30" spans="1:23" x14ac:dyDescent="0.25">
      <c r="A30" s="7" t="s">
        <v>60</v>
      </c>
      <c r="B30" s="9">
        <f t="shared" si="14"/>
        <v>270317.9996119776</v>
      </c>
      <c r="C30" s="9">
        <f t="shared" si="0"/>
        <v>4843.1974930479319</v>
      </c>
      <c r="D30" s="29">
        <f t="shared" si="13"/>
        <v>93353.909587601942</v>
      </c>
      <c r="E30" s="9">
        <f t="shared" si="15"/>
        <v>0</v>
      </c>
      <c r="F30" s="9">
        <f t="shared" si="1"/>
        <v>0</v>
      </c>
      <c r="G30" s="29">
        <f t="shared" si="2"/>
        <v>0</v>
      </c>
      <c r="H30" s="9">
        <f t="shared" si="16"/>
        <v>0</v>
      </c>
      <c r="I30" s="9">
        <f t="shared" si="3"/>
        <v>0</v>
      </c>
      <c r="J30" s="29">
        <f t="shared" si="4"/>
        <v>0</v>
      </c>
      <c r="K30" s="9">
        <f t="shared" si="17"/>
        <v>0</v>
      </c>
      <c r="L30" s="9">
        <f t="shared" si="5"/>
        <v>0</v>
      </c>
      <c r="M30" s="29">
        <f t="shared" si="6"/>
        <v>0</v>
      </c>
      <c r="N30" s="9">
        <f t="shared" si="18"/>
        <v>0</v>
      </c>
      <c r="O30" s="9">
        <f t="shared" si="7"/>
        <v>0</v>
      </c>
      <c r="P30" s="29">
        <f t="shared" si="8"/>
        <v>0</v>
      </c>
      <c r="Q30" s="9">
        <f t="shared" si="19"/>
        <v>0</v>
      </c>
      <c r="R30" s="9">
        <f t="shared" si="9"/>
        <v>0</v>
      </c>
      <c r="S30" s="29">
        <f t="shared" si="10"/>
        <v>0</v>
      </c>
      <c r="T30" s="9">
        <f t="shared" si="20"/>
        <v>0</v>
      </c>
      <c r="U30" s="9">
        <f t="shared" si="11"/>
        <v>0</v>
      </c>
      <c r="V30" s="29">
        <f t="shared" si="12"/>
        <v>0</v>
      </c>
    </row>
    <row r="31" spans="1:23" ht="15.75" thickBot="1" x14ac:dyDescent="0.3">
      <c r="A31" s="7" t="s">
        <v>61</v>
      </c>
      <c r="B31" s="10">
        <f t="shared" si="14"/>
        <v>181807.2875174236</v>
      </c>
      <c r="C31" s="10">
        <f t="shared" si="0"/>
        <v>3257.380568020506</v>
      </c>
      <c r="D31" s="29">
        <f t="shared" si="13"/>
        <v>185064.66808544411</v>
      </c>
      <c r="E31" s="10">
        <f t="shared" si="15"/>
        <v>0</v>
      </c>
      <c r="F31" s="10">
        <f t="shared" si="1"/>
        <v>0</v>
      </c>
      <c r="G31" s="29">
        <f t="shared" si="2"/>
        <v>0</v>
      </c>
      <c r="H31" s="10">
        <f t="shared" si="16"/>
        <v>0</v>
      </c>
      <c r="I31" s="10">
        <f t="shared" si="3"/>
        <v>0</v>
      </c>
      <c r="J31" s="29">
        <f t="shared" si="4"/>
        <v>0</v>
      </c>
      <c r="K31" s="10">
        <f t="shared" si="17"/>
        <v>0</v>
      </c>
      <c r="L31" s="10">
        <f t="shared" si="5"/>
        <v>0</v>
      </c>
      <c r="M31" s="29">
        <f t="shared" si="6"/>
        <v>0</v>
      </c>
      <c r="N31" s="10">
        <f t="shared" si="18"/>
        <v>0</v>
      </c>
      <c r="O31" s="10">
        <f t="shared" si="7"/>
        <v>0</v>
      </c>
      <c r="P31" s="29">
        <f t="shared" si="8"/>
        <v>0</v>
      </c>
      <c r="Q31" s="10">
        <f t="shared" si="19"/>
        <v>0</v>
      </c>
      <c r="R31" s="10">
        <f t="shared" si="9"/>
        <v>0</v>
      </c>
      <c r="S31" s="29">
        <f t="shared" si="10"/>
        <v>0</v>
      </c>
      <c r="T31" s="10">
        <f t="shared" si="20"/>
        <v>0</v>
      </c>
      <c r="U31" s="10">
        <f t="shared" si="11"/>
        <v>0</v>
      </c>
      <c r="V31" s="29">
        <f t="shared" si="12"/>
        <v>0</v>
      </c>
    </row>
    <row r="32" spans="1:23" ht="16.5" thickTop="1" thickBot="1" x14ac:dyDescent="0.3">
      <c r="A32" s="30" t="s">
        <v>23</v>
      </c>
      <c r="B32" s="11"/>
      <c r="C32" s="12">
        <f>SUM(C20:C31)</f>
        <v>136520.43062813018</v>
      </c>
      <c r="D32" s="31">
        <f>SUM(D20:D31)</f>
        <v>1136520.43062813</v>
      </c>
      <c r="E32" s="11"/>
      <c r="F32" s="12">
        <f>SUM(F20:F31)</f>
        <v>0</v>
      </c>
      <c r="G32" s="31">
        <f>SUM(G20:G31)</f>
        <v>0</v>
      </c>
      <c r="H32" s="11"/>
      <c r="I32" s="12">
        <f>SUM(I20:I31)</f>
        <v>0</v>
      </c>
      <c r="J32" s="31">
        <f>SUM(J20:J31)</f>
        <v>0</v>
      </c>
      <c r="K32" s="11"/>
      <c r="L32" s="12">
        <f>SUM(L20:L31)</f>
        <v>0</v>
      </c>
      <c r="M32" s="31">
        <f>SUM(M20:M31)</f>
        <v>0</v>
      </c>
      <c r="N32" s="11"/>
      <c r="O32" s="12">
        <f>SUM(O20:O31)</f>
        <v>0</v>
      </c>
      <c r="P32" s="31">
        <f>SUM(P20:P31)</f>
        <v>0</v>
      </c>
      <c r="Q32" s="11"/>
      <c r="R32" s="12">
        <f>SUM(R20:R31)</f>
        <v>0</v>
      </c>
      <c r="S32" s="31">
        <f>SUM(S20:S31)</f>
        <v>0</v>
      </c>
      <c r="T32" s="11"/>
      <c r="U32" s="12">
        <f>SUM(U20:U31)</f>
        <v>0</v>
      </c>
      <c r="V32" s="31">
        <f>SUM(V20:V31)</f>
        <v>0</v>
      </c>
    </row>
    <row r="33" spans="1:36" ht="12.75" hidden="1" customHeight="1" thickBot="1" x14ac:dyDescent="0.3">
      <c r="A33" s="110" t="s">
        <v>22</v>
      </c>
      <c r="B33" s="48" t="s">
        <v>31</v>
      </c>
      <c r="C33" s="49"/>
      <c r="D33" s="50"/>
      <c r="E33" s="112" t="s">
        <v>32</v>
      </c>
      <c r="F33" s="113"/>
      <c r="G33" s="114"/>
      <c r="H33" s="112" t="s">
        <v>33</v>
      </c>
      <c r="I33" s="113"/>
      <c r="J33" s="114"/>
      <c r="K33" s="112" t="s">
        <v>34</v>
      </c>
      <c r="L33" s="113"/>
      <c r="M33" s="114"/>
      <c r="N33" s="112" t="s">
        <v>35</v>
      </c>
      <c r="O33" s="113"/>
      <c r="P33" s="114"/>
      <c r="Q33" s="112" t="s">
        <v>36</v>
      </c>
      <c r="R33" s="113"/>
      <c r="S33" s="114"/>
      <c r="T33" s="112" t="s">
        <v>37</v>
      </c>
      <c r="U33" s="113"/>
      <c r="V33" s="114"/>
    </row>
    <row r="34" spans="1:36" ht="30.75" hidden="1" thickBot="1" x14ac:dyDescent="0.3">
      <c r="A34" s="111"/>
      <c r="B34" s="5" t="s">
        <v>45</v>
      </c>
      <c r="C34" s="6" t="s">
        <v>46</v>
      </c>
      <c r="D34" s="6" t="s">
        <v>47</v>
      </c>
      <c r="E34" s="5" t="s">
        <v>45</v>
      </c>
      <c r="F34" s="6" t="s">
        <v>46</v>
      </c>
      <c r="G34" s="6" t="s">
        <v>47</v>
      </c>
      <c r="H34" s="5" t="s">
        <v>45</v>
      </c>
      <c r="I34" s="6" t="s">
        <v>46</v>
      </c>
      <c r="J34" s="6" t="s">
        <v>47</v>
      </c>
      <c r="K34" s="5" t="s">
        <v>45</v>
      </c>
      <c r="L34" s="6" t="s">
        <v>46</v>
      </c>
      <c r="M34" s="6" t="s">
        <v>47</v>
      </c>
      <c r="N34" s="5" t="s">
        <v>45</v>
      </c>
      <c r="O34" s="6" t="s">
        <v>46</v>
      </c>
      <c r="P34" s="6" t="s">
        <v>47</v>
      </c>
      <c r="Q34" s="5" t="s">
        <v>45</v>
      </c>
      <c r="R34" s="6" t="s">
        <v>46</v>
      </c>
      <c r="S34" s="6" t="s">
        <v>47</v>
      </c>
      <c r="T34" s="5" t="s">
        <v>45</v>
      </c>
      <c r="U34" s="6" t="s">
        <v>46</v>
      </c>
      <c r="V34" s="6" t="s">
        <v>47</v>
      </c>
    </row>
    <row r="35" spans="1:36" ht="15.75" hidden="1" thickTop="1" x14ac:dyDescent="0.25">
      <c r="A35" s="7" t="s">
        <v>19</v>
      </c>
      <c r="B35" s="8">
        <f>IF(data=1,IF((T31-sumproplat)&gt;0,T31-sumproplat,0),IF(T31-(sumproplat-U31)&gt;0,T31-(V31-U31),0))</f>
        <v>0</v>
      </c>
      <c r="C35" s="8">
        <f t="shared" ref="C35:C46" si="21">IF(data=1,B35*(PROC/36500)*30.42,B35*(PROC/36000)*30)</f>
        <v>0</v>
      </c>
      <c r="D35" s="29">
        <f t="shared" ref="D35:D46" si="22">IF(data=1,IF(C35&gt;1,C35+sumproplat,0),IF(B35&gt;sumproplat*2,sumproplat,B35+C35))</f>
        <v>0</v>
      </c>
      <c r="E35" s="8">
        <f>IF(data=1,IF((B46-sumproplat)&gt;0,B46-sumproplat,0),IF(B46-(sumproplat-C46)&gt;0,B46-(D46-C46),0))</f>
        <v>0</v>
      </c>
      <c r="F35" s="8">
        <f t="shared" ref="F35:F46" si="23">IF(data=1,E35*(PROC/36500)*30.42,E35*(PROC/36000)*30)</f>
        <v>0</v>
      </c>
      <c r="G35" s="29">
        <f t="shared" ref="G35:G46" si="24">IF(data=1,IF(F35&gt;1,F35+sumproplat,0),IF(E35&gt;sumproplat*2,sumproplat,E35+F35))</f>
        <v>0</v>
      </c>
      <c r="H35" s="8">
        <f>IF(data=1,IF((E46-sumproplat)&gt;0,E46-sumproplat,0),IF(E46-(sumproplat-F46)&gt;0,E46-(G46-F46),0))</f>
        <v>0</v>
      </c>
      <c r="I35" s="8">
        <f t="shared" ref="I35:I46" si="25">IF(data=1,H35*(PROC/36500)*30.42,H35*(PROC/36000)*30)</f>
        <v>0</v>
      </c>
      <c r="J35" s="29">
        <f t="shared" ref="J35:J46" si="26">IF(data=1,IF(I35&gt;1,I35+sumproplat,0),IF(H35&gt;sumproplat*2,sumproplat,H35+I35))</f>
        <v>0</v>
      </c>
      <c r="K35" s="8">
        <f>IF(data=1,IF((H46-sumproplat)&gt;0,H46-sumproplat,0),IF(H46-(sumproplat-I46)&gt;0,H46-(J46-I46),0))</f>
        <v>0</v>
      </c>
      <c r="L35" s="8">
        <f t="shared" ref="L35:L46" si="27">IF(data=1,K35*(PROC/36500)*30.42,K35*(PROC/36000)*30)</f>
        <v>0</v>
      </c>
      <c r="M35" s="29">
        <f t="shared" ref="M35:M46" si="28">IF(data=1,IF(L35&gt;1,L35+sumproplat,0),IF(K35&gt;sumproplat*2,sumproplat,K35+L35))</f>
        <v>0</v>
      </c>
      <c r="N35" s="8">
        <f>IF(data=1,IF((K46-sumproplat)&gt;0,K46-sumproplat,0),IF(K46-(sumproplat-L46)&gt;0,K46-(M46-L46),0))</f>
        <v>0</v>
      </c>
      <c r="O35" s="8">
        <f t="shared" ref="O35:O46" si="29">IF(data=1,N35*(PROC/36500)*30.42,N35*(PROC/36000)*30)</f>
        <v>0</v>
      </c>
      <c r="P35" s="29">
        <f t="shared" ref="P35:P46" si="30">IF(data=1,IF(O35&gt;1,O35+sumproplat,0),IF(N35&gt;sumproplat*2,sumproplat,N35+O35))</f>
        <v>0</v>
      </c>
      <c r="Q35" s="8">
        <f>IF(data=1,IF((N46-sumproplat)&gt;0,N46-sumproplat,0),IF(N46-(sumproplat-O46)&gt;0,N46-(P46-O46),0))</f>
        <v>0</v>
      </c>
      <c r="R35" s="8">
        <f t="shared" ref="R35:R46" si="31">IF(data=1,Q35*(PROC/36500)*30.42,Q35*(PROC/36000)*30)</f>
        <v>0</v>
      </c>
      <c r="S35" s="29">
        <f t="shared" ref="S35:S46" si="32">IF(data=1,IF(R35&gt;1,R35+sumproplat,0),IF(Q35&gt;sumproplat*2,sumproplat,Q35+R35))</f>
        <v>0</v>
      </c>
      <c r="T35" s="8">
        <f>IF(data=1,IF((Q46-sumproplat)&gt;0,Q46-sumproplat,0),IF(Q46-(sumproplat-R46)&gt;0,Q46-(S46-R46),0))</f>
        <v>0</v>
      </c>
      <c r="U35" s="8">
        <f t="shared" ref="U35:U46" si="33">IF(data=1,T35*(PROC/36500)*30.42,T35*(PROC/36000)*30)</f>
        <v>0</v>
      </c>
      <c r="V35" s="29">
        <f t="shared" ref="V35:V46" si="34">IF(data=1,IF(U35&gt;1,U35+sumproplat,0),IF(T35&gt;sumproplat*2,sumproplat,T35+U35))</f>
        <v>0</v>
      </c>
    </row>
    <row r="36" spans="1:36" hidden="1" x14ac:dyDescent="0.25">
      <c r="A36" s="7" t="s">
        <v>20</v>
      </c>
      <c r="B36" s="9">
        <f>IF(data=1,IF((B35-sumproplat)&gt;0,B35-sumproplat,0),IF(B35-(sumproplat-C35)&gt;0,B35-(D35-C35),0))</f>
        <v>0</v>
      </c>
      <c r="C36" s="9">
        <f t="shared" si="21"/>
        <v>0</v>
      </c>
      <c r="D36" s="29">
        <f t="shared" si="22"/>
        <v>0</v>
      </c>
      <c r="E36" s="9">
        <f>IF(data=1,IF((E35-sumproplat)&gt;0,E35-sumproplat,0),IF(E35-(sumproplat-F35)&gt;0,E35-(G35-F35),0))</f>
        <v>0</v>
      </c>
      <c r="F36" s="9">
        <f t="shared" si="23"/>
        <v>0</v>
      </c>
      <c r="G36" s="29">
        <f t="shared" si="24"/>
        <v>0</v>
      </c>
      <c r="H36" s="9">
        <f>IF(data=1,IF((H35-sumproplat)&gt;0,H35-sumproplat,0),IF(H35-(sumproplat-I35)&gt;0,H35-(J35-I35),0))</f>
        <v>0</v>
      </c>
      <c r="I36" s="9">
        <f t="shared" si="25"/>
        <v>0</v>
      </c>
      <c r="J36" s="29">
        <f t="shared" si="26"/>
        <v>0</v>
      </c>
      <c r="K36" s="9">
        <f>IF(data=1,IF((K35-sumproplat)&gt;0,K35-sumproplat,0),IF(K35-(sumproplat-L35)&gt;0,K35-(M35-L35),0))</f>
        <v>0</v>
      </c>
      <c r="L36" s="9">
        <f t="shared" si="27"/>
        <v>0</v>
      </c>
      <c r="M36" s="29">
        <f t="shared" si="28"/>
        <v>0</v>
      </c>
      <c r="N36" s="9">
        <f>IF(data=1,IF((N35-sumproplat)&gt;0,N35-sumproplat,0),IF(N35-(sumproplat-O35)&gt;0,N35-(P35-O35),0))</f>
        <v>0</v>
      </c>
      <c r="O36" s="9">
        <f t="shared" si="29"/>
        <v>0</v>
      </c>
      <c r="P36" s="29">
        <f t="shared" si="30"/>
        <v>0</v>
      </c>
      <c r="Q36" s="9">
        <f>IF(data=1,IF((Q35-sumproplat)&gt;0,Q35-sumproplat,0),IF(Q35-(sumproplat-R35)&gt;0,Q35-(S35-R35),0))</f>
        <v>0</v>
      </c>
      <c r="R36" s="9">
        <f t="shared" si="31"/>
        <v>0</v>
      </c>
      <c r="S36" s="29">
        <f t="shared" si="32"/>
        <v>0</v>
      </c>
      <c r="T36" s="9">
        <f>IF(data=1,IF((T35-sumproplat)&gt;0,T35-sumproplat,0),IF(T35-(sumproplat-U35)&gt;0,T35-(V35-U35),0))</f>
        <v>0</v>
      </c>
      <c r="U36" s="9">
        <f t="shared" si="33"/>
        <v>0</v>
      </c>
      <c r="V36" s="29">
        <f t="shared" si="34"/>
        <v>0</v>
      </c>
    </row>
    <row r="37" spans="1:36" hidden="1" x14ac:dyDescent="0.25">
      <c r="A37" s="7" t="s">
        <v>21</v>
      </c>
      <c r="B37" s="9">
        <f t="shared" ref="B37:B46" si="35">IF(data=1,IF((B36-sumproplat)&gt;0,B36-sumproplat,0),IF(B36-(sumproplat-C36)&gt;0,B36-(D36-C36),0))</f>
        <v>0</v>
      </c>
      <c r="C37" s="9">
        <f t="shared" si="21"/>
        <v>0</v>
      </c>
      <c r="D37" s="29">
        <f t="shared" si="22"/>
        <v>0</v>
      </c>
      <c r="E37" s="9">
        <f t="shared" ref="E37:E46" si="36">IF(data=1,IF((E36-sumproplat)&gt;0,E36-sumproplat,0),IF(E36-(sumproplat-F36)&gt;0,E36-(G36-F36),0))</f>
        <v>0</v>
      </c>
      <c r="F37" s="9">
        <f t="shared" si="23"/>
        <v>0</v>
      </c>
      <c r="G37" s="29">
        <f t="shared" si="24"/>
        <v>0</v>
      </c>
      <c r="H37" s="9">
        <f t="shared" ref="H37:H46" si="37">IF(data=1,IF((H36-sumproplat)&gt;0,H36-sumproplat,0),IF(H36-(sumproplat-I36)&gt;0,H36-(J36-I36),0))</f>
        <v>0</v>
      </c>
      <c r="I37" s="9">
        <f t="shared" si="25"/>
        <v>0</v>
      </c>
      <c r="J37" s="29">
        <f t="shared" si="26"/>
        <v>0</v>
      </c>
      <c r="K37" s="9">
        <f t="shared" ref="K37:K46" si="38">IF(data=1,IF((K36-sumproplat)&gt;0,K36-sumproplat,0),IF(K36-(sumproplat-L36)&gt;0,K36-(M36-L36),0))</f>
        <v>0</v>
      </c>
      <c r="L37" s="9">
        <f t="shared" si="27"/>
        <v>0</v>
      </c>
      <c r="M37" s="29">
        <f t="shared" si="28"/>
        <v>0</v>
      </c>
      <c r="N37" s="9">
        <f t="shared" ref="N37:N46" si="39">IF(data=1,IF((N36-sumproplat)&gt;0,N36-sumproplat,0),IF(N36-(sumproplat-O36)&gt;0,N36-(P36-O36),0))</f>
        <v>0</v>
      </c>
      <c r="O37" s="9">
        <f t="shared" si="29"/>
        <v>0</v>
      </c>
      <c r="P37" s="29">
        <f t="shared" si="30"/>
        <v>0</v>
      </c>
      <c r="Q37" s="9">
        <f t="shared" ref="Q37:Q46" si="40">IF(data=1,IF((Q36-sumproplat)&gt;0,Q36-sumproplat,0),IF(Q36-(sumproplat-R36)&gt;0,Q36-(S36-R36),0))</f>
        <v>0</v>
      </c>
      <c r="R37" s="9">
        <f t="shared" si="31"/>
        <v>0</v>
      </c>
      <c r="S37" s="29">
        <f t="shared" si="32"/>
        <v>0</v>
      </c>
      <c r="T37" s="9">
        <f t="shared" ref="T37:T46" si="41">IF(data=1,IF((T36-sumproplat)&gt;0,T36-sumproplat,0),IF(T36-(sumproplat-U36)&gt;0,T36-(V36-U36),0))</f>
        <v>0</v>
      </c>
      <c r="U37" s="9">
        <f t="shared" si="33"/>
        <v>0</v>
      </c>
      <c r="V37" s="29">
        <f t="shared" si="34"/>
        <v>0</v>
      </c>
    </row>
    <row r="38" spans="1:36" hidden="1" x14ac:dyDescent="0.25">
      <c r="A38" s="7" t="s">
        <v>53</v>
      </c>
      <c r="B38" s="9">
        <f t="shared" si="35"/>
        <v>0</v>
      </c>
      <c r="C38" s="9">
        <f t="shared" si="21"/>
        <v>0</v>
      </c>
      <c r="D38" s="29">
        <f t="shared" si="22"/>
        <v>0</v>
      </c>
      <c r="E38" s="9">
        <f t="shared" si="36"/>
        <v>0</v>
      </c>
      <c r="F38" s="9">
        <f t="shared" si="23"/>
        <v>0</v>
      </c>
      <c r="G38" s="29">
        <f t="shared" si="24"/>
        <v>0</v>
      </c>
      <c r="H38" s="9">
        <f t="shared" si="37"/>
        <v>0</v>
      </c>
      <c r="I38" s="9">
        <f t="shared" si="25"/>
        <v>0</v>
      </c>
      <c r="J38" s="29">
        <f t="shared" si="26"/>
        <v>0</v>
      </c>
      <c r="K38" s="9">
        <f t="shared" si="38"/>
        <v>0</v>
      </c>
      <c r="L38" s="9">
        <f t="shared" si="27"/>
        <v>0</v>
      </c>
      <c r="M38" s="29">
        <f t="shared" si="28"/>
        <v>0</v>
      </c>
      <c r="N38" s="9">
        <f t="shared" si="39"/>
        <v>0</v>
      </c>
      <c r="O38" s="9">
        <f t="shared" si="29"/>
        <v>0</v>
      </c>
      <c r="P38" s="29">
        <f t="shared" si="30"/>
        <v>0</v>
      </c>
      <c r="Q38" s="9">
        <f t="shared" si="40"/>
        <v>0</v>
      </c>
      <c r="R38" s="9">
        <f t="shared" si="31"/>
        <v>0</v>
      </c>
      <c r="S38" s="29">
        <f t="shared" si="32"/>
        <v>0</v>
      </c>
      <c r="T38" s="9">
        <f t="shared" si="41"/>
        <v>0</v>
      </c>
      <c r="U38" s="9">
        <f t="shared" si="33"/>
        <v>0</v>
      </c>
      <c r="V38" s="29">
        <f t="shared" si="34"/>
        <v>0</v>
      </c>
    </row>
    <row r="39" spans="1:36" hidden="1" x14ac:dyDescent="0.25">
      <c r="A39" s="7" t="s">
        <v>54</v>
      </c>
      <c r="B39" s="9">
        <f t="shared" si="35"/>
        <v>0</v>
      </c>
      <c r="C39" s="9">
        <f t="shared" si="21"/>
        <v>0</v>
      </c>
      <c r="D39" s="29">
        <f t="shared" si="22"/>
        <v>0</v>
      </c>
      <c r="E39" s="9">
        <f t="shared" si="36"/>
        <v>0</v>
      </c>
      <c r="F39" s="9">
        <f t="shared" si="23"/>
        <v>0</v>
      </c>
      <c r="G39" s="29">
        <f t="shared" si="24"/>
        <v>0</v>
      </c>
      <c r="H39" s="9">
        <f t="shared" si="37"/>
        <v>0</v>
      </c>
      <c r="I39" s="9">
        <f t="shared" si="25"/>
        <v>0</v>
      </c>
      <c r="J39" s="29">
        <f t="shared" si="26"/>
        <v>0</v>
      </c>
      <c r="K39" s="9">
        <f t="shared" si="38"/>
        <v>0</v>
      </c>
      <c r="L39" s="9">
        <f t="shared" si="27"/>
        <v>0</v>
      </c>
      <c r="M39" s="29">
        <f t="shared" si="28"/>
        <v>0</v>
      </c>
      <c r="N39" s="9">
        <f t="shared" si="39"/>
        <v>0</v>
      </c>
      <c r="O39" s="9">
        <f t="shared" si="29"/>
        <v>0</v>
      </c>
      <c r="P39" s="29">
        <f t="shared" si="30"/>
        <v>0</v>
      </c>
      <c r="Q39" s="9">
        <f t="shared" si="40"/>
        <v>0</v>
      </c>
      <c r="R39" s="9">
        <f t="shared" si="31"/>
        <v>0</v>
      </c>
      <c r="S39" s="29">
        <f t="shared" si="32"/>
        <v>0</v>
      </c>
      <c r="T39" s="9">
        <f t="shared" si="41"/>
        <v>0</v>
      </c>
      <c r="U39" s="9">
        <f t="shared" si="33"/>
        <v>0</v>
      </c>
      <c r="V39" s="29">
        <f t="shared" si="34"/>
        <v>0</v>
      </c>
    </row>
    <row r="40" spans="1:36" hidden="1" x14ac:dyDescent="0.25">
      <c r="A40" s="7" t="s">
        <v>55</v>
      </c>
      <c r="B40" s="9">
        <f t="shared" si="35"/>
        <v>0</v>
      </c>
      <c r="C40" s="9">
        <f t="shared" si="21"/>
        <v>0</v>
      </c>
      <c r="D40" s="29">
        <f t="shared" si="22"/>
        <v>0</v>
      </c>
      <c r="E40" s="9">
        <f t="shared" si="36"/>
        <v>0</v>
      </c>
      <c r="F40" s="9">
        <f t="shared" si="23"/>
        <v>0</v>
      </c>
      <c r="G40" s="29">
        <f t="shared" si="24"/>
        <v>0</v>
      </c>
      <c r="H40" s="9">
        <f t="shared" si="37"/>
        <v>0</v>
      </c>
      <c r="I40" s="9">
        <f t="shared" si="25"/>
        <v>0</v>
      </c>
      <c r="J40" s="29">
        <f t="shared" si="26"/>
        <v>0</v>
      </c>
      <c r="K40" s="9">
        <f t="shared" si="38"/>
        <v>0</v>
      </c>
      <c r="L40" s="9">
        <f t="shared" si="27"/>
        <v>0</v>
      </c>
      <c r="M40" s="29">
        <f t="shared" si="28"/>
        <v>0</v>
      </c>
      <c r="N40" s="9">
        <f t="shared" si="39"/>
        <v>0</v>
      </c>
      <c r="O40" s="9">
        <f t="shared" si="29"/>
        <v>0</v>
      </c>
      <c r="P40" s="29">
        <f t="shared" si="30"/>
        <v>0</v>
      </c>
      <c r="Q40" s="9">
        <f t="shared" si="40"/>
        <v>0</v>
      </c>
      <c r="R40" s="9">
        <f t="shared" si="31"/>
        <v>0</v>
      </c>
      <c r="S40" s="29">
        <f t="shared" si="32"/>
        <v>0</v>
      </c>
      <c r="T40" s="9">
        <f t="shared" si="41"/>
        <v>0</v>
      </c>
      <c r="U40" s="9">
        <f t="shared" si="33"/>
        <v>0</v>
      </c>
      <c r="V40" s="29">
        <f t="shared" si="34"/>
        <v>0</v>
      </c>
    </row>
    <row r="41" spans="1:36" hidden="1" x14ac:dyDescent="0.25">
      <c r="A41" s="7" t="s">
        <v>56</v>
      </c>
      <c r="B41" s="9">
        <f t="shared" si="35"/>
        <v>0</v>
      </c>
      <c r="C41" s="9">
        <f t="shared" si="21"/>
        <v>0</v>
      </c>
      <c r="D41" s="29">
        <f t="shared" si="22"/>
        <v>0</v>
      </c>
      <c r="E41" s="9">
        <f t="shared" si="36"/>
        <v>0</v>
      </c>
      <c r="F41" s="9">
        <f t="shared" si="23"/>
        <v>0</v>
      </c>
      <c r="G41" s="29">
        <f t="shared" si="24"/>
        <v>0</v>
      </c>
      <c r="H41" s="9">
        <f t="shared" si="37"/>
        <v>0</v>
      </c>
      <c r="I41" s="9">
        <f t="shared" si="25"/>
        <v>0</v>
      </c>
      <c r="J41" s="29">
        <f t="shared" si="26"/>
        <v>0</v>
      </c>
      <c r="K41" s="9">
        <f t="shared" si="38"/>
        <v>0</v>
      </c>
      <c r="L41" s="9">
        <f t="shared" si="27"/>
        <v>0</v>
      </c>
      <c r="M41" s="29">
        <f t="shared" si="28"/>
        <v>0</v>
      </c>
      <c r="N41" s="9">
        <f t="shared" si="39"/>
        <v>0</v>
      </c>
      <c r="O41" s="9">
        <f t="shared" si="29"/>
        <v>0</v>
      </c>
      <c r="P41" s="29">
        <f t="shared" si="30"/>
        <v>0</v>
      </c>
      <c r="Q41" s="9">
        <f t="shared" si="40"/>
        <v>0</v>
      </c>
      <c r="R41" s="9">
        <f t="shared" si="31"/>
        <v>0</v>
      </c>
      <c r="S41" s="29">
        <f t="shared" si="32"/>
        <v>0</v>
      </c>
      <c r="T41" s="9">
        <f t="shared" si="41"/>
        <v>0</v>
      </c>
      <c r="U41" s="9">
        <f t="shared" si="33"/>
        <v>0</v>
      </c>
      <c r="V41" s="29">
        <f t="shared" si="34"/>
        <v>0</v>
      </c>
    </row>
    <row r="42" spans="1:36" hidden="1" x14ac:dyDescent="0.25">
      <c r="A42" s="7" t="s">
        <v>57</v>
      </c>
      <c r="B42" s="9">
        <f t="shared" si="35"/>
        <v>0</v>
      </c>
      <c r="C42" s="9">
        <f t="shared" si="21"/>
        <v>0</v>
      </c>
      <c r="D42" s="29">
        <f t="shared" si="22"/>
        <v>0</v>
      </c>
      <c r="E42" s="9">
        <f t="shared" si="36"/>
        <v>0</v>
      </c>
      <c r="F42" s="9">
        <f t="shared" si="23"/>
        <v>0</v>
      </c>
      <c r="G42" s="29">
        <f t="shared" si="24"/>
        <v>0</v>
      </c>
      <c r="H42" s="9">
        <f t="shared" si="37"/>
        <v>0</v>
      </c>
      <c r="I42" s="9">
        <f t="shared" si="25"/>
        <v>0</v>
      </c>
      <c r="J42" s="29">
        <f t="shared" si="26"/>
        <v>0</v>
      </c>
      <c r="K42" s="9">
        <f t="shared" si="38"/>
        <v>0</v>
      </c>
      <c r="L42" s="9">
        <f t="shared" si="27"/>
        <v>0</v>
      </c>
      <c r="M42" s="29">
        <f t="shared" si="28"/>
        <v>0</v>
      </c>
      <c r="N42" s="9">
        <f t="shared" si="39"/>
        <v>0</v>
      </c>
      <c r="O42" s="9">
        <f t="shared" si="29"/>
        <v>0</v>
      </c>
      <c r="P42" s="29">
        <f t="shared" si="30"/>
        <v>0</v>
      </c>
      <c r="Q42" s="9">
        <f t="shared" si="40"/>
        <v>0</v>
      </c>
      <c r="R42" s="9">
        <f t="shared" si="31"/>
        <v>0</v>
      </c>
      <c r="S42" s="29">
        <f t="shared" si="32"/>
        <v>0</v>
      </c>
      <c r="T42" s="9">
        <f t="shared" si="41"/>
        <v>0</v>
      </c>
      <c r="U42" s="9">
        <f t="shared" si="33"/>
        <v>0</v>
      </c>
      <c r="V42" s="29">
        <f t="shared" si="34"/>
        <v>0</v>
      </c>
    </row>
    <row r="43" spans="1:36" hidden="1" x14ac:dyDescent="0.25">
      <c r="A43" s="7" t="s">
        <v>58</v>
      </c>
      <c r="B43" s="9">
        <f t="shared" si="35"/>
        <v>0</v>
      </c>
      <c r="C43" s="9">
        <f t="shared" si="21"/>
        <v>0</v>
      </c>
      <c r="D43" s="29">
        <f t="shared" si="22"/>
        <v>0</v>
      </c>
      <c r="E43" s="9">
        <f t="shared" si="36"/>
        <v>0</v>
      </c>
      <c r="F43" s="9">
        <f t="shared" si="23"/>
        <v>0</v>
      </c>
      <c r="G43" s="29">
        <f t="shared" si="24"/>
        <v>0</v>
      </c>
      <c r="H43" s="9">
        <f t="shared" si="37"/>
        <v>0</v>
      </c>
      <c r="I43" s="9">
        <f t="shared" si="25"/>
        <v>0</v>
      </c>
      <c r="J43" s="29">
        <f t="shared" si="26"/>
        <v>0</v>
      </c>
      <c r="K43" s="9">
        <f t="shared" si="38"/>
        <v>0</v>
      </c>
      <c r="L43" s="9">
        <f t="shared" si="27"/>
        <v>0</v>
      </c>
      <c r="M43" s="29">
        <f t="shared" si="28"/>
        <v>0</v>
      </c>
      <c r="N43" s="9">
        <f t="shared" si="39"/>
        <v>0</v>
      </c>
      <c r="O43" s="9">
        <f t="shared" si="29"/>
        <v>0</v>
      </c>
      <c r="P43" s="29">
        <f t="shared" si="30"/>
        <v>0</v>
      </c>
      <c r="Q43" s="9">
        <f t="shared" si="40"/>
        <v>0</v>
      </c>
      <c r="R43" s="9">
        <f t="shared" si="31"/>
        <v>0</v>
      </c>
      <c r="S43" s="29">
        <f t="shared" si="32"/>
        <v>0</v>
      </c>
      <c r="T43" s="9">
        <f t="shared" si="41"/>
        <v>0</v>
      </c>
      <c r="U43" s="9">
        <f t="shared" si="33"/>
        <v>0</v>
      </c>
      <c r="V43" s="29">
        <f t="shared" si="34"/>
        <v>0</v>
      </c>
    </row>
    <row r="44" spans="1:36" hidden="1" x14ac:dyDescent="0.25">
      <c r="A44" s="7" t="s">
        <v>59</v>
      </c>
      <c r="B44" s="9">
        <f t="shared" si="35"/>
        <v>0</v>
      </c>
      <c r="C44" s="9">
        <f t="shared" si="21"/>
        <v>0</v>
      </c>
      <c r="D44" s="29">
        <f t="shared" si="22"/>
        <v>0</v>
      </c>
      <c r="E44" s="9">
        <f t="shared" si="36"/>
        <v>0</v>
      </c>
      <c r="F44" s="9">
        <f t="shared" si="23"/>
        <v>0</v>
      </c>
      <c r="G44" s="29">
        <f t="shared" si="24"/>
        <v>0</v>
      </c>
      <c r="H44" s="9">
        <f t="shared" si="37"/>
        <v>0</v>
      </c>
      <c r="I44" s="9">
        <f t="shared" si="25"/>
        <v>0</v>
      </c>
      <c r="J44" s="29">
        <f t="shared" si="26"/>
        <v>0</v>
      </c>
      <c r="K44" s="9">
        <f t="shared" si="38"/>
        <v>0</v>
      </c>
      <c r="L44" s="9">
        <f t="shared" si="27"/>
        <v>0</v>
      </c>
      <c r="M44" s="29">
        <f t="shared" si="28"/>
        <v>0</v>
      </c>
      <c r="N44" s="9">
        <f t="shared" si="39"/>
        <v>0</v>
      </c>
      <c r="O44" s="9">
        <f t="shared" si="29"/>
        <v>0</v>
      </c>
      <c r="P44" s="29">
        <f t="shared" si="30"/>
        <v>0</v>
      </c>
      <c r="Q44" s="9">
        <f t="shared" si="40"/>
        <v>0</v>
      </c>
      <c r="R44" s="9">
        <f t="shared" si="31"/>
        <v>0</v>
      </c>
      <c r="S44" s="29">
        <f t="shared" si="32"/>
        <v>0</v>
      </c>
      <c r="T44" s="9">
        <f t="shared" si="41"/>
        <v>0</v>
      </c>
      <c r="U44" s="9">
        <f t="shared" si="33"/>
        <v>0</v>
      </c>
      <c r="V44" s="29">
        <f t="shared" si="34"/>
        <v>0</v>
      </c>
    </row>
    <row r="45" spans="1:36" hidden="1" x14ac:dyDescent="0.25">
      <c r="A45" s="7" t="s">
        <v>60</v>
      </c>
      <c r="B45" s="9">
        <f t="shared" si="35"/>
        <v>0</v>
      </c>
      <c r="C45" s="9">
        <f t="shared" si="21"/>
        <v>0</v>
      </c>
      <c r="D45" s="29">
        <f t="shared" si="22"/>
        <v>0</v>
      </c>
      <c r="E45" s="9">
        <f t="shared" si="36"/>
        <v>0</v>
      </c>
      <c r="F45" s="9">
        <f t="shared" si="23"/>
        <v>0</v>
      </c>
      <c r="G45" s="29">
        <f t="shared" si="24"/>
        <v>0</v>
      </c>
      <c r="H45" s="9">
        <f t="shared" si="37"/>
        <v>0</v>
      </c>
      <c r="I45" s="9">
        <f t="shared" si="25"/>
        <v>0</v>
      </c>
      <c r="J45" s="29">
        <f t="shared" si="26"/>
        <v>0</v>
      </c>
      <c r="K45" s="9">
        <f t="shared" si="38"/>
        <v>0</v>
      </c>
      <c r="L45" s="9">
        <f t="shared" si="27"/>
        <v>0</v>
      </c>
      <c r="M45" s="29">
        <f t="shared" si="28"/>
        <v>0</v>
      </c>
      <c r="N45" s="9">
        <f t="shared" si="39"/>
        <v>0</v>
      </c>
      <c r="O45" s="9">
        <f t="shared" si="29"/>
        <v>0</v>
      </c>
      <c r="P45" s="29">
        <f t="shared" si="30"/>
        <v>0</v>
      </c>
      <c r="Q45" s="9">
        <f t="shared" si="40"/>
        <v>0</v>
      </c>
      <c r="R45" s="9">
        <f t="shared" si="31"/>
        <v>0</v>
      </c>
      <c r="S45" s="29">
        <f t="shared" si="32"/>
        <v>0</v>
      </c>
      <c r="T45" s="9">
        <f t="shared" si="41"/>
        <v>0</v>
      </c>
      <c r="U45" s="9">
        <f t="shared" si="33"/>
        <v>0</v>
      </c>
      <c r="V45" s="29">
        <f t="shared" si="34"/>
        <v>0</v>
      </c>
    </row>
    <row r="46" spans="1:36" ht="15.75" hidden="1" thickBot="1" x14ac:dyDescent="0.3">
      <c r="A46" s="7" t="s">
        <v>61</v>
      </c>
      <c r="B46" s="10">
        <f t="shared" si="35"/>
        <v>0</v>
      </c>
      <c r="C46" s="10">
        <f t="shared" si="21"/>
        <v>0</v>
      </c>
      <c r="D46" s="29">
        <f t="shared" si="22"/>
        <v>0</v>
      </c>
      <c r="E46" s="10">
        <f t="shared" si="36"/>
        <v>0</v>
      </c>
      <c r="F46" s="10">
        <f t="shared" si="23"/>
        <v>0</v>
      </c>
      <c r="G46" s="29">
        <f t="shared" si="24"/>
        <v>0</v>
      </c>
      <c r="H46" s="10">
        <f t="shared" si="37"/>
        <v>0</v>
      </c>
      <c r="I46" s="10">
        <f t="shared" si="25"/>
        <v>0</v>
      </c>
      <c r="J46" s="29">
        <f t="shared" si="26"/>
        <v>0</v>
      </c>
      <c r="K46" s="10">
        <f t="shared" si="38"/>
        <v>0</v>
      </c>
      <c r="L46" s="10">
        <f t="shared" si="27"/>
        <v>0</v>
      </c>
      <c r="M46" s="29">
        <f t="shared" si="28"/>
        <v>0</v>
      </c>
      <c r="N46" s="10">
        <f t="shared" si="39"/>
        <v>0</v>
      </c>
      <c r="O46" s="10">
        <f t="shared" si="29"/>
        <v>0</v>
      </c>
      <c r="P46" s="29">
        <f t="shared" si="30"/>
        <v>0</v>
      </c>
      <c r="Q46" s="10">
        <f t="shared" si="40"/>
        <v>0</v>
      </c>
      <c r="R46" s="10">
        <f t="shared" si="31"/>
        <v>0</v>
      </c>
      <c r="S46" s="29">
        <f t="shared" si="32"/>
        <v>0</v>
      </c>
      <c r="T46" s="10">
        <f t="shared" si="41"/>
        <v>0</v>
      </c>
      <c r="U46" s="10">
        <f t="shared" si="33"/>
        <v>0</v>
      </c>
      <c r="V46" s="29">
        <f t="shared" si="34"/>
        <v>0</v>
      </c>
    </row>
    <row r="47" spans="1:36" ht="16.5" hidden="1" thickTop="1" thickBot="1" x14ac:dyDescent="0.3">
      <c r="A47" s="30" t="s">
        <v>23</v>
      </c>
      <c r="B47" s="11"/>
      <c r="C47" s="12">
        <f>SUM(C35:C46)</f>
        <v>0</v>
      </c>
      <c r="D47" s="31">
        <f>SUM(D35:D46)</f>
        <v>0</v>
      </c>
      <c r="E47" s="11"/>
      <c r="F47" s="12">
        <f>SUM(F35:F46)</f>
        <v>0</v>
      </c>
      <c r="G47" s="31">
        <f>SUM(G35:G46)</f>
        <v>0</v>
      </c>
      <c r="H47" s="11"/>
      <c r="I47" s="12">
        <f>SUM(I35:I46)</f>
        <v>0</v>
      </c>
      <c r="J47" s="31">
        <f>SUM(J35:J46)</f>
        <v>0</v>
      </c>
      <c r="K47" s="11"/>
      <c r="L47" s="12">
        <f>SUM(L35:L46)</f>
        <v>0</v>
      </c>
      <c r="M47" s="31">
        <f>SUM(M35:M46)</f>
        <v>0</v>
      </c>
      <c r="N47" s="11"/>
      <c r="O47" s="12">
        <f>SUM(O35:O46)</f>
        <v>0</v>
      </c>
      <c r="P47" s="31">
        <f>SUM(P35:P46)</f>
        <v>0</v>
      </c>
      <c r="Q47" s="11"/>
      <c r="R47" s="12">
        <f>SUM(R35:R46)</f>
        <v>0</v>
      </c>
      <c r="S47" s="31">
        <f>SUM(S35:S46)</f>
        <v>0</v>
      </c>
      <c r="T47" s="11"/>
      <c r="U47" s="12">
        <f>SUM(U35:U46)</f>
        <v>0</v>
      </c>
      <c r="V47" s="31">
        <f>SUM(V35:V46)</f>
        <v>0</v>
      </c>
    </row>
    <row r="48" spans="1:36" ht="12.75" hidden="1" customHeight="1" thickBot="1" x14ac:dyDescent="0.3">
      <c r="A48" s="110" t="s">
        <v>22</v>
      </c>
      <c r="B48" s="112" t="s">
        <v>38</v>
      </c>
      <c r="C48" s="113"/>
      <c r="D48" s="114"/>
      <c r="E48" s="112" t="s">
        <v>39</v>
      </c>
      <c r="F48" s="113"/>
      <c r="G48" s="114"/>
      <c r="H48" s="112" t="s">
        <v>40</v>
      </c>
      <c r="I48" s="113"/>
      <c r="J48" s="114"/>
      <c r="K48" s="112" t="s">
        <v>41</v>
      </c>
      <c r="L48" s="113"/>
      <c r="M48" s="114"/>
      <c r="N48" s="112" t="s">
        <v>42</v>
      </c>
      <c r="O48" s="113"/>
      <c r="P48" s="114"/>
      <c r="Q48" s="48" t="s">
        <v>43</v>
      </c>
      <c r="R48" s="49"/>
      <c r="S48" s="50"/>
      <c r="T48" s="112" t="s">
        <v>44</v>
      </c>
      <c r="U48" s="113"/>
      <c r="V48" s="114"/>
      <c r="X48" s="13"/>
      <c r="Y48" s="13"/>
      <c r="Z48" s="13"/>
      <c r="AA48" s="13"/>
      <c r="AB48" s="13"/>
      <c r="AC48" s="13"/>
      <c r="AD48" s="13"/>
      <c r="AE48" s="13"/>
      <c r="AF48" s="13"/>
      <c r="AG48" s="13"/>
      <c r="AH48" s="13"/>
      <c r="AI48" s="13"/>
      <c r="AJ48" s="13"/>
    </row>
    <row r="49" spans="1:36" ht="30.75" hidden="1" thickBot="1" x14ac:dyDescent="0.3">
      <c r="A49" s="111"/>
      <c r="B49" s="5" t="s">
        <v>45</v>
      </c>
      <c r="C49" s="6" t="s">
        <v>46</v>
      </c>
      <c r="D49" s="6" t="s">
        <v>47</v>
      </c>
      <c r="E49" s="5" t="s">
        <v>45</v>
      </c>
      <c r="F49" s="6" t="s">
        <v>46</v>
      </c>
      <c r="G49" s="6" t="s">
        <v>47</v>
      </c>
      <c r="H49" s="5" t="s">
        <v>45</v>
      </c>
      <c r="I49" s="6" t="s">
        <v>46</v>
      </c>
      <c r="J49" s="6" t="s">
        <v>47</v>
      </c>
      <c r="K49" s="5" t="s">
        <v>45</v>
      </c>
      <c r="L49" s="6" t="s">
        <v>46</v>
      </c>
      <c r="M49" s="6" t="s">
        <v>47</v>
      </c>
      <c r="N49" s="5" t="s">
        <v>45</v>
      </c>
      <c r="O49" s="6" t="s">
        <v>46</v>
      </c>
      <c r="P49" s="6" t="s">
        <v>47</v>
      </c>
      <c r="Q49" s="5" t="s">
        <v>45</v>
      </c>
      <c r="R49" s="6" t="s">
        <v>46</v>
      </c>
      <c r="S49" s="6" t="s">
        <v>47</v>
      </c>
      <c r="T49" s="5" t="s">
        <v>45</v>
      </c>
      <c r="U49" s="6" t="s">
        <v>46</v>
      </c>
      <c r="V49" s="6" t="s">
        <v>47</v>
      </c>
      <c r="X49" s="13"/>
      <c r="Y49" s="13"/>
      <c r="Z49" s="13"/>
      <c r="AA49" s="13"/>
      <c r="AB49" s="13"/>
      <c r="AC49" s="13"/>
      <c r="AD49" s="13"/>
      <c r="AE49" s="13"/>
      <c r="AF49" s="13"/>
      <c r="AG49" s="13"/>
      <c r="AH49" s="13"/>
      <c r="AI49" s="13"/>
      <c r="AJ49" s="13"/>
    </row>
    <row r="50" spans="1:36" ht="15.75" hidden="1" thickTop="1" x14ac:dyDescent="0.25">
      <c r="A50" s="7" t="s">
        <v>19</v>
      </c>
      <c r="B50" s="8">
        <f>IF(data=1,IF((T46-sumproplat)&gt;0,T46-sumproplat,0),IF(T46-(sumproplat-U46)&gt;0,T46-(V46-U46),0))</f>
        <v>0</v>
      </c>
      <c r="C50" s="8">
        <f t="shared" ref="C50:C61" si="42">IF(data=1,B50*(PROC/36500)*30.42,B50*(PROC/36000)*30)</f>
        <v>0</v>
      </c>
      <c r="D50" s="29">
        <f t="shared" ref="D50:D61" si="43">IF(data=1,IF(C50&gt;1,C50+sumproplat,0),IF(B50&gt;sumproplat*2,sumproplat,B50+C50))</f>
        <v>0</v>
      </c>
      <c r="E50" s="8">
        <f>IF(data=1,IF((B61-sumproplat)&gt;0,B61-sumproplat,0),IF(B61-(sumproplat-C61)&gt;0,B61-(D61-C61),0))</f>
        <v>0</v>
      </c>
      <c r="F50" s="8">
        <f t="shared" ref="F50:F61" si="44">IF(data=1,E50*(PROC/36500)*30.42,E50*(PROC/36000)*30)</f>
        <v>0</v>
      </c>
      <c r="G50" s="29">
        <f t="shared" ref="G50:G61" si="45">IF(data=1,IF(F50&gt;1,F50+sumproplat,0),IF(E50&gt;sumproplat*2,sumproplat,E50+F50))</f>
        <v>0</v>
      </c>
      <c r="H50" s="8">
        <f>IF(data=1,IF((E61-sumproplat)&gt;0,E61-sumproplat,0),IF(E61-(sumproplat-F61)&gt;0,E61-(G61-F61),0))</f>
        <v>0</v>
      </c>
      <c r="I50" s="8">
        <f t="shared" ref="I50:I61" si="46">IF(data=1,H50*(PROC/36500)*30.42,H50*(PROC/36000)*30)</f>
        <v>0</v>
      </c>
      <c r="J50" s="29">
        <f t="shared" ref="J50:J61" si="47">IF(data=1,IF(I50&gt;1,I50+sumproplat,0),IF(H50&gt;sumproplat*2,sumproplat,H50+I50))</f>
        <v>0</v>
      </c>
      <c r="K50" s="8">
        <f>IF(data=1,IF((H61-sumproplat)&gt;0,H61-sumproplat,0),IF(H61-(sumproplat-I61)&gt;0,H61-(J61-I61),0))</f>
        <v>0</v>
      </c>
      <c r="L50" s="8">
        <f t="shared" ref="L50:L61" si="48">IF(data=1,K50*(PROC/36500)*30.42,K50*(PROC/36000)*30)</f>
        <v>0</v>
      </c>
      <c r="M50" s="29">
        <f t="shared" ref="M50:M61" si="49">IF(data=1,IF(L50&gt;1,L50+sumproplat,0),IF(K50&gt;sumproplat*2,sumproplat,K50+L50))</f>
        <v>0</v>
      </c>
      <c r="N50" s="8">
        <f>IF(data=1,IF((K61-sumproplat)&gt;0,K61-sumproplat,0),IF(K61-(sumproplat-L61)&gt;0,K61-(M61-L61),0))</f>
        <v>0</v>
      </c>
      <c r="O50" s="8">
        <f t="shared" ref="O50:O61" si="50">IF(data=1,N50*(PROC/36500)*30.42,N50*(PROC/36000)*30)</f>
        <v>0</v>
      </c>
      <c r="P50" s="29">
        <f t="shared" ref="P50:P61" si="51">IF(data=1,IF(O50&gt;1,O50+sumproplat,0),IF(N50&gt;sumproplat*2,sumproplat,N50+O50))</f>
        <v>0</v>
      </c>
      <c r="Q50" s="8">
        <f>IF(data=1,IF((N61-sumproplat)&gt;0,N61-sumproplat,0),IF(N61-(sumproplat-O61)&gt;0,N61-(P61-O61),0))</f>
        <v>0</v>
      </c>
      <c r="R50" s="8">
        <f t="shared" ref="R50:R61" si="52">IF(data=1,Q50*(PROC/36500)*30.42,Q50*(PROC/36000)*30)</f>
        <v>0</v>
      </c>
      <c r="S50" s="29">
        <f t="shared" ref="S50:S61" si="53">IF(data=1,IF(R50&gt;1,R50+sumproplat,0),IF(Q50&gt;sumproplat*2,sumproplat,Q50+R50))</f>
        <v>0</v>
      </c>
      <c r="T50" s="8">
        <f>IF(data=1,IF((Q61-sumproplat)&gt;0,Q61-sumproplat,0),IF(Q61-(sumproplat-R61)&gt;0,Q61-(S61-R61),0))</f>
        <v>0</v>
      </c>
      <c r="U50" s="8">
        <f t="shared" ref="U50:U61" si="54">IF(data=1,T50*(PROC/36500)*30.42,T50*(PROC/36000)*30)</f>
        <v>0</v>
      </c>
      <c r="V50" s="29">
        <f t="shared" ref="V50:V61" si="55">IF(data=1,IF(U50&gt;1,U50+sumproplat,0),IF(T50&gt;sumproplat*2,sumproplat,T50+U50))</f>
        <v>0</v>
      </c>
      <c r="W50" s="13"/>
      <c r="X50" s="13"/>
      <c r="Y50" s="13"/>
      <c r="Z50" s="13"/>
      <c r="AA50" s="13"/>
      <c r="AB50" s="13"/>
      <c r="AC50" s="13"/>
      <c r="AD50" s="13"/>
      <c r="AE50" s="13"/>
      <c r="AF50" s="13"/>
      <c r="AG50" s="13"/>
      <c r="AH50" s="13"/>
      <c r="AI50" s="13"/>
      <c r="AJ50" s="13"/>
    </row>
    <row r="51" spans="1:36" hidden="1" x14ac:dyDescent="0.25">
      <c r="A51" s="7" t="s">
        <v>20</v>
      </c>
      <c r="B51" s="9">
        <f>IF(data=1,IF((B50-sumproplat)&gt;0,B50-sumproplat,0),IF(B50-(sumproplat-C50)&gt;0,B50-(D50-C50),0))</f>
        <v>0</v>
      </c>
      <c r="C51" s="9">
        <f t="shared" si="42"/>
        <v>0</v>
      </c>
      <c r="D51" s="29">
        <f t="shared" si="43"/>
        <v>0</v>
      </c>
      <c r="E51" s="9">
        <f>IF(data=1,IF((E50-sumproplat)&gt;0,E50-sumproplat,0),IF(E50-(sumproplat-F50)&gt;0,E50-(G50-F50),0))</f>
        <v>0</v>
      </c>
      <c r="F51" s="9">
        <f t="shared" si="44"/>
        <v>0</v>
      </c>
      <c r="G51" s="29">
        <f t="shared" si="45"/>
        <v>0</v>
      </c>
      <c r="H51" s="9">
        <f>IF(data=1,IF((H50-sumproplat)&gt;0,H50-sumproplat,0),IF(H50-(sumproplat-I50)&gt;0,H50-(J50-I50),0))</f>
        <v>0</v>
      </c>
      <c r="I51" s="9">
        <f t="shared" si="46"/>
        <v>0</v>
      </c>
      <c r="J51" s="29">
        <f t="shared" si="47"/>
        <v>0</v>
      </c>
      <c r="K51" s="9">
        <f>IF(data=1,IF((K50-sumproplat)&gt;0,K50-sumproplat,0),IF(K50-(sumproplat-L50)&gt;0,K50-(M50-L50),0))</f>
        <v>0</v>
      </c>
      <c r="L51" s="9">
        <f t="shared" si="48"/>
        <v>0</v>
      </c>
      <c r="M51" s="29">
        <f t="shared" si="49"/>
        <v>0</v>
      </c>
      <c r="N51" s="9">
        <f>IF(data=1,IF((N50-sumproplat)&gt;0,N50-sumproplat,0),IF(N50-(sumproplat-O50)&gt;0,N50-(P50-O50),0))</f>
        <v>0</v>
      </c>
      <c r="O51" s="9">
        <f t="shared" si="50"/>
        <v>0</v>
      </c>
      <c r="P51" s="29">
        <f t="shared" si="51"/>
        <v>0</v>
      </c>
      <c r="Q51" s="9">
        <f>IF(data=1,IF((Q50-sumproplat)&gt;0,Q50-sumproplat,0),IF(Q50-(sumproplat-R50)&gt;0,Q50-(S50-R50),0))</f>
        <v>0</v>
      </c>
      <c r="R51" s="9">
        <f t="shared" si="52"/>
        <v>0</v>
      </c>
      <c r="S51" s="29">
        <f t="shared" si="53"/>
        <v>0</v>
      </c>
      <c r="T51" s="9">
        <f>IF(data=1,IF((T50-sumproplat)&gt;0,T50-sumproplat,0),IF(T50-(sumproplat-U50)&gt;0,T50-(V50-U50),0))</f>
        <v>0</v>
      </c>
      <c r="U51" s="9">
        <f t="shared" si="54"/>
        <v>0</v>
      </c>
      <c r="V51" s="29">
        <f t="shared" si="55"/>
        <v>0</v>
      </c>
      <c r="W51" s="13"/>
      <c r="X51" s="13"/>
      <c r="Y51" s="13"/>
      <c r="Z51" s="13"/>
      <c r="AA51" s="13"/>
      <c r="AB51" s="13"/>
      <c r="AC51" s="13"/>
      <c r="AD51" s="13"/>
      <c r="AE51" s="13"/>
      <c r="AF51" s="13"/>
      <c r="AG51" s="13"/>
      <c r="AH51" s="13"/>
      <c r="AI51" s="13"/>
      <c r="AJ51" s="13"/>
    </row>
    <row r="52" spans="1:36" hidden="1" x14ac:dyDescent="0.25">
      <c r="A52" s="7" t="s">
        <v>21</v>
      </c>
      <c r="B52" s="9">
        <f t="shared" ref="B52:B61" si="56">IF(data=1,IF((B51-sumproplat)&gt;0,B51-sumproplat,0),IF(B51-(sumproplat-C51)&gt;0,B51-(D51-C51),0))</f>
        <v>0</v>
      </c>
      <c r="C52" s="9">
        <f t="shared" si="42"/>
        <v>0</v>
      </c>
      <c r="D52" s="29">
        <f t="shared" si="43"/>
        <v>0</v>
      </c>
      <c r="E52" s="9">
        <f t="shared" ref="E52:E61" si="57">IF(data=1,IF((E51-sumproplat)&gt;0,E51-sumproplat,0),IF(E51-(sumproplat-F51)&gt;0,E51-(G51-F51),0))</f>
        <v>0</v>
      </c>
      <c r="F52" s="9">
        <f t="shared" si="44"/>
        <v>0</v>
      </c>
      <c r="G52" s="29">
        <f t="shared" si="45"/>
        <v>0</v>
      </c>
      <c r="H52" s="9">
        <f t="shared" ref="H52:H61" si="58">IF(data=1,IF((H51-sumproplat)&gt;0,H51-sumproplat,0),IF(H51-(sumproplat-I51)&gt;0,H51-(J51-I51),0))</f>
        <v>0</v>
      </c>
      <c r="I52" s="9">
        <f t="shared" si="46"/>
        <v>0</v>
      </c>
      <c r="J52" s="29">
        <f t="shared" si="47"/>
        <v>0</v>
      </c>
      <c r="K52" s="9">
        <f t="shared" ref="K52:K61" si="59">IF(data=1,IF((K51-sumproplat)&gt;0,K51-sumproplat,0),IF(K51-(sumproplat-L51)&gt;0,K51-(M51-L51),0))</f>
        <v>0</v>
      </c>
      <c r="L52" s="9">
        <f t="shared" si="48"/>
        <v>0</v>
      </c>
      <c r="M52" s="29">
        <f t="shared" si="49"/>
        <v>0</v>
      </c>
      <c r="N52" s="9">
        <f t="shared" ref="N52:N61" si="60">IF(data=1,IF((N51-sumproplat)&gt;0,N51-sumproplat,0),IF(N51-(sumproplat-O51)&gt;0,N51-(P51-O51),0))</f>
        <v>0</v>
      </c>
      <c r="O52" s="9">
        <f t="shared" si="50"/>
        <v>0</v>
      </c>
      <c r="P52" s="29">
        <f t="shared" si="51"/>
        <v>0</v>
      </c>
      <c r="Q52" s="9">
        <f t="shared" ref="Q52:Q60" si="61">IF(data=1,IF((Q51-sumproplat)&gt;0,Q51-sumproplat,0),IF(Q51-(sumproplat-R51)&gt;0,Q51-(S51-R51),0))</f>
        <v>0</v>
      </c>
      <c r="R52" s="9">
        <f t="shared" si="52"/>
        <v>0</v>
      </c>
      <c r="S52" s="29">
        <f t="shared" si="53"/>
        <v>0</v>
      </c>
      <c r="T52" s="9">
        <f t="shared" ref="T52:T61" si="62">IF(data=1,IF((T51-sumproplat)&gt;0,T51-sumproplat,0),IF(T51-(sumproplat-U51)&gt;0,T51-(V51-U51),0))</f>
        <v>0</v>
      </c>
      <c r="U52" s="9">
        <f t="shared" si="54"/>
        <v>0</v>
      </c>
      <c r="V52" s="29">
        <f t="shared" si="55"/>
        <v>0</v>
      </c>
      <c r="W52" s="13"/>
      <c r="X52" s="13"/>
      <c r="Y52" s="13"/>
      <c r="Z52" s="13"/>
      <c r="AA52" s="13"/>
      <c r="AB52" s="13"/>
      <c r="AC52" s="13"/>
      <c r="AD52" s="13"/>
      <c r="AE52" s="13"/>
      <c r="AF52" s="13"/>
      <c r="AG52" s="13"/>
      <c r="AH52" s="13"/>
      <c r="AI52" s="13"/>
      <c r="AJ52" s="13"/>
    </row>
    <row r="53" spans="1:36" hidden="1" x14ac:dyDescent="0.25">
      <c r="A53" s="7" t="s">
        <v>53</v>
      </c>
      <c r="B53" s="9">
        <f t="shared" si="56"/>
        <v>0</v>
      </c>
      <c r="C53" s="9">
        <f t="shared" si="42"/>
        <v>0</v>
      </c>
      <c r="D53" s="29">
        <f t="shared" si="43"/>
        <v>0</v>
      </c>
      <c r="E53" s="9">
        <f t="shared" si="57"/>
        <v>0</v>
      </c>
      <c r="F53" s="9">
        <f t="shared" si="44"/>
        <v>0</v>
      </c>
      <c r="G53" s="29">
        <f t="shared" si="45"/>
        <v>0</v>
      </c>
      <c r="H53" s="9">
        <f t="shared" si="58"/>
        <v>0</v>
      </c>
      <c r="I53" s="9">
        <f t="shared" si="46"/>
        <v>0</v>
      </c>
      <c r="J53" s="29">
        <f t="shared" si="47"/>
        <v>0</v>
      </c>
      <c r="K53" s="9">
        <f t="shared" si="59"/>
        <v>0</v>
      </c>
      <c r="L53" s="9">
        <f t="shared" si="48"/>
        <v>0</v>
      </c>
      <c r="M53" s="29">
        <f t="shared" si="49"/>
        <v>0</v>
      </c>
      <c r="N53" s="9">
        <f t="shared" si="60"/>
        <v>0</v>
      </c>
      <c r="O53" s="9">
        <f t="shared" si="50"/>
        <v>0</v>
      </c>
      <c r="P53" s="29">
        <f t="shared" si="51"/>
        <v>0</v>
      </c>
      <c r="Q53" s="9">
        <f t="shared" si="61"/>
        <v>0</v>
      </c>
      <c r="R53" s="9">
        <f t="shared" si="52"/>
        <v>0</v>
      </c>
      <c r="S53" s="29">
        <f t="shared" si="53"/>
        <v>0</v>
      </c>
      <c r="T53" s="9">
        <f t="shared" si="62"/>
        <v>0</v>
      </c>
      <c r="U53" s="9">
        <f t="shared" si="54"/>
        <v>0</v>
      </c>
      <c r="V53" s="29">
        <f t="shared" si="55"/>
        <v>0</v>
      </c>
      <c r="W53" s="13"/>
      <c r="X53" s="13"/>
      <c r="Y53" s="13"/>
      <c r="Z53" s="13"/>
      <c r="AA53" s="13"/>
      <c r="AB53" s="13"/>
      <c r="AC53" s="13"/>
      <c r="AD53" s="13"/>
      <c r="AE53" s="13"/>
      <c r="AF53" s="13"/>
      <c r="AG53" s="13"/>
      <c r="AH53" s="13"/>
      <c r="AI53" s="13"/>
      <c r="AJ53" s="13"/>
    </row>
    <row r="54" spans="1:36" hidden="1" x14ac:dyDescent="0.25">
      <c r="A54" s="7" t="s">
        <v>54</v>
      </c>
      <c r="B54" s="9">
        <f t="shared" si="56"/>
        <v>0</v>
      </c>
      <c r="C54" s="9">
        <f t="shared" si="42"/>
        <v>0</v>
      </c>
      <c r="D54" s="29">
        <f t="shared" si="43"/>
        <v>0</v>
      </c>
      <c r="E54" s="9">
        <f t="shared" si="57"/>
        <v>0</v>
      </c>
      <c r="F54" s="9">
        <f t="shared" si="44"/>
        <v>0</v>
      </c>
      <c r="G54" s="29">
        <f t="shared" si="45"/>
        <v>0</v>
      </c>
      <c r="H54" s="9">
        <f t="shared" si="58"/>
        <v>0</v>
      </c>
      <c r="I54" s="9">
        <f t="shared" si="46"/>
        <v>0</v>
      </c>
      <c r="J54" s="29">
        <f t="shared" si="47"/>
        <v>0</v>
      </c>
      <c r="K54" s="9">
        <f t="shared" si="59"/>
        <v>0</v>
      </c>
      <c r="L54" s="9">
        <f t="shared" si="48"/>
        <v>0</v>
      </c>
      <c r="M54" s="29">
        <f t="shared" si="49"/>
        <v>0</v>
      </c>
      <c r="N54" s="9">
        <f t="shared" si="60"/>
        <v>0</v>
      </c>
      <c r="O54" s="9">
        <f t="shared" si="50"/>
        <v>0</v>
      </c>
      <c r="P54" s="29">
        <f t="shared" si="51"/>
        <v>0</v>
      </c>
      <c r="Q54" s="9">
        <f t="shared" si="61"/>
        <v>0</v>
      </c>
      <c r="R54" s="9">
        <f t="shared" si="52"/>
        <v>0</v>
      </c>
      <c r="S54" s="29">
        <f t="shared" si="53"/>
        <v>0</v>
      </c>
      <c r="T54" s="9">
        <f t="shared" si="62"/>
        <v>0</v>
      </c>
      <c r="U54" s="9">
        <f t="shared" si="54"/>
        <v>0</v>
      </c>
      <c r="V54" s="29">
        <f t="shared" si="55"/>
        <v>0</v>
      </c>
      <c r="W54" s="13"/>
      <c r="X54" s="13"/>
      <c r="Y54" s="13"/>
      <c r="Z54" s="13"/>
      <c r="AA54" s="13"/>
      <c r="AB54" s="13"/>
      <c r="AC54" s="13"/>
      <c r="AD54" s="13"/>
      <c r="AE54" s="13"/>
      <c r="AF54" s="13"/>
      <c r="AG54" s="13"/>
      <c r="AH54" s="13"/>
      <c r="AI54" s="13"/>
      <c r="AJ54" s="13"/>
    </row>
    <row r="55" spans="1:36" hidden="1" x14ac:dyDescent="0.25">
      <c r="A55" s="7" t="s">
        <v>55</v>
      </c>
      <c r="B55" s="9">
        <f t="shared" si="56"/>
        <v>0</v>
      </c>
      <c r="C55" s="9">
        <f t="shared" si="42"/>
        <v>0</v>
      </c>
      <c r="D55" s="29">
        <f t="shared" si="43"/>
        <v>0</v>
      </c>
      <c r="E55" s="9">
        <f t="shared" si="57"/>
        <v>0</v>
      </c>
      <c r="F55" s="9">
        <f t="shared" si="44"/>
        <v>0</v>
      </c>
      <c r="G55" s="29">
        <f t="shared" si="45"/>
        <v>0</v>
      </c>
      <c r="H55" s="9">
        <f t="shared" si="58"/>
        <v>0</v>
      </c>
      <c r="I55" s="9">
        <f t="shared" si="46"/>
        <v>0</v>
      </c>
      <c r="J55" s="29">
        <f t="shared" si="47"/>
        <v>0</v>
      </c>
      <c r="K55" s="9">
        <f t="shared" si="59"/>
        <v>0</v>
      </c>
      <c r="L55" s="9">
        <f t="shared" si="48"/>
        <v>0</v>
      </c>
      <c r="M55" s="29">
        <f t="shared" si="49"/>
        <v>0</v>
      </c>
      <c r="N55" s="9">
        <f t="shared" si="60"/>
        <v>0</v>
      </c>
      <c r="O55" s="9">
        <f t="shared" si="50"/>
        <v>0</v>
      </c>
      <c r="P55" s="29">
        <f t="shared" si="51"/>
        <v>0</v>
      </c>
      <c r="Q55" s="9">
        <f t="shared" si="61"/>
        <v>0</v>
      </c>
      <c r="R55" s="9">
        <f t="shared" si="52"/>
        <v>0</v>
      </c>
      <c r="S55" s="29">
        <f t="shared" si="53"/>
        <v>0</v>
      </c>
      <c r="T55" s="9">
        <f t="shared" si="62"/>
        <v>0</v>
      </c>
      <c r="U55" s="9">
        <f t="shared" si="54"/>
        <v>0</v>
      </c>
      <c r="V55" s="29">
        <f t="shared" si="55"/>
        <v>0</v>
      </c>
      <c r="W55" s="13"/>
      <c r="X55" s="13"/>
      <c r="Y55" s="13"/>
      <c r="Z55" s="13"/>
      <c r="AA55" s="13"/>
      <c r="AB55" s="13"/>
      <c r="AC55" s="13"/>
      <c r="AD55" s="13"/>
      <c r="AE55" s="13"/>
      <c r="AF55" s="13"/>
      <c r="AG55" s="13"/>
      <c r="AH55" s="13"/>
      <c r="AI55" s="13"/>
      <c r="AJ55" s="13"/>
    </row>
    <row r="56" spans="1:36" hidden="1" x14ac:dyDescent="0.25">
      <c r="A56" s="7" t="s">
        <v>56</v>
      </c>
      <c r="B56" s="9">
        <f t="shared" si="56"/>
        <v>0</v>
      </c>
      <c r="C56" s="9">
        <f t="shared" si="42"/>
        <v>0</v>
      </c>
      <c r="D56" s="29">
        <f t="shared" si="43"/>
        <v>0</v>
      </c>
      <c r="E56" s="9">
        <f t="shared" si="57"/>
        <v>0</v>
      </c>
      <c r="F56" s="9">
        <f t="shared" si="44"/>
        <v>0</v>
      </c>
      <c r="G56" s="29">
        <f t="shared" si="45"/>
        <v>0</v>
      </c>
      <c r="H56" s="9">
        <f t="shared" si="58"/>
        <v>0</v>
      </c>
      <c r="I56" s="9">
        <f t="shared" si="46"/>
        <v>0</v>
      </c>
      <c r="J56" s="29">
        <f t="shared" si="47"/>
        <v>0</v>
      </c>
      <c r="K56" s="9">
        <f t="shared" si="59"/>
        <v>0</v>
      </c>
      <c r="L56" s="9">
        <f t="shared" si="48"/>
        <v>0</v>
      </c>
      <c r="M56" s="29">
        <f t="shared" si="49"/>
        <v>0</v>
      </c>
      <c r="N56" s="9">
        <f t="shared" si="60"/>
        <v>0</v>
      </c>
      <c r="O56" s="9">
        <f t="shared" si="50"/>
        <v>0</v>
      </c>
      <c r="P56" s="29">
        <f t="shared" si="51"/>
        <v>0</v>
      </c>
      <c r="Q56" s="9">
        <f t="shared" si="61"/>
        <v>0</v>
      </c>
      <c r="R56" s="9">
        <f t="shared" si="52"/>
        <v>0</v>
      </c>
      <c r="S56" s="29">
        <f t="shared" si="53"/>
        <v>0</v>
      </c>
      <c r="T56" s="9">
        <f t="shared" si="62"/>
        <v>0</v>
      </c>
      <c r="U56" s="9">
        <f t="shared" si="54"/>
        <v>0</v>
      </c>
      <c r="V56" s="29">
        <f t="shared" si="55"/>
        <v>0</v>
      </c>
      <c r="W56" s="13"/>
      <c r="X56" s="13"/>
      <c r="Y56" s="13"/>
      <c r="Z56" s="13"/>
      <c r="AA56" s="13"/>
      <c r="AB56" s="13"/>
      <c r="AC56" s="13"/>
      <c r="AD56" s="13"/>
      <c r="AE56" s="13"/>
      <c r="AF56" s="13"/>
      <c r="AG56" s="13"/>
      <c r="AH56" s="13"/>
      <c r="AI56" s="13"/>
      <c r="AJ56" s="13"/>
    </row>
    <row r="57" spans="1:36" hidden="1" x14ac:dyDescent="0.25">
      <c r="A57" s="7" t="s">
        <v>57</v>
      </c>
      <c r="B57" s="9">
        <f t="shared" si="56"/>
        <v>0</v>
      </c>
      <c r="C57" s="9">
        <f t="shared" si="42"/>
        <v>0</v>
      </c>
      <c r="D57" s="29">
        <f t="shared" si="43"/>
        <v>0</v>
      </c>
      <c r="E57" s="9">
        <f t="shared" si="57"/>
        <v>0</v>
      </c>
      <c r="F57" s="9">
        <f t="shared" si="44"/>
        <v>0</v>
      </c>
      <c r="G57" s="29">
        <f t="shared" si="45"/>
        <v>0</v>
      </c>
      <c r="H57" s="9">
        <f t="shared" si="58"/>
        <v>0</v>
      </c>
      <c r="I57" s="9">
        <f t="shared" si="46"/>
        <v>0</v>
      </c>
      <c r="J57" s="29">
        <f t="shared" si="47"/>
        <v>0</v>
      </c>
      <c r="K57" s="9">
        <f t="shared" si="59"/>
        <v>0</v>
      </c>
      <c r="L57" s="9">
        <f t="shared" si="48"/>
        <v>0</v>
      </c>
      <c r="M57" s="29">
        <f t="shared" si="49"/>
        <v>0</v>
      </c>
      <c r="N57" s="9">
        <f t="shared" si="60"/>
        <v>0</v>
      </c>
      <c r="O57" s="9">
        <f t="shared" si="50"/>
        <v>0</v>
      </c>
      <c r="P57" s="29">
        <f t="shared" si="51"/>
        <v>0</v>
      </c>
      <c r="Q57" s="9">
        <f t="shared" si="61"/>
        <v>0</v>
      </c>
      <c r="R57" s="9">
        <f t="shared" si="52"/>
        <v>0</v>
      </c>
      <c r="S57" s="29">
        <f t="shared" si="53"/>
        <v>0</v>
      </c>
      <c r="T57" s="9">
        <f t="shared" si="62"/>
        <v>0</v>
      </c>
      <c r="U57" s="9">
        <f t="shared" si="54"/>
        <v>0</v>
      </c>
      <c r="V57" s="29">
        <f t="shared" si="55"/>
        <v>0</v>
      </c>
      <c r="W57" s="13"/>
      <c r="X57" s="13"/>
      <c r="Y57" s="13"/>
      <c r="Z57" s="13"/>
      <c r="AA57" s="13"/>
      <c r="AB57" s="13"/>
      <c r="AC57" s="13"/>
      <c r="AD57" s="13"/>
      <c r="AE57" s="13"/>
      <c r="AF57" s="13"/>
      <c r="AG57" s="13"/>
      <c r="AH57" s="13"/>
      <c r="AI57" s="13"/>
      <c r="AJ57" s="13"/>
    </row>
    <row r="58" spans="1:36" hidden="1" x14ac:dyDescent="0.25">
      <c r="A58" s="7" t="s">
        <v>58</v>
      </c>
      <c r="B58" s="9">
        <f t="shared" si="56"/>
        <v>0</v>
      </c>
      <c r="C58" s="9">
        <f t="shared" si="42"/>
        <v>0</v>
      </c>
      <c r="D58" s="29">
        <f t="shared" si="43"/>
        <v>0</v>
      </c>
      <c r="E58" s="9">
        <f t="shared" si="57"/>
        <v>0</v>
      </c>
      <c r="F58" s="9">
        <f t="shared" si="44"/>
        <v>0</v>
      </c>
      <c r="G58" s="29">
        <f t="shared" si="45"/>
        <v>0</v>
      </c>
      <c r="H58" s="9">
        <f t="shared" si="58"/>
        <v>0</v>
      </c>
      <c r="I58" s="9">
        <f t="shared" si="46"/>
        <v>0</v>
      </c>
      <c r="J58" s="29">
        <f t="shared" si="47"/>
        <v>0</v>
      </c>
      <c r="K58" s="9">
        <f t="shared" si="59"/>
        <v>0</v>
      </c>
      <c r="L58" s="9">
        <f t="shared" si="48"/>
        <v>0</v>
      </c>
      <c r="M58" s="29">
        <f t="shared" si="49"/>
        <v>0</v>
      </c>
      <c r="N58" s="9">
        <f t="shared" si="60"/>
        <v>0</v>
      </c>
      <c r="O58" s="9">
        <f t="shared" si="50"/>
        <v>0</v>
      </c>
      <c r="P58" s="29">
        <f t="shared" si="51"/>
        <v>0</v>
      </c>
      <c r="Q58" s="9">
        <f t="shared" si="61"/>
        <v>0</v>
      </c>
      <c r="R58" s="9">
        <f t="shared" si="52"/>
        <v>0</v>
      </c>
      <c r="S58" s="29">
        <f t="shared" si="53"/>
        <v>0</v>
      </c>
      <c r="T58" s="9">
        <f t="shared" si="62"/>
        <v>0</v>
      </c>
      <c r="U58" s="9">
        <f t="shared" si="54"/>
        <v>0</v>
      </c>
      <c r="V58" s="29">
        <f t="shared" si="55"/>
        <v>0</v>
      </c>
      <c r="W58" s="13"/>
      <c r="X58" s="13"/>
      <c r="Y58" s="13"/>
      <c r="Z58" s="13"/>
      <c r="AA58" s="13"/>
      <c r="AB58" s="13"/>
      <c r="AC58" s="13"/>
      <c r="AD58" s="13"/>
      <c r="AE58" s="13"/>
      <c r="AF58" s="13"/>
      <c r="AG58" s="13"/>
      <c r="AH58" s="13"/>
      <c r="AI58" s="13"/>
      <c r="AJ58" s="13"/>
    </row>
    <row r="59" spans="1:36" hidden="1" x14ac:dyDescent="0.25">
      <c r="A59" s="7" t="s">
        <v>59</v>
      </c>
      <c r="B59" s="9">
        <f t="shared" si="56"/>
        <v>0</v>
      </c>
      <c r="C59" s="9">
        <f t="shared" si="42"/>
        <v>0</v>
      </c>
      <c r="D59" s="29">
        <f t="shared" si="43"/>
        <v>0</v>
      </c>
      <c r="E59" s="9">
        <f t="shared" si="57"/>
        <v>0</v>
      </c>
      <c r="F59" s="9">
        <f t="shared" si="44"/>
        <v>0</v>
      </c>
      <c r="G59" s="29">
        <f t="shared" si="45"/>
        <v>0</v>
      </c>
      <c r="H59" s="9">
        <f t="shared" si="58"/>
        <v>0</v>
      </c>
      <c r="I59" s="9">
        <f t="shared" si="46"/>
        <v>0</v>
      </c>
      <c r="J59" s="29">
        <f t="shared" si="47"/>
        <v>0</v>
      </c>
      <c r="K59" s="9">
        <f t="shared" si="59"/>
        <v>0</v>
      </c>
      <c r="L59" s="9">
        <f t="shared" si="48"/>
        <v>0</v>
      </c>
      <c r="M59" s="29">
        <f t="shared" si="49"/>
        <v>0</v>
      </c>
      <c r="N59" s="9">
        <f t="shared" si="60"/>
        <v>0</v>
      </c>
      <c r="O59" s="9">
        <f t="shared" si="50"/>
        <v>0</v>
      </c>
      <c r="P59" s="29">
        <f t="shared" si="51"/>
        <v>0</v>
      </c>
      <c r="Q59" s="9">
        <f t="shared" si="61"/>
        <v>0</v>
      </c>
      <c r="R59" s="9">
        <f t="shared" si="52"/>
        <v>0</v>
      </c>
      <c r="S59" s="29">
        <f t="shared" si="53"/>
        <v>0</v>
      </c>
      <c r="T59" s="9">
        <f t="shared" si="62"/>
        <v>0</v>
      </c>
      <c r="U59" s="9">
        <f t="shared" si="54"/>
        <v>0</v>
      </c>
      <c r="V59" s="29">
        <f t="shared" si="55"/>
        <v>0</v>
      </c>
      <c r="W59" s="13"/>
      <c r="X59" s="13"/>
      <c r="Y59" s="13"/>
      <c r="Z59" s="13"/>
      <c r="AA59" s="13"/>
      <c r="AB59" s="13"/>
      <c r="AC59" s="13"/>
      <c r="AD59" s="13"/>
      <c r="AE59" s="13"/>
      <c r="AF59" s="13"/>
      <c r="AG59" s="13"/>
      <c r="AH59" s="13"/>
      <c r="AI59" s="13"/>
      <c r="AJ59" s="13"/>
    </row>
    <row r="60" spans="1:36" hidden="1" x14ac:dyDescent="0.25">
      <c r="A60" s="7" t="s">
        <v>60</v>
      </c>
      <c r="B60" s="9">
        <f t="shared" si="56"/>
        <v>0</v>
      </c>
      <c r="C60" s="9">
        <f t="shared" si="42"/>
        <v>0</v>
      </c>
      <c r="D60" s="29">
        <f t="shared" si="43"/>
        <v>0</v>
      </c>
      <c r="E60" s="9">
        <f t="shared" si="57"/>
        <v>0</v>
      </c>
      <c r="F60" s="9">
        <f t="shared" si="44"/>
        <v>0</v>
      </c>
      <c r="G60" s="29">
        <f t="shared" si="45"/>
        <v>0</v>
      </c>
      <c r="H60" s="9">
        <f t="shared" si="58"/>
        <v>0</v>
      </c>
      <c r="I60" s="9">
        <f t="shared" si="46"/>
        <v>0</v>
      </c>
      <c r="J60" s="29">
        <f t="shared" si="47"/>
        <v>0</v>
      </c>
      <c r="K60" s="9">
        <f t="shared" si="59"/>
        <v>0</v>
      </c>
      <c r="L60" s="9">
        <f t="shared" si="48"/>
        <v>0</v>
      </c>
      <c r="M60" s="29">
        <f t="shared" si="49"/>
        <v>0</v>
      </c>
      <c r="N60" s="9">
        <f t="shared" si="60"/>
        <v>0</v>
      </c>
      <c r="O60" s="9">
        <f t="shared" si="50"/>
        <v>0</v>
      </c>
      <c r="P60" s="29">
        <f t="shared" si="51"/>
        <v>0</v>
      </c>
      <c r="Q60" s="9">
        <f t="shared" si="61"/>
        <v>0</v>
      </c>
      <c r="R60" s="9">
        <f t="shared" si="52"/>
        <v>0</v>
      </c>
      <c r="S60" s="29">
        <f t="shared" si="53"/>
        <v>0</v>
      </c>
      <c r="T60" s="9">
        <f t="shared" si="62"/>
        <v>0</v>
      </c>
      <c r="U60" s="9">
        <f t="shared" si="54"/>
        <v>0</v>
      </c>
      <c r="V60" s="29">
        <f t="shared" si="55"/>
        <v>0</v>
      </c>
      <c r="W60" s="13"/>
      <c r="X60" s="13"/>
      <c r="Y60" s="13"/>
      <c r="Z60" s="13"/>
      <c r="AA60" s="13"/>
      <c r="AB60" s="13"/>
      <c r="AC60" s="13"/>
      <c r="AD60" s="13"/>
      <c r="AE60" s="13"/>
      <c r="AF60" s="13"/>
      <c r="AG60" s="13"/>
      <c r="AH60" s="13"/>
      <c r="AI60" s="13"/>
      <c r="AJ60" s="13"/>
    </row>
    <row r="61" spans="1:36" ht="15.75" hidden="1" thickBot="1" x14ac:dyDescent="0.3">
      <c r="A61" s="7" t="s">
        <v>61</v>
      </c>
      <c r="B61" s="10">
        <f t="shared" si="56"/>
        <v>0</v>
      </c>
      <c r="C61" s="10">
        <f t="shared" si="42"/>
        <v>0</v>
      </c>
      <c r="D61" s="29">
        <f t="shared" si="43"/>
        <v>0</v>
      </c>
      <c r="E61" s="10">
        <f t="shared" si="57"/>
        <v>0</v>
      </c>
      <c r="F61" s="10">
        <f t="shared" si="44"/>
        <v>0</v>
      </c>
      <c r="G61" s="29">
        <f t="shared" si="45"/>
        <v>0</v>
      </c>
      <c r="H61" s="10">
        <f t="shared" si="58"/>
        <v>0</v>
      </c>
      <c r="I61" s="10">
        <f t="shared" si="46"/>
        <v>0</v>
      </c>
      <c r="J61" s="29">
        <f t="shared" si="47"/>
        <v>0</v>
      </c>
      <c r="K61" s="10">
        <f t="shared" si="59"/>
        <v>0</v>
      </c>
      <c r="L61" s="10">
        <f t="shared" si="48"/>
        <v>0</v>
      </c>
      <c r="M61" s="29">
        <f t="shared" si="49"/>
        <v>0</v>
      </c>
      <c r="N61" s="10">
        <f t="shared" si="60"/>
        <v>0</v>
      </c>
      <c r="O61" s="10">
        <f t="shared" si="50"/>
        <v>0</v>
      </c>
      <c r="P61" s="29">
        <f t="shared" si="51"/>
        <v>0</v>
      </c>
      <c r="Q61" s="10">
        <f>IF(data=1,IF((Q60-sumproplat)&gt;0,Q60-sumproplat,0),IF(Q60-(sumproplat-R60)&gt;0,Q60-(S60-R60),0))</f>
        <v>0</v>
      </c>
      <c r="R61" s="10">
        <f t="shared" si="52"/>
        <v>0</v>
      </c>
      <c r="S61" s="29">
        <f t="shared" si="53"/>
        <v>0</v>
      </c>
      <c r="T61" s="10">
        <f t="shared" si="62"/>
        <v>0</v>
      </c>
      <c r="U61" s="10">
        <f t="shared" si="54"/>
        <v>0</v>
      </c>
      <c r="V61" s="29">
        <f t="shared" si="55"/>
        <v>0</v>
      </c>
      <c r="W61" s="13"/>
      <c r="X61" s="13"/>
      <c r="Y61" s="13"/>
      <c r="Z61" s="13"/>
      <c r="AA61" s="13"/>
      <c r="AB61" s="13"/>
      <c r="AC61" s="13"/>
      <c r="AD61" s="13"/>
      <c r="AE61" s="13"/>
      <c r="AF61" s="13"/>
      <c r="AG61" s="13"/>
      <c r="AH61" s="13"/>
      <c r="AI61" s="13"/>
      <c r="AJ61" s="13"/>
    </row>
    <row r="62" spans="1:36" ht="16.5" hidden="1" thickTop="1" thickBot="1" x14ac:dyDescent="0.3">
      <c r="A62" s="30" t="s">
        <v>23</v>
      </c>
      <c r="B62" s="11"/>
      <c r="C62" s="12">
        <f>SUM(C50:C61)</f>
        <v>0</v>
      </c>
      <c r="D62" s="31">
        <f>SUM(D50:D61)</f>
        <v>0</v>
      </c>
      <c r="E62" s="11"/>
      <c r="F62" s="12">
        <f>SUM(F50:F61)</f>
        <v>0</v>
      </c>
      <c r="G62" s="31">
        <f>SUM(G50:G61)</f>
        <v>0</v>
      </c>
      <c r="H62" s="11"/>
      <c r="I62" s="12">
        <f>SUM(I50:I61)</f>
        <v>0</v>
      </c>
      <c r="J62" s="31">
        <f>SUM(J50:J61)</f>
        <v>0</v>
      </c>
      <c r="K62" s="11"/>
      <c r="L62" s="12">
        <f>SUM(L50:L61)</f>
        <v>0</v>
      </c>
      <c r="M62" s="31">
        <f>SUM(M50:M61)</f>
        <v>0</v>
      </c>
      <c r="N62" s="11"/>
      <c r="O62" s="12">
        <f>SUM(O50:O61)</f>
        <v>0</v>
      </c>
      <c r="P62" s="31">
        <f>SUM(P50:P61)</f>
        <v>0</v>
      </c>
      <c r="Q62" s="11"/>
      <c r="R62" s="12">
        <f>SUM(R50:R61)</f>
        <v>0</v>
      </c>
      <c r="S62" s="31">
        <f>SUM(S50:S61)</f>
        <v>0</v>
      </c>
      <c r="T62" s="11"/>
      <c r="U62" s="12">
        <f>SUM(U50:U61)</f>
        <v>0</v>
      </c>
      <c r="V62" s="31">
        <f>SUM(V50:V61)</f>
        <v>0</v>
      </c>
      <c r="W62" s="13"/>
      <c r="X62" s="13"/>
      <c r="Y62" s="13"/>
      <c r="Z62" s="13"/>
      <c r="AA62" s="13"/>
      <c r="AB62" s="13"/>
      <c r="AC62" s="13"/>
      <c r="AD62" s="13"/>
      <c r="AE62" s="13"/>
      <c r="AF62" s="13"/>
      <c r="AG62" s="13"/>
      <c r="AH62" s="13"/>
      <c r="AI62" s="13"/>
      <c r="AJ62" s="13"/>
    </row>
    <row r="63" spans="1:36" x14ac:dyDescent="0.25">
      <c r="A63" s="23"/>
      <c r="B63" s="14"/>
      <c r="C63" s="14"/>
      <c r="D63" s="14"/>
      <c r="E63" s="14"/>
      <c r="F63" s="14"/>
      <c r="G63" s="14"/>
      <c r="H63" s="14"/>
      <c r="I63" s="13"/>
      <c r="J63" s="13"/>
      <c r="K63" s="13"/>
      <c r="L63" s="13"/>
      <c r="M63" s="13"/>
      <c r="N63" s="13"/>
      <c r="O63" s="13"/>
      <c r="P63" s="13"/>
      <c r="Q63" s="13"/>
      <c r="R63" s="13"/>
      <c r="S63" s="13"/>
      <c r="T63" s="13"/>
      <c r="U63" s="13"/>
      <c r="V63" s="13"/>
      <c r="W63" s="13"/>
      <c r="X63" s="13"/>
    </row>
    <row r="64" spans="1:36" ht="30.75" customHeight="1" x14ac:dyDescent="0.25">
      <c r="A64" s="118" t="s">
        <v>64</v>
      </c>
      <c r="B64" s="118"/>
      <c r="C64" s="118"/>
      <c r="D64" s="118"/>
      <c r="E64" s="118"/>
      <c r="F64" s="118"/>
      <c r="G64" s="118"/>
      <c r="H64" s="118"/>
      <c r="I64" s="45">
        <f>sumkred*H14+H15+sumkred*H16+C32+F32+I32+L32+O32+R32+U32+C47+F47+I47+L47+O47+R47+U47+C62+F62+I62+L62+O62+R62+U62</f>
        <v>161520.43062813018</v>
      </c>
      <c r="J64" s="46"/>
      <c r="K64" s="46"/>
    </row>
    <row r="65" spans="1:11" ht="29.25" customHeight="1" x14ac:dyDescent="0.25">
      <c r="A65" s="118" t="s">
        <v>5</v>
      </c>
      <c r="B65" s="118"/>
      <c r="C65" s="118"/>
      <c r="D65" s="118"/>
      <c r="E65" s="118"/>
      <c r="F65" s="118"/>
      <c r="G65" s="118"/>
      <c r="H65" s="118"/>
      <c r="I65" s="45">
        <f>sumkred*H14+H15+sumkred*H16+D32+G32+J32+M32+P32+S32+V32+D47+G47+J47+M47+P47+S47+V47+D62+G62+J62+M62+P62+S62+V62</f>
        <v>1161520.43062813</v>
      </c>
      <c r="J65" s="46"/>
      <c r="K65" s="46"/>
    </row>
    <row r="66" spans="1:11" ht="25.5" customHeight="1" x14ac:dyDescent="0.25">
      <c r="A66" s="119" t="s">
        <v>48</v>
      </c>
      <c r="B66" s="119"/>
      <c r="C66" s="119"/>
      <c r="D66" s="119"/>
      <c r="E66" s="119"/>
      <c r="F66" s="119"/>
      <c r="G66" s="119"/>
      <c r="H66" s="119"/>
      <c r="I66" s="47">
        <f ca="1">XIRR(C76:C316,B76:B316)</f>
        <v>0.29265148043632516</v>
      </c>
      <c r="J66" s="46"/>
      <c r="K66" s="46"/>
    </row>
    <row r="67" spans="1:11" ht="45.75" customHeight="1" x14ac:dyDescent="0.25">
      <c r="A67" s="118" t="s">
        <v>6</v>
      </c>
      <c r="B67" s="118"/>
      <c r="C67" s="118"/>
      <c r="D67" s="118"/>
      <c r="E67" s="118"/>
      <c r="F67" s="118"/>
      <c r="G67" s="118"/>
      <c r="H67" s="118"/>
      <c r="I67" s="118"/>
      <c r="J67" s="120"/>
      <c r="K67" s="120"/>
    </row>
    <row r="68" spans="1:11" ht="63" customHeight="1" x14ac:dyDescent="0.25">
      <c r="A68" s="121" t="s">
        <v>7</v>
      </c>
      <c r="B68" s="121"/>
      <c r="C68" s="121"/>
      <c r="D68" s="121"/>
      <c r="E68" s="121"/>
      <c r="F68" s="121"/>
      <c r="G68" s="121"/>
      <c r="H68" s="121"/>
      <c r="I68" s="121"/>
      <c r="J68" s="121"/>
      <c r="K68" s="121"/>
    </row>
    <row r="69" spans="1:11" ht="48" customHeight="1" x14ac:dyDescent="0.25">
      <c r="A69" s="118" t="s">
        <v>8</v>
      </c>
      <c r="B69" s="118"/>
      <c r="C69" s="118"/>
      <c r="D69" s="118"/>
      <c r="E69" s="118"/>
      <c r="F69" s="118"/>
      <c r="G69" s="118"/>
      <c r="H69" s="118"/>
      <c r="I69" s="118"/>
      <c r="J69" s="118"/>
      <c r="K69" s="118"/>
    </row>
    <row r="70" spans="1:11" ht="15" customHeight="1" x14ac:dyDescent="0.25"/>
    <row r="71" spans="1:11" ht="33.75" customHeight="1" x14ac:dyDescent="0.25">
      <c r="A71" s="117" t="s">
        <v>9</v>
      </c>
      <c r="B71" s="117"/>
      <c r="C71" s="122">
        <f ca="1">TODAY()</f>
        <v>44526</v>
      </c>
      <c r="D71" s="122">
        <f ca="1">TODAY()</f>
        <v>44526</v>
      </c>
      <c r="E71" s="122">
        <f ca="1">TODAY()</f>
        <v>44526</v>
      </c>
    </row>
    <row r="72" spans="1:11" x14ac:dyDescent="0.25"/>
    <row r="73" spans="1:11" ht="30" customHeight="1" x14ac:dyDescent="0.25">
      <c r="A73" s="115" t="s">
        <v>10</v>
      </c>
      <c r="B73" s="115"/>
      <c r="C73" s="116"/>
      <c r="D73" s="116"/>
      <c r="E73" s="116"/>
    </row>
    <row r="74" spans="1:11" ht="15.75" customHeight="1" x14ac:dyDescent="0.25">
      <c r="A74" s="115"/>
      <c r="B74" s="115"/>
      <c r="C74" s="117" t="s">
        <v>49</v>
      </c>
      <c r="D74" s="117"/>
      <c r="E74" s="117"/>
    </row>
    <row r="75" spans="1:11" x14ac:dyDescent="0.25"/>
    <row r="76" spans="1:11" hidden="1" x14ac:dyDescent="0.25">
      <c r="B76" s="41">
        <f ca="1">TODAY()</f>
        <v>44526</v>
      </c>
      <c r="C76" s="2">
        <f>-sumkred+sumkred*H14+H15+sumkred*H16</f>
        <v>-975000</v>
      </c>
    </row>
    <row r="77" spans="1:11" hidden="1" x14ac:dyDescent="0.25">
      <c r="A77" s="4">
        <v>1</v>
      </c>
      <c r="B77" s="42">
        <f ca="1">EDATE(B76,1)</f>
        <v>44556</v>
      </c>
      <c r="C77" s="43">
        <f t="shared" ref="C77:C88" si="63">D20</f>
        <v>17916.666666666664</v>
      </c>
      <c r="D77" s="24">
        <f>C77-C78</f>
        <v>-75437.24292093527</v>
      </c>
    </row>
    <row r="78" spans="1:11" hidden="1" x14ac:dyDescent="0.25">
      <c r="A78" s="4">
        <v>2</v>
      </c>
      <c r="B78" s="42">
        <f ca="1">EDATE(B77,1)</f>
        <v>44587</v>
      </c>
      <c r="C78" s="43">
        <f t="shared" si="63"/>
        <v>93353.909587601942</v>
      </c>
      <c r="D78" s="24">
        <f t="shared" ref="D78:D141" si="64">C78-C79</f>
        <v>0</v>
      </c>
    </row>
    <row r="79" spans="1:11" hidden="1" x14ac:dyDescent="0.25">
      <c r="A79" s="4">
        <v>3</v>
      </c>
      <c r="B79" s="42">
        <f t="shared" ref="B79:B142" ca="1" si="65">EDATE(B78,1)</f>
        <v>44618</v>
      </c>
      <c r="C79" s="43">
        <f t="shared" si="63"/>
        <v>93353.909587601942</v>
      </c>
      <c r="D79" s="24">
        <f t="shared" si="64"/>
        <v>0</v>
      </c>
    </row>
    <row r="80" spans="1:11" hidden="1" x14ac:dyDescent="0.25">
      <c r="A80" s="4">
        <v>4</v>
      </c>
      <c r="B80" s="42">
        <f t="shared" ca="1" si="65"/>
        <v>44646</v>
      </c>
      <c r="C80" s="43">
        <f t="shared" si="63"/>
        <v>93353.909587601942</v>
      </c>
      <c r="D80" s="24">
        <f t="shared" si="64"/>
        <v>0</v>
      </c>
    </row>
    <row r="81" spans="1:4" hidden="1" x14ac:dyDescent="0.25">
      <c r="A81" s="4">
        <v>5</v>
      </c>
      <c r="B81" s="42">
        <f t="shared" ca="1" si="65"/>
        <v>44677</v>
      </c>
      <c r="C81" s="43">
        <f t="shared" si="63"/>
        <v>93353.909587601942</v>
      </c>
      <c r="D81" s="24">
        <f t="shared" si="64"/>
        <v>0</v>
      </c>
    </row>
    <row r="82" spans="1:4" hidden="1" x14ac:dyDescent="0.25">
      <c r="A82" s="4">
        <v>6</v>
      </c>
      <c r="B82" s="42">
        <f t="shared" ca="1" si="65"/>
        <v>44707</v>
      </c>
      <c r="C82" s="43">
        <f t="shared" si="63"/>
        <v>93353.909587601942</v>
      </c>
      <c r="D82" s="24">
        <f t="shared" si="64"/>
        <v>0</v>
      </c>
    </row>
    <row r="83" spans="1:4" hidden="1" x14ac:dyDescent="0.25">
      <c r="A83" s="4">
        <v>7</v>
      </c>
      <c r="B83" s="42">
        <f t="shared" ca="1" si="65"/>
        <v>44738</v>
      </c>
      <c r="C83" s="43">
        <f t="shared" si="63"/>
        <v>93353.909587601942</v>
      </c>
      <c r="D83" s="24">
        <f t="shared" si="64"/>
        <v>0</v>
      </c>
    </row>
    <row r="84" spans="1:4" hidden="1" x14ac:dyDescent="0.25">
      <c r="A84" s="4">
        <v>8</v>
      </c>
      <c r="B84" s="42">
        <f t="shared" ca="1" si="65"/>
        <v>44768</v>
      </c>
      <c r="C84" s="43">
        <f t="shared" si="63"/>
        <v>93353.909587601942</v>
      </c>
      <c r="D84" s="24">
        <f t="shared" si="64"/>
        <v>0</v>
      </c>
    </row>
    <row r="85" spans="1:4" hidden="1" x14ac:dyDescent="0.25">
      <c r="A85" s="4">
        <v>9</v>
      </c>
      <c r="B85" s="42">
        <f t="shared" ca="1" si="65"/>
        <v>44799</v>
      </c>
      <c r="C85" s="43">
        <f t="shared" si="63"/>
        <v>93353.909587601942</v>
      </c>
      <c r="D85" s="24">
        <f t="shared" si="64"/>
        <v>0</v>
      </c>
    </row>
    <row r="86" spans="1:4" hidden="1" x14ac:dyDescent="0.25">
      <c r="A86" s="4">
        <v>10</v>
      </c>
      <c r="B86" s="42">
        <f t="shared" ca="1" si="65"/>
        <v>44830</v>
      </c>
      <c r="C86" s="43">
        <f t="shared" si="63"/>
        <v>93353.909587601942</v>
      </c>
      <c r="D86" s="24">
        <f t="shared" si="64"/>
        <v>0</v>
      </c>
    </row>
    <row r="87" spans="1:4" hidden="1" x14ac:dyDescent="0.25">
      <c r="A87" s="4">
        <v>11</v>
      </c>
      <c r="B87" s="42">
        <f t="shared" ca="1" si="65"/>
        <v>44860</v>
      </c>
      <c r="C87" s="43">
        <f t="shared" si="63"/>
        <v>93353.909587601942</v>
      </c>
      <c r="D87" s="24">
        <f t="shared" si="64"/>
        <v>-91710.758497842166</v>
      </c>
    </row>
    <row r="88" spans="1:4" hidden="1" x14ac:dyDescent="0.25">
      <c r="A88" s="4">
        <v>12</v>
      </c>
      <c r="B88" s="42">
        <f t="shared" ca="1" si="65"/>
        <v>44891</v>
      </c>
      <c r="C88" s="43">
        <f t="shared" si="63"/>
        <v>185064.66808544411</v>
      </c>
      <c r="D88" s="24">
        <f t="shared" si="64"/>
        <v>185064.66808544411</v>
      </c>
    </row>
    <row r="89" spans="1:4" hidden="1" x14ac:dyDescent="0.25">
      <c r="A89" s="2">
        <v>13</v>
      </c>
      <c r="B89" s="41">
        <f t="shared" ca="1" si="65"/>
        <v>44921</v>
      </c>
      <c r="C89" s="24">
        <f t="shared" ref="C89:C100" si="66">G20</f>
        <v>0</v>
      </c>
      <c r="D89" s="24">
        <f t="shared" si="64"/>
        <v>0</v>
      </c>
    </row>
    <row r="90" spans="1:4" hidden="1" x14ac:dyDescent="0.25">
      <c r="A90" s="2">
        <v>14</v>
      </c>
      <c r="B90" s="41">
        <f t="shared" ca="1" si="65"/>
        <v>44952</v>
      </c>
      <c r="C90" s="24">
        <f t="shared" si="66"/>
        <v>0</v>
      </c>
      <c r="D90" s="24">
        <f t="shared" si="64"/>
        <v>0</v>
      </c>
    </row>
    <row r="91" spans="1:4" hidden="1" x14ac:dyDescent="0.25">
      <c r="A91" s="2">
        <v>15</v>
      </c>
      <c r="B91" s="41">
        <f t="shared" ca="1" si="65"/>
        <v>44983</v>
      </c>
      <c r="C91" s="24">
        <f t="shared" si="66"/>
        <v>0</v>
      </c>
      <c r="D91" s="24">
        <f t="shared" si="64"/>
        <v>0</v>
      </c>
    </row>
    <row r="92" spans="1:4" hidden="1" x14ac:dyDescent="0.25">
      <c r="A92" s="2">
        <v>16</v>
      </c>
      <c r="B92" s="41">
        <f t="shared" ca="1" si="65"/>
        <v>45011</v>
      </c>
      <c r="C92" s="24">
        <f t="shared" si="66"/>
        <v>0</v>
      </c>
      <c r="D92" s="24">
        <f t="shared" si="64"/>
        <v>0</v>
      </c>
    </row>
    <row r="93" spans="1:4" hidden="1" x14ac:dyDescent="0.25">
      <c r="A93" s="2">
        <v>17</v>
      </c>
      <c r="B93" s="41">
        <f t="shared" ca="1" si="65"/>
        <v>45042</v>
      </c>
      <c r="C93" s="24">
        <f t="shared" si="66"/>
        <v>0</v>
      </c>
      <c r="D93" s="24">
        <f t="shared" si="64"/>
        <v>0</v>
      </c>
    </row>
    <row r="94" spans="1:4" hidden="1" x14ac:dyDescent="0.25">
      <c r="A94" s="2">
        <v>18</v>
      </c>
      <c r="B94" s="41">
        <f t="shared" ca="1" si="65"/>
        <v>45072</v>
      </c>
      <c r="C94" s="24">
        <f t="shared" si="66"/>
        <v>0</v>
      </c>
      <c r="D94" s="24">
        <f t="shared" si="64"/>
        <v>0</v>
      </c>
    </row>
    <row r="95" spans="1:4" hidden="1" x14ac:dyDescent="0.25">
      <c r="A95" s="2">
        <v>19</v>
      </c>
      <c r="B95" s="41">
        <f t="shared" ca="1" si="65"/>
        <v>45103</v>
      </c>
      <c r="C95" s="24">
        <f t="shared" si="66"/>
        <v>0</v>
      </c>
      <c r="D95" s="24">
        <f t="shared" si="64"/>
        <v>0</v>
      </c>
    </row>
    <row r="96" spans="1:4" hidden="1" x14ac:dyDescent="0.25">
      <c r="A96" s="2">
        <v>20</v>
      </c>
      <c r="B96" s="41">
        <f t="shared" ca="1" si="65"/>
        <v>45133</v>
      </c>
      <c r="C96" s="24">
        <f t="shared" si="66"/>
        <v>0</v>
      </c>
      <c r="D96" s="24">
        <f t="shared" si="64"/>
        <v>0</v>
      </c>
    </row>
    <row r="97" spans="1:4" hidden="1" x14ac:dyDescent="0.25">
      <c r="A97" s="2">
        <v>21</v>
      </c>
      <c r="B97" s="41">
        <f t="shared" ca="1" si="65"/>
        <v>45164</v>
      </c>
      <c r="C97" s="24">
        <f t="shared" si="66"/>
        <v>0</v>
      </c>
      <c r="D97" s="24">
        <f t="shared" si="64"/>
        <v>0</v>
      </c>
    </row>
    <row r="98" spans="1:4" hidden="1" x14ac:dyDescent="0.25">
      <c r="A98" s="2">
        <v>22</v>
      </c>
      <c r="B98" s="41">
        <f t="shared" ca="1" si="65"/>
        <v>45195</v>
      </c>
      <c r="C98" s="24">
        <f t="shared" si="66"/>
        <v>0</v>
      </c>
      <c r="D98" s="24">
        <f t="shared" si="64"/>
        <v>0</v>
      </c>
    </row>
    <row r="99" spans="1:4" hidden="1" x14ac:dyDescent="0.25">
      <c r="A99" s="2">
        <v>23</v>
      </c>
      <c r="B99" s="41">
        <f t="shared" ca="1" si="65"/>
        <v>45225</v>
      </c>
      <c r="C99" s="24">
        <f t="shared" si="66"/>
        <v>0</v>
      </c>
      <c r="D99" s="24">
        <f t="shared" si="64"/>
        <v>0</v>
      </c>
    </row>
    <row r="100" spans="1:4" hidden="1" x14ac:dyDescent="0.25">
      <c r="A100" s="2">
        <v>24</v>
      </c>
      <c r="B100" s="41">
        <f t="shared" ca="1" si="65"/>
        <v>45256</v>
      </c>
      <c r="C100" s="24">
        <f t="shared" si="66"/>
        <v>0</v>
      </c>
      <c r="D100" s="24">
        <f t="shared" si="64"/>
        <v>0</v>
      </c>
    </row>
    <row r="101" spans="1:4" hidden="1" x14ac:dyDescent="0.25">
      <c r="A101" s="2">
        <v>25</v>
      </c>
      <c r="B101" s="41">
        <f t="shared" ca="1" si="65"/>
        <v>45286</v>
      </c>
      <c r="C101" s="24">
        <f t="shared" ref="C101:C112" si="67">J20</f>
        <v>0</v>
      </c>
      <c r="D101" s="24">
        <f t="shared" si="64"/>
        <v>0</v>
      </c>
    </row>
    <row r="102" spans="1:4" hidden="1" x14ac:dyDescent="0.25">
      <c r="A102" s="2">
        <v>26</v>
      </c>
      <c r="B102" s="41">
        <f t="shared" ca="1" si="65"/>
        <v>45317</v>
      </c>
      <c r="C102" s="24">
        <f t="shared" si="67"/>
        <v>0</v>
      </c>
      <c r="D102" s="24">
        <f t="shared" si="64"/>
        <v>0</v>
      </c>
    </row>
    <row r="103" spans="1:4" hidden="1" x14ac:dyDescent="0.25">
      <c r="A103" s="2">
        <v>27</v>
      </c>
      <c r="B103" s="41">
        <f t="shared" ca="1" si="65"/>
        <v>45348</v>
      </c>
      <c r="C103" s="24">
        <f t="shared" si="67"/>
        <v>0</v>
      </c>
      <c r="D103" s="24">
        <f t="shared" si="64"/>
        <v>0</v>
      </c>
    </row>
    <row r="104" spans="1:4" hidden="1" x14ac:dyDescent="0.25">
      <c r="A104" s="2">
        <v>28</v>
      </c>
      <c r="B104" s="41">
        <f t="shared" ca="1" si="65"/>
        <v>45377</v>
      </c>
      <c r="C104" s="24">
        <f t="shared" si="67"/>
        <v>0</v>
      </c>
      <c r="D104" s="24">
        <f t="shared" si="64"/>
        <v>0</v>
      </c>
    </row>
    <row r="105" spans="1:4" hidden="1" x14ac:dyDescent="0.25">
      <c r="A105" s="2">
        <v>29</v>
      </c>
      <c r="B105" s="41">
        <f t="shared" ca="1" si="65"/>
        <v>45408</v>
      </c>
      <c r="C105" s="24">
        <f t="shared" si="67"/>
        <v>0</v>
      </c>
      <c r="D105" s="24">
        <f t="shared" si="64"/>
        <v>0</v>
      </c>
    </row>
    <row r="106" spans="1:4" hidden="1" x14ac:dyDescent="0.25">
      <c r="A106" s="2">
        <v>30</v>
      </c>
      <c r="B106" s="41">
        <f t="shared" ca="1" si="65"/>
        <v>45438</v>
      </c>
      <c r="C106" s="24">
        <f t="shared" si="67"/>
        <v>0</v>
      </c>
      <c r="D106" s="24">
        <f t="shared" si="64"/>
        <v>0</v>
      </c>
    </row>
    <row r="107" spans="1:4" hidden="1" x14ac:dyDescent="0.25">
      <c r="A107" s="2">
        <v>31</v>
      </c>
      <c r="B107" s="41">
        <f t="shared" ca="1" si="65"/>
        <v>45469</v>
      </c>
      <c r="C107" s="24">
        <f t="shared" si="67"/>
        <v>0</v>
      </c>
      <c r="D107" s="24">
        <f t="shared" si="64"/>
        <v>0</v>
      </c>
    </row>
    <row r="108" spans="1:4" hidden="1" x14ac:dyDescent="0.25">
      <c r="A108" s="2">
        <v>32</v>
      </c>
      <c r="B108" s="41">
        <f t="shared" ca="1" si="65"/>
        <v>45499</v>
      </c>
      <c r="C108" s="24">
        <f t="shared" si="67"/>
        <v>0</v>
      </c>
      <c r="D108" s="24">
        <f t="shared" si="64"/>
        <v>0</v>
      </c>
    </row>
    <row r="109" spans="1:4" hidden="1" x14ac:dyDescent="0.25">
      <c r="A109" s="2">
        <v>33</v>
      </c>
      <c r="B109" s="41">
        <f t="shared" ca="1" si="65"/>
        <v>45530</v>
      </c>
      <c r="C109" s="24">
        <f t="shared" si="67"/>
        <v>0</v>
      </c>
      <c r="D109" s="24">
        <f t="shared" si="64"/>
        <v>0</v>
      </c>
    </row>
    <row r="110" spans="1:4" hidden="1" x14ac:dyDescent="0.25">
      <c r="A110" s="2">
        <v>34</v>
      </c>
      <c r="B110" s="41">
        <f t="shared" ca="1" si="65"/>
        <v>45561</v>
      </c>
      <c r="C110" s="24">
        <f t="shared" si="67"/>
        <v>0</v>
      </c>
      <c r="D110" s="24">
        <f t="shared" si="64"/>
        <v>0</v>
      </c>
    </row>
    <row r="111" spans="1:4" hidden="1" x14ac:dyDescent="0.25">
      <c r="A111" s="2">
        <v>35</v>
      </c>
      <c r="B111" s="41">
        <f t="shared" ca="1" si="65"/>
        <v>45591</v>
      </c>
      <c r="C111" s="24">
        <f t="shared" si="67"/>
        <v>0</v>
      </c>
      <c r="D111" s="24">
        <f t="shared" si="64"/>
        <v>0</v>
      </c>
    </row>
    <row r="112" spans="1:4" hidden="1" x14ac:dyDescent="0.25">
      <c r="A112" s="2">
        <v>36</v>
      </c>
      <c r="B112" s="41">
        <f t="shared" ca="1" si="65"/>
        <v>45622</v>
      </c>
      <c r="C112" s="24">
        <f t="shared" si="67"/>
        <v>0</v>
      </c>
      <c r="D112" s="24">
        <f t="shared" si="64"/>
        <v>0</v>
      </c>
    </row>
    <row r="113" spans="1:4" hidden="1" x14ac:dyDescent="0.25">
      <c r="A113" s="2">
        <v>37</v>
      </c>
      <c r="B113" s="41">
        <f t="shared" ca="1" si="65"/>
        <v>45652</v>
      </c>
      <c r="C113" s="24">
        <f t="shared" ref="C113:C124" si="68">M20</f>
        <v>0</v>
      </c>
      <c r="D113" s="24">
        <f t="shared" si="64"/>
        <v>0</v>
      </c>
    </row>
    <row r="114" spans="1:4" hidden="1" x14ac:dyDescent="0.25">
      <c r="A114" s="2">
        <v>38</v>
      </c>
      <c r="B114" s="41">
        <f t="shared" ca="1" si="65"/>
        <v>45683</v>
      </c>
      <c r="C114" s="24">
        <f t="shared" si="68"/>
        <v>0</v>
      </c>
      <c r="D114" s="24">
        <f t="shared" si="64"/>
        <v>0</v>
      </c>
    </row>
    <row r="115" spans="1:4" hidden="1" x14ac:dyDescent="0.25">
      <c r="A115" s="2">
        <v>39</v>
      </c>
      <c r="B115" s="41">
        <f t="shared" ca="1" si="65"/>
        <v>45714</v>
      </c>
      <c r="C115" s="24">
        <f t="shared" si="68"/>
        <v>0</v>
      </c>
      <c r="D115" s="24">
        <f t="shared" si="64"/>
        <v>0</v>
      </c>
    </row>
    <row r="116" spans="1:4" hidden="1" x14ac:dyDescent="0.25">
      <c r="A116" s="2">
        <v>40</v>
      </c>
      <c r="B116" s="41">
        <f t="shared" ca="1" si="65"/>
        <v>45742</v>
      </c>
      <c r="C116" s="24">
        <f t="shared" si="68"/>
        <v>0</v>
      </c>
      <c r="D116" s="24">
        <f t="shared" si="64"/>
        <v>0</v>
      </c>
    </row>
    <row r="117" spans="1:4" hidden="1" x14ac:dyDescent="0.25">
      <c r="A117" s="2">
        <v>41</v>
      </c>
      <c r="B117" s="41">
        <f t="shared" ca="1" si="65"/>
        <v>45773</v>
      </c>
      <c r="C117" s="24">
        <f t="shared" si="68"/>
        <v>0</v>
      </c>
      <c r="D117" s="24">
        <f t="shared" si="64"/>
        <v>0</v>
      </c>
    </row>
    <row r="118" spans="1:4" hidden="1" x14ac:dyDescent="0.25">
      <c r="A118" s="2">
        <v>42</v>
      </c>
      <c r="B118" s="41">
        <f t="shared" ca="1" si="65"/>
        <v>45803</v>
      </c>
      <c r="C118" s="24">
        <f t="shared" si="68"/>
        <v>0</v>
      </c>
      <c r="D118" s="24">
        <f t="shared" si="64"/>
        <v>0</v>
      </c>
    </row>
    <row r="119" spans="1:4" hidden="1" x14ac:dyDescent="0.25">
      <c r="A119" s="2">
        <v>43</v>
      </c>
      <c r="B119" s="41">
        <f t="shared" ca="1" si="65"/>
        <v>45834</v>
      </c>
      <c r="C119" s="24">
        <f t="shared" si="68"/>
        <v>0</v>
      </c>
      <c r="D119" s="24">
        <f t="shared" si="64"/>
        <v>0</v>
      </c>
    </row>
    <row r="120" spans="1:4" hidden="1" x14ac:dyDescent="0.25">
      <c r="A120" s="2">
        <v>44</v>
      </c>
      <c r="B120" s="41">
        <f t="shared" ca="1" si="65"/>
        <v>45864</v>
      </c>
      <c r="C120" s="24">
        <f t="shared" si="68"/>
        <v>0</v>
      </c>
      <c r="D120" s="24">
        <f t="shared" si="64"/>
        <v>0</v>
      </c>
    </row>
    <row r="121" spans="1:4" hidden="1" x14ac:dyDescent="0.25">
      <c r="A121" s="2">
        <v>45</v>
      </c>
      <c r="B121" s="41">
        <f t="shared" ca="1" si="65"/>
        <v>45895</v>
      </c>
      <c r="C121" s="24">
        <f t="shared" si="68"/>
        <v>0</v>
      </c>
      <c r="D121" s="24">
        <f t="shared" si="64"/>
        <v>0</v>
      </c>
    </row>
    <row r="122" spans="1:4" hidden="1" x14ac:dyDescent="0.25">
      <c r="A122" s="2">
        <v>46</v>
      </c>
      <c r="B122" s="41">
        <f t="shared" ca="1" si="65"/>
        <v>45926</v>
      </c>
      <c r="C122" s="24">
        <f t="shared" si="68"/>
        <v>0</v>
      </c>
      <c r="D122" s="24">
        <f t="shared" si="64"/>
        <v>0</v>
      </c>
    </row>
    <row r="123" spans="1:4" hidden="1" x14ac:dyDescent="0.25">
      <c r="A123" s="2">
        <v>47</v>
      </c>
      <c r="B123" s="41">
        <f t="shared" ca="1" si="65"/>
        <v>45956</v>
      </c>
      <c r="C123" s="24">
        <f t="shared" si="68"/>
        <v>0</v>
      </c>
      <c r="D123" s="24">
        <f t="shared" si="64"/>
        <v>0</v>
      </c>
    </row>
    <row r="124" spans="1:4" hidden="1" x14ac:dyDescent="0.25">
      <c r="A124" s="2">
        <v>48</v>
      </c>
      <c r="B124" s="41">
        <f t="shared" ca="1" si="65"/>
        <v>45987</v>
      </c>
      <c r="C124" s="24">
        <f t="shared" si="68"/>
        <v>0</v>
      </c>
      <c r="D124" s="24">
        <f t="shared" si="64"/>
        <v>0</v>
      </c>
    </row>
    <row r="125" spans="1:4" hidden="1" x14ac:dyDescent="0.25">
      <c r="A125" s="2">
        <v>49</v>
      </c>
      <c r="B125" s="41">
        <f t="shared" ca="1" si="65"/>
        <v>46017</v>
      </c>
      <c r="C125" s="24">
        <f t="shared" ref="C125:C136" si="69">P20</f>
        <v>0</v>
      </c>
      <c r="D125" s="24">
        <f t="shared" si="64"/>
        <v>0</v>
      </c>
    </row>
    <row r="126" spans="1:4" hidden="1" x14ac:dyDescent="0.25">
      <c r="A126" s="2">
        <v>50</v>
      </c>
      <c r="B126" s="41">
        <f t="shared" ca="1" si="65"/>
        <v>46048</v>
      </c>
      <c r="C126" s="24">
        <f t="shared" si="69"/>
        <v>0</v>
      </c>
      <c r="D126" s="24">
        <f t="shared" si="64"/>
        <v>0</v>
      </c>
    </row>
    <row r="127" spans="1:4" hidden="1" x14ac:dyDescent="0.25">
      <c r="A127" s="2">
        <v>51</v>
      </c>
      <c r="B127" s="41">
        <f t="shared" ca="1" si="65"/>
        <v>46079</v>
      </c>
      <c r="C127" s="24">
        <f t="shared" si="69"/>
        <v>0</v>
      </c>
      <c r="D127" s="24">
        <f t="shared" si="64"/>
        <v>0</v>
      </c>
    </row>
    <row r="128" spans="1:4" hidden="1" x14ac:dyDescent="0.25">
      <c r="A128" s="2">
        <v>52</v>
      </c>
      <c r="B128" s="41">
        <f t="shared" ca="1" si="65"/>
        <v>46107</v>
      </c>
      <c r="C128" s="24">
        <f t="shared" si="69"/>
        <v>0</v>
      </c>
      <c r="D128" s="24">
        <f t="shared" si="64"/>
        <v>0</v>
      </c>
    </row>
    <row r="129" spans="1:4" hidden="1" x14ac:dyDescent="0.25">
      <c r="A129" s="2">
        <v>53</v>
      </c>
      <c r="B129" s="41">
        <f t="shared" ca="1" si="65"/>
        <v>46138</v>
      </c>
      <c r="C129" s="24">
        <f t="shared" si="69"/>
        <v>0</v>
      </c>
      <c r="D129" s="24">
        <f t="shared" si="64"/>
        <v>0</v>
      </c>
    </row>
    <row r="130" spans="1:4" hidden="1" x14ac:dyDescent="0.25">
      <c r="A130" s="2">
        <v>54</v>
      </c>
      <c r="B130" s="41">
        <f t="shared" ca="1" si="65"/>
        <v>46168</v>
      </c>
      <c r="C130" s="24">
        <f t="shared" si="69"/>
        <v>0</v>
      </c>
      <c r="D130" s="24">
        <f t="shared" si="64"/>
        <v>0</v>
      </c>
    </row>
    <row r="131" spans="1:4" hidden="1" x14ac:dyDescent="0.25">
      <c r="A131" s="2">
        <v>55</v>
      </c>
      <c r="B131" s="41">
        <f t="shared" ca="1" si="65"/>
        <v>46199</v>
      </c>
      <c r="C131" s="24">
        <f t="shared" si="69"/>
        <v>0</v>
      </c>
      <c r="D131" s="24">
        <f t="shared" si="64"/>
        <v>0</v>
      </c>
    </row>
    <row r="132" spans="1:4" hidden="1" x14ac:dyDescent="0.25">
      <c r="A132" s="2">
        <v>56</v>
      </c>
      <c r="B132" s="41">
        <f t="shared" ca="1" si="65"/>
        <v>46229</v>
      </c>
      <c r="C132" s="24">
        <f t="shared" si="69"/>
        <v>0</v>
      </c>
      <c r="D132" s="24">
        <f t="shared" si="64"/>
        <v>0</v>
      </c>
    </row>
    <row r="133" spans="1:4" hidden="1" x14ac:dyDescent="0.25">
      <c r="A133" s="2">
        <v>57</v>
      </c>
      <c r="B133" s="41">
        <f t="shared" ca="1" si="65"/>
        <v>46260</v>
      </c>
      <c r="C133" s="24">
        <f t="shared" si="69"/>
        <v>0</v>
      </c>
      <c r="D133" s="24">
        <f t="shared" si="64"/>
        <v>0</v>
      </c>
    </row>
    <row r="134" spans="1:4" hidden="1" x14ac:dyDescent="0.25">
      <c r="A134" s="2">
        <v>58</v>
      </c>
      <c r="B134" s="41">
        <f t="shared" ca="1" si="65"/>
        <v>46291</v>
      </c>
      <c r="C134" s="24">
        <f t="shared" si="69"/>
        <v>0</v>
      </c>
      <c r="D134" s="24">
        <f t="shared" si="64"/>
        <v>0</v>
      </c>
    </row>
    <row r="135" spans="1:4" hidden="1" x14ac:dyDescent="0.25">
      <c r="A135" s="2">
        <v>59</v>
      </c>
      <c r="B135" s="41">
        <f t="shared" ca="1" si="65"/>
        <v>46321</v>
      </c>
      <c r="C135" s="24">
        <f t="shared" si="69"/>
        <v>0</v>
      </c>
      <c r="D135" s="24">
        <f t="shared" si="64"/>
        <v>0</v>
      </c>
    </row>
    <row r="136" spans="1:4" hidden="1" x14ac:dyDescent="0.25">
      <c r="A136" s="2">
        <v>60</v>
      </c>
      <c r="B136" s="41">
        <f t="shared" ca="1" si="65"/>
        <v>46352</v>
      </c>
      <c r="C136" s="24">
        <f t="shared" si="69"/>
        <v>0</v>
      </c>
      <c r="D136" s="24">
        <f t="shared" si="64"/>
        <v>0</v>
      </c>
    </row>
    <row r="137" spans="1:4" hidden="1" x14ac:dyDescent="0.25">
      <c r="A137" s="2">
        <v>61</v>
      </c>
      <c r="B137" s="41">
        <f t="shared" ca="1" si="65"/>
        <v>46382</v>
      </c>
      <c r="C137" s="24">
        <f t="shared" ref="C137:C148" si="70">S20</f>
        <v>0</v>
      </c>
      <c r="D137" s="24">
        <f t="shared" si="64"/>
        <v>0</v>
      </c>
    </row>
    <row r="138" spans="1:4" hidden="1" x14ac:dyDescent="0.25">
      <c r="A138" s="2">
        <v>62</v>
      </c>
      <c r="B138" s="41">
        <f t="shared" ca="1" si="65"/>
        <v>46413</v>
      </c>
      <c r="C138" s="24">
        <f t="shared" si="70"/>
        <v>0</v>
      </c>
      <c r="D138" s="24">
        <f t="shared" si="64"/>
        <v>0</v>
      </c>
    </row>
    <row r="139" spans="1:4" hidden="1" x14ac:dyDescent="0.25">
      <c r="A139" s="2">
        <v>63</v>
      </c>
      <c r="B139" s="41">
        <f t="shared" ca="1" si="65"/>
        <v>46444</v>
      </c>
      <c r="C139" s="24">
        <f t="shared" si="70"/>
        <v>0</v>
      </c>
      <c r="D139" s="24">
        <f t="shared" si="64"/>
        <v>0</v>
      </c>
    </row>
    <row r="140" spans="1:4" hidden="1" x14ac:dyDescent="0.25">
      <c r="A140" s="2">
        <v>64</v>
      </c>
      <c r="B140" s="41">
        <f t="shared" ca="1" si="65"/>
        <v>46472</v>
      </c>
      <c r="C140" s="24">
        <f t="shared" si="70"/>
        <v>0</v>
      </c>
      <c r="D140" s="24">
        <f t="shared" si="64"/>
        <v>0</v>
      </c>
    </row>
    <row r="141" spans="1:4" hidden="1" x14ac:dyDescent="0.25">
      <c r="A141" s="2">
        <v>65</v>
      </c>
      <c r="B141" s="41">
        <f t="shared" ca="1" si="65"/>
        <v>46503</v>
      </c>
      <c r="C141" s="24">
        <f t="shared" si="70"/>
        <v>0</v>
      </c>
      <c r="D141" s="24">
        <f t="shared" si="64"/>
        <v>0</v>
      </c>
    </row>
    <row r="142" spans="1:4" hidden="1" x14ac:dyDescent="0.25">
      <c r="A142" s="2">
        <v>66</v>
      </c>
      <c r="B142" s="41">
        <f t="shared" ca="1" si="65"/>
        <v>46533</v>
      </c>
      <c r="C142" s="24">
        <f t="shared" si="70"/>
        <v>0</v>
      </c>
      <c r="D142" s="24">
        <f t="shared" ref="D142:D205" si="71">C142-C143</f>
        <v>0</v>
      </c>
    </row>
    <row r="143" spans="1:4" hidden="1" x14ac:dyDescent="0.25">
      <c r="A143" s="2">
        <v>67</v>
      </c>
      <c r="B143" s="41">
        <f t="shared" ref="B143:B206" ca="1" si="72">EDATE(B142,1)</f>
        <v>46564</v>
      </c>
      <c r="C143" s="24">
        <f t="shared" si="70"/>
        <v>0</v>
      </c>
      <c r="D143" s="24">
        <f t="shared" si="71"/>
        <v>0</v>
      </c>
    </row>
    <row r="144" spans="1:4" hidden="1" x14ac:dyDescent="0.25">
      <c r="A144" s="2">
        <v>68</v>
      </c>
      <c r="B144" s="41">
        <f t="shared" ca="1" si="72"/>
        <v>46594</v>
      </c>
      <c r="C144" s="24">
        <f t="shared" si="70"/>
        <v>0</v>
      </c>
      <c r="D144" s="24">
        <f t="shared" si="71"/>
        <v>0</v>
      </c>
    </row>
    <row r="145" spans="1:4" hidden="1" x14ac:dyDescent="0.25">
      <c r="A145" s="2">
        <v>69</v>
      </c>
      <c r="B145" s="41">
        <f t="shared" ca="1" si="72"/>
        <v>46625</v>
      </c>
      <c r="C145" s="24">
        <f t="shared" si="70"/>
        <v>0</v>
      </c>
      <c r="D145" s="24">
        <f t="shared" si="71"/>
        <v>0</v>
      </c>
    </row>
    <row r="146" spans="1:4" hidden="1" x14ac:dyDescent="0.25">
      <c r="A146" s="2">
        <v>70</v>
      </c>
      <c r="B146" s="41">
        <f t="shared" ca="1" si="72"/>
        <v>46656</v>
      </c>
      <c r="C146" s="24">
        <f t="shared" si="70"/>
        <v>0</v>
      </c>
      <c r="D146" s="24">
        <f t="shared" si="71"/>
        <v>0</v>
      </c>
    </row>
    <row r="147" spans="1:4" hidden="1" x14ac:dyDescent="0.25">
      <c r="A147" s="2">
        <v>71</v>
      </c>
      <c r="B147" s="41">
        <f t="shared" ca="1" si="72"/>
        <v>46686</v>
      </c>
      <c r="C147" s="24">
        <f t="shared" si="70"/>
        <v>0</v>
      </c>
      <c r="D147" s="24">
        <f t="shared" si="71"/>
        <v>0</v>
      </c>
    </row>
    <row r="148" spans="1:4" hidden="1" x14ac:dyDescent="0.25">
      <c r="A148" s="2">
        <v>72</v>
      </c>
      <c r="B148" s="41">
        <f t="shared" ca="1" si="72"/>
        <v>46717</v>
      </c>
      <c r="C148" s="24">
        <f t="shared" si="70"/>
        <v>0</v>
      </c>
      <c r="D148" s="24">
        <f t="shared" si="71"/>
        <v>0</v>
      </c>
    </row>
    <row r="149" spans="1:4" hidden="1" x14ac:dyDescent="0.25">
      <c r="A149" s="2">
        <v>73</v>
      </c>
      <c r="B149" s="41">
        <f t="shared" ca="1" si="72"/>
        <v>46747</v>
      </c>
      <c r="C149" s="24">
        <f t="shared" ref="C149:C160" si="73">V20</f>
        <v>0</v>
      </c>
      <c r="D149" s="24">
        <f t="shared" si="71"/>
        <v>0</v>
      </c>
    </row>
    <row r="150" spans="1:4" hidden="1" x14ac:dyDescent="0.25">
      <c r="A150" s="2">
        <v>74</v>
      </c>
      <c r="B150" s="41">
        <f t="shared" ca="1" si="72"/>
        <v>46778</v>
      </c>
      <c r="C150" s="24">
        <f t="shared" si="73"/>
        <v>0</v>
      </c>
      <c r="D150" s="24">
        <f t="shared" si="71"/>
        <v>0</v>
      </c>
    </row>
    <row r="151" spans="1:4" hidden="1" x14ac:dyDescent="0.25">
      <c r="A151" s="2">
        <v>75</v>
      </c>
      <c r="B151" s="41">
        <f t="shared" ca="1" si="72"/>
        <v>46809</v>
      </c>
      <c r="C151" s="24">
        <f t="shared" si="73"/>
        <v>0</v>
      </c>
      <c r="D151" s="24">
        <f t="shared" si="71"/>
        <v>0</v>
      </c>
    </row>
    <row r="152" spans="1:4" hidden="1" x14ac:dyDescent="0.25">
      <c r="A152" s="2">
        <v>76</v>
      </c>
      <c r="B152" s="41">
        <f t="shared" ca="1" si="72"/>
        <v>46838</v>
      </c>
      <c r="C152" s="24">
        <f t="shared" si="73"/>
        <v>0</v>
      </c>
      <c r="D152" s="24">
        <f t="shared" si="71"/>
        <v>0</v>
      </c>
    </row>
    <row r="153" spans="1:4" hidden="1" x14ac:dyDescent="0.25">
      <c r="A153" s="2">
        <v>77</v>
      </c>
      <c r="B153" s="41">
        <f t="shared" ca="1" si="72"/>
        <v>46869</v>
      </c>
      <c r="C153" s="24">
        <f t="shared" si="73"/>
        <v>0</v>
      </c>
      <c r="D153" s="24">
        <f t="shared" si="71"/>
        <v>0</v>
      </c>
    </row>
    <row r="154" spans="1:4" hidden="1" x14ac:dyDescent="0.25">
      <c r="A154" s="2">
        <v>78</v>
      </c>
      <c r="B154" s="41">
        <f t="shared" ca="1" si="72"/>
        <v>46899</v>
      </c>
      <c r="C154" s="24">
        <f t="shared" si="73"/>
        <v>0</v>
      </c>
      <c r="D154" s="24">
        <f t="shared" si="71"/>
        <v>0</v>
      </c>
    </row>
    <row r="155" spans="1:4" hidden="1" x14ac:dyDescent="0.25">
      <c r="A155" s="2">
        <v>79</v>
      </c>
      <c r="B155" s="41">
        <f t="shared" ca="1" si="72"/>
        <v>46930</v>
      </c>
      <c r="C155" s="24">
        <f t="shared" si="73"/>
        <v>0</v>
      </c>
      <c r="D155" s="24">
        <f t="shared" si="71"/>
        <v>0</v>
      </c>
    </row>
    <row r="156" spans="1:4" hidden="1" x14ac:dyDescent="0.25">
      <c r="A156" s="2">
        <v>80</v>
      </c>
      <c r="B156" s="41">
        <f t="shared" ca="1" si="72"/>
        <v>46960</v>
      </c>
      <c r="C156" s="24">
        <f t="shared" si="73"/>
        <v>0</v>
      </c>
      <c r="D156" s="24">
        <f t="shared" si="71"/>
        <v>0</v>
      </c>
    </row>
    <row r="157" spans="1:4" hidden="1" x14ac:dyDescent="0.25">
      <c r="A157" s="2">
        <v>81</v>
      </c>
      <c r="B157" s="41">
        <f t="shared" ca="1" si="72"/>
        <v>46991</v>
      </c>
      <c r="C157" s="24">
        <f t="shared" si="73"/>
        <v>0</v>
      </c>
      <c r="D157" s="24">
        <f t="shared" si="71"/>
        <v>0</v>
      </c>
    </row>
    <row r="158" spans="1:4" hidden="1" x14ac:dyDescent="0.25">
      <c r="A158" s="2">
        <v>82</v>
      </c>
      <c r="B158" s="41">
        <f t="shared" ca="1" si="72"/>
        <v>47022</v>
      </c>
      <c r="C158" s="24">
        <f t="shared" si="73"/>
        <v>0</v>
      </c>
      <c r="D158" s="24">
        <f t="shared" si="71"/>
        <v>0</v>
      </c>
    </row>
    <row r="159" spans="1:4" hidden="1" x14ac:dyDescent="0.25">
      <c r="A159" s="2">
        <v>83</v>
      </c>
      <c r="B159" s="41">
        <f t="shared" ca="1" si="72"/>
        <v>47052</v>
      </c>
      <c r="C159" s="24">
        <f t="shared" si="73"/>
        <v>0</v>
      </c>
      <c r="D159" s="24">
        <f t="shared" si="71"/>
        <v>0</v>
      </c>
    </row>
    <row r="160" spans="1:4" hidden="1" x14ac:dyDescent="0.25">
      <c r="A160" s="2">
        <v>84</v>
      </c>
      <c r="B160" s="41">
        <f t="shared" ca="1" si="72"/>
        <v>47083</v>
      </c>
      <c r="C160" s="24">
        <f t="shared" si="73"/>
        <v>0</v>
      </c>
      <c r="D160" s="24">
        <f t="shared" si="71"/>
        <v>0</v>
      </c>
    </row>
    <row r="161" spans="1:4" hidden="1" x14ac:dyDescent="0.25">
      <c r="A161" s="2">
        <v>85</v>
      </c>
      <c r="B161" s="41">
        <f t="shared" ca="1" si="72"/>
        <v>47113</v>
      </c>
      <c r="C161" s="24">
        <f t="shared" ref="C161:C172" si="74">D35</f>
        <v>0</v>
      </c>
      <c r="D161" s="24">
        <f t="shared" si="71"/>
        <v>0</v>
      </c>
    </row>
    <row r="162" spans="1:4" hidden="1" x14ac:dyDescent="0.25">
      <c r="A162" s="2">
        <v>86</v>
      </c>
      <c r="B162" s="41">
        <f t="shared" ca="1" si="72"/>
        <v>47144</v>
      </c>
      <c r="C162" s="24">
        <f t="shared" si="74"/>
        <v>0</v>
      </c>
      <c r="D162" s="24">
        <f t="shared" si="71"/>
        <v>0</v>
      </c>
    </row>
    <row r="163" spans="1:4" hidden="1" x14ac:dyDescent="0.25">
      <c r="A163" s="2">
        <v>87</v>
      </c>
      <c r="B163" s="41">
        <f t="shared" ca="1" si="72"/>
        <v>47175</v>
      </c>
      <c r="C163" s="24">
        <f t="shared" si="74"/>
        <v>0</v>
      </c>
      <c r="D163" s="24">
        <f t="shared" si="71"/>
        <v>0</v>
      </c>
    </row>
    <row r="164" spans="1:4" hidden="1" x14ac:dyDescent="0.25">
      <c r="A164" s="2">
        <v>88</v>
      </c>
      <c r="B164" s="41">
        <f t="shared" ca="1" si="72"/>
        <v>47203</v>
      </c>
      <c r="C164" s="24">
        <f t="shared" si="74"/>
        <v>0</v>
      </c>
      <c r="D164" s="24">
        <f t="shared" si="71"/>
        <v>0</v>
      </c>
    </row>
    <row r="165" spans="1:4" hidden="1" x14ac:dyDescent="0.25">
      <c r="A165" s="2">
        <v>89</v>
      </c>
      <c r="B165" s="41">
        <f t="shared" ca="1" si="72"/>
        <v>47234</v>
      </c>
      <c r="C165" s="24">
        <f t="shared" si="74"/>
        <v>0</v>
      </c>
      <c r="D165" s="24">
        <f t="shared" si="71"/>
        <v>0</v>
      </c>
    </row>
    <row r="166" spans="1:4" hidden="1" x14ac:dyDescent="0.25">
      <c r="A166" s="2">
        <v>90</v>
      </c>
      <c r="B166" s="41">
        <f t="shared" ca="1" si="72"/>
        <v>47264</v>
      </c>
      <c r="C166" s="24">
        <f t="shared" si="74"/>
        <v>0</v>
      </c>
      <c r="D166" s="24">
        <f t="shared" si="71"/>
        <v>0</v>
      </c>
    </row>
    <row r="167" spans="1:4" hidden="1" x14ac:dyDescent="0.25">
      <c r="A167" s="2">
        <v>91</v>
      </c>
      <c r="B167" s="41">
        <f t="shared" ca="1" si="72"/>
        <v>47295</v>
      </c>
      <c r="C167" s="24">
        <f t="shared" si="74"/>
        <v>0</v>
      </c>
      <c r="D167" s="24">
        <f t="shared" si="71"/>
        <v>0</v>
      </c>
    </row>
    <row r="168" spans="1:4" hidden="1" x14ac:dyDescent="0.25">
      <c r="A168" s="2">
        <v>92</v>
      </c>
      <c r="B168" s="41">
        <f t="shared" ca="1" si="72"/>
        <v>47325</v>
      </c>
      <c r="C168" s="24">
        <f t="shared" si="74"/>
        <v>0</v>
      </c>
      <c r="D168" s="24">
        <f t="shared" si="71"/>
        <v>0</v>
      </c>
    </row>
    <row r="169" spans="1:4" hidden="1" x14ac:dyDescent="0.25">
      <c r="A169" s="2">
        <v>93</v>
      </c>
      <c r="B169" s="41">
        <f t="shared" ca="1" si="72"/>
        <v>47356</v>
      </c>
      <c r="C169" s="24">
        <f t="shared" si="74"/>
        <v>0</v>
      </c>
      <c r="D169" s="24">
        <f t="shared" si="71"/>
        <v>0</v>
      </c>
    </row>
    <row r="170" spans="1:4" hidden="1" x14ac:dyDescent="0.25">
      <c r="A170" s="2">
        <v>94</v>
      </c>
      <c r="B170" s="41">
        <f t="shared" ca="1" si="72"/>
        <v>47387</v>
      </c>
      <c r="C170" s="24">
        <f t="shared" si="74"/>
        <v>0</v>
      </c>
      <c r="D170" s="24">
        <f t="shared" si="71"/>
        <v>0</v>
      </c>
    </row>
    <row r="171" spans="1:4" hidden="1" x14ac:dyDescent="0.25">
      <c r="A171" s="2">
        <v>95</v>
      </c>
      <c r="B171" s="41">
        <f t="shared" ca="1" si="72"/>
        <v>47417</v>
      </c>
      <c r="C171" s="24">
        <f t="shared" si="74"/>
        <v>0</v>
      </c>
      <c r="D171" s="24">
        <f t="shared" si="71"/>
        <v>0</v>
      </c>
    </row>
    <row r="172" spans="1:4" hidden="1" x14ac:dyDescent="0.25">
      <c r="A172" s="2">
        <v>96</v>
      </c>
      <c r="B172" s="41">
        <f t="shared" ca="1" si="72"/>
        <v>47448</v>
      </c>
      <c r="C172" s="24">
        <f t="shared" si="74"/>
        <v>0</v>
      </c>
      <c r="D172" s="24">
        <f t="shared" si="71"/>
        <v>0</v>
      </c>
    </row>
    <row r="173" spans="1:4" hidden="1" x14ac:dyDescent="0.25">
      <c r="A173" s="2">
        <v>97</v>
      </c>
      <c r="B173" s="41">
        <f t="shared" ca="1" si="72"/>
        <v>47478</v>
      </c>
      <c r="C173" s="24">
        <f t="shared" ref="C173:C184" si="75">G35</f>
        <v>0</v>
      </c>
      <c r="D173" s="24">
        <f t="shared" si="71"/>
        <v>0</v>
      </c>
    </row>
    <row r="174" spans="1:4" hidden="1" x14ac:dyDescent="0.25">
      <c r="A174" s="2">
        <v>98</v>
      </c>
      <c r="B174" s="41">
        <f t="shared" ca="1" si="72"/>
        <v>47509</v>
      </c>
      <c r="C174" s="24">
        <f t="shared" si="75"/>
        <v>0</v>
      </c>
      <c r="D174" s="24">
        <f t="shared" si="71"/>
        <v>0</v>
      </c>
    </row>
    <row r="175" spans="1:4" hidden="1" x14ac:dyDescent="0.25">
      <c r="A175" s="2">
        <v>99</v>
      </c>
      <c r="B175" s="41">
        <f t="shared" ca="1" si="72"/>
        <v>47540</v>
      </c>
      <c r="C175" s="24">
        <f t="shared" si="75"/>
        <v>0</v>
      </c>
      <c r="D175" s="24">
        <f t="shared" si="71"/>
        <v>0</v>
      </c>
    </row>
    <row r="176" spans="1:4" hidden="1" x14ac:dyDescent="0.25">
      <c r="A176" s="2">
        <v>100</v>
      </c>
      <c r="B176" s="41">
        <f t="shared" ca="1" si="72"/>
        <v>47568</v>
      </c>
      <c r="C176" s="24">
        <f t="shared" si="75"/>
        <v>0</v>
      </c>
      <c r="D176" s="24">
        <f t="shared" si="71"/>
        <v>0</v>
      </c>
    </row>
    <row r="177" spans="1:4" hidden="1" x14ac:dyDescent="0.25">
      <c r="A177" s="2">
        <v>101</v>
      </c>
      <c r="B177" s="41">
        <f t="shared" ca="1" si="72"/>
        <v>47599</v>
      </c>
      <c r="C177" s="24">
        <f t="shared" si="75"/>
        <v>0</v>
      </c>
      <c r="D177" s="24">
        <f t="shared" si="71"/>
        <v>0</v>
      </c>
    </row>
    <row r="178" spans="1:4" hidden="1" x14ac:dyDescent="0.25">
      <c r="A178" s="2">
        <v>102</v>
      </c>
      <c r="B178" s="41">
        <f t="shared" ca="1" si="72"/>
        <v>47629</v>
      </c>
      <c r="C178" s="24">
        <f t="shared" si="75"/>
        <v>0</v>
      </c>
      <c r="D178" s="24">
        <f t="shared" si="71"/>
        <v>0</v>
      </c>
    </row>
    <row r="179" spans="1:4" hidden="1" x14ac:dyDescent="0.25">
      <c r="A179" s="2">
        <v>103</v>
      </c>
      <c r="B179" s="41">
        <f t="shared" ca="1" si="72"/>
        <v>47660</v>
      </c>
      <c r="C179" s="24">
        <f t="shared" si="75"/>
        <v>0</v>
      </c>
      <c r="D179" s="24">
        <f t="shared" si="71"/>
        <v>0</v>
      </c>
    </row>
    <row r="180" spans="1:4" hidden="1" x14ac:dyDescent="0.25">
      <c r="A180" s="2">
        <v>104</v>
      </c>
      <c r="B180" s="41">
        <f t="shared" ca="1" si="72"/>
        <v>47690</v>
      </c>
      <c r="C180" s="24">
        <f t="shared" si="75"/>
        <v>0</v>
      </c>
      <c r="D180" s="24">
        <f t="shared" si="71"/>
        <v>0</v>
      </c>
    </row>
    <row r="181" spans="1:4" hidden="1" x14ac:dyDescent="0.25">
      <c r="A181" s="2">
        <v>105</v>
      </c>
      <c r="B181" s="41">
        <f t="shared" ca="1" si="72"/>
        <v>47721</v>
      </c>
      <c r="C181" s="24">
        <f t="shared" si="75"/>
        <v>0</v>
      </c>
      <c r="D181" s="24">
        <f t="shared" si="71"/>
        <v>0</v>
      </c>
    </row>
    <row r="182" spans="1:4" hidden="1" x14ac:dyDescent="0.25">
      <c r="A182" s="2">
        <v>106</v>
      </c>
      <c r="B182" s="41">
        <f t="shared" ca="1" si="72"/>
        <v>47752</v>
      </c>
      <c r="C182" s="24">
        <f t="shared" si="75"/>
        <v>0</v>
      </c>
      <c r="D182" s="24">
        <f t="shared" si="71"/>
        <v>0</v>
      </c>
    </row>
    <row r="183" spans="1:4" hidden="1" x14ac:dyDescent="0.25">
      <c r="A183" s="2">
        <v>107</v>
      </c>
      <c r="B183" s="41">
        <f t="shared" ca="1" si="72"/>
        <v>47782</v>
      </c>
      <c r="C183" s="24">
        <f t="shared" si="75"/>
        <v>0</v>
      </c>
      <c r="D183" s="24">
        <f t="shared" si="71"/>
        <v>0</v>
      </c>
    </row>
    <row r="184" spans="1:4" hidden="1" x14ac:dyDescent="0.25">
      <c r="A184" s="2">
        <v>108</v>
      </c>
      <c r="B184" s="41">
        <f t="shared" ca="1" si="72"/>
        <v>47813</v>
      </c>
      <c r="C184" s="24">
        <f t="shared" si="75"/>
        <v>0</v>
      </c>
      <c r="D184" s="24">
        <f t="shared" si="71"/>
        <v>0</v>
      </c>
    </row>
    <row r="185" spans="1:4" hidden="1" x14ac:dyDescent="0.25">
      <c r="A185" s="2">
        <v>109</v>
      </c>
      <c r="B185" s="41">
        <f t="shared" ca="1" si="72"/>
        <v>47843</v>
      </c>
      <c r="C185" s="24">
        <f t="shared" ref="C185:C196" si="76">J35</f>
        <v>0</v>
      </c>
      <c r="D185" s="24">
        <f t="shared" si="71"/>
        <v>0</v>
      </c>
    </row>
    <row r="186" spans="1:4" hidden="1" x14ac:dyDescent="0.25">
      <c r="A186" s="2">
        <v>110</v>
      </c>
      <c r="B186" s="41">
        <f t="shared" ca="1" si="72"/>
        <v>47874</v>
      </c>
      <c r="C186" s="24">
        <f t="shared" si="76"/>
        <v>0</v>
      </c>
      <c r="D186" s="24">
        <f t="shared" si="71"/>
        <v>0</v>
      </c>
    </row>
    <row r="187" spans="1:4" hidden="1" x14ac:dyDescent="0.25">
      <c r="A187" s="2">
        <v>111</v>
      </c>
      <c r="B187" s="41">
        <f t="shared" ca="1" si="72"/>
        <v>47905</v>
      </c>
      <c r="C187" s="24">
        <f t="shared" si="76"/>
        <v>0</v>
      </c>
      <c r="D187" s="24">
        <f t="shared" si="71"/>
        <v>0</v>
      </c>
    </row>
    <row r="188" spans="1:4" hidden="1" x14ac:dyDescent="0.25">
      <c r="A188" s="2">
        <v>112</v>
      </c>
      <c r="B188" s="41">
        <f t="shared" ca="1" si="72"/>
        <v>47933</v>
      </c>
      <c r="C188" s="24">
        <f t="shared" si="76"/>
        <v>0</v>
      </c>
      <c r="D188" s="24">
        <f t="shared" si="71"/>
        <v>0</v>
      </c>
    </row>
    <row r="189" spans="1:4" hidden="1" x14ac:dyDescent="0.25">
      <c r="A189" s="2">
        <v>113</v>
      </c>
      <c r="B189" s="41">
        <f t="shared" ca="1" si="72"/>
        <v>47964</v>
      </c>
      <c r="C189" s="24">
        <f t="shared" si="76"/>
        <v>0</v>
      </c>
      <c r="D189" s="24">
        <f t="shared" si="71"/>
        <v>0</v>
      </c>
    </row>
    <row r="190" spans="1:4" hidden="1" x14ac:dyDescent="0.25">
      <c r="A190" s="2">
        <v>114</v>
      </c>
      <c r="B190" s="41">
        <f t="shared" ca="1" si="72"/>
        <v>47994</v>
      </c>
      <c r="C190" s="24">
        <f t="shared" si="76"/>
        <v>0</v>
      </c>
      <c r="D190" s="24">
        <f t="shared" si="71"/>
        <v>0</v>
      </c>
    </row>
    <row r="191" spans="1:4" hidden="1" x14ac:dyDescent="0.25">
      <c r="A191" s="2">
        <v>115</v>
      </c>
      <c r="B191" s="41">
        <f t="shared" ca="1" si="72"/>
        <v>48025</v>
      </c>
      <c r="C191" s="24">
        <f t="shared" si="76"/>
        <v>0</v>
      </c>
      <c r="D191" s="24">
        <f t="shared" si="71"/>
        <v>0</v>
      </c>
    </row>
    <row r="192" spans="1:4" hidden="1" x14ac:dyDescent="0.25">
      <c r="A192" s="2">
        <v>116</v>
      </c>
      <c r="B192" s="41">
        <f t="shared" ca="1" si="72"/>
        <v>48055</v>
      </c>
      <c r="C192" s="24">
        <f t="shared" si="76"/>
        <v>0</v>
      </c>
      <c r="D192" s="24">
        <f t="shared" si="71"/>
        <v>0</v>
      </c>
    </row>
    <row r="193" spans="1:4" hidden="1" x14ac:dyDescent="0.25">
      <c r="A193" s="2">
        <v>117</v>
      </c>
      <c r="B193" s="41">
        <f t="shared" ca="1" si="72"/>
        <v>48086</v>
      </c>
      <c r="C193" s="24">
        <f t="shared" si="76"/>
        <v>0</v>
      </c>
      <c r="D193" s="24">
        <f t="shared" si="71"/>
        <v>0</v>
      </c>
    </row>
    <row r="194" spans="1:4" hidden="1" x14ac:dyDescent="0.25">
      <c r="A194" s="2">
        <v>118</v>
      </c>
      <c r="B194" s="41">
        <f t="shared" ca="1" si="72"/>
        <v>48117</v>
      </c>
      <c r="C194" s="24">
        <f t="shared" si="76"/>
        <v>0</v>
      </c>
      <c r="D194" s="24">
        <f t="shared" si="71"/>
        <v>0</v>
      </c>
    </row>
    <row r="195" spans="1:4" hidden="1" x14ac:dyDescent="0.25">
      <c r="A195" s="2">
        <v>119</v>
      </c>
      <c r="B195" s="41">
        <f t="shared" ca="1" si="72"/>
        <v>48147</v>
      </c>
      <c r="C195" s="24">
        <f t="shared" si="76"/>
        <v>0</v>
      </c>
      <c r="D195" s="24">
        <f t="shared" si="71"/>
        <v>0</v>
      </c>
    </row>
    <row r="196" spans="1:4" hidden="1" x14ac:dyDescent="0.25">
      <c r="A196" s="2">
        <v>120</v>
      </c>
      <c r="B196" s="41">
        <f t="shared" ca="1" si="72"/>
        <v>48178</v>
      </c>
      <c r="C196" s="24">
        <f t="shared" si="76"/>
        <v>0</v>
      </c>
      <c r="D196" s="24">
        <f t="shared" si="71"/>
        <v>0</v>
      </c>
    </row>
    <row r="197" spans="1:4" hidden="1" x14ac:dyDescent="0.25">
      <c r="A197" s="2">
        <v>121</v>
      </c>
      <c r="B197" s="41">
        <f t="shared" ca="1" si="72"/>
        <v>48208</v>
      </c>
      <c r="C197" s="29">
        <f t="shared" ref="C197:C208" si="77">M35</f>
        <v>0</v>
      </c>
      <c r="D197" s="24">
        <f t="shared" si="71"/>
        <v>0</v>
      </c>
    </row>
    <row r="198" spans="1:4" hidden="1" x14ac:dyDescent="0.25">
      <c r="A198" s="2">
        <v>122</v>
      </c>
      <c r="B198" s="41">
        <f t="shared" ca="1" si="72"/>
        <v>48239</v>
      </c>
      <c r="C198" s="29">
        <f t="shared" si="77"/>
        <v>0</v>
      </c>
      <c r="D198" s="24">
        <f t="shared" si="71"/>
        <v>0</v>
      </c>
    </row>
    <row r="199" spans="1:4" hidden="1" x14ac:dyDescent="0.25">
      <c r="A199" s="2">
        <v>123</v>
      </c>
      <c r="B199" s="41">
        <f t="shared" ca="1" si="72"/>
        <v>48270</v>
      </c>
      <c r="C199" s="29">
        <f t="shared" si="77"/>
        <v>0</v>
      </c>
      <c r="D199" s="24">
        <f t="shared" si="71"/>
        <v>0</v>
      </c>
    </row>
    <row r="200" spans="1:4" hidden="1" x14ac:dyDescent="0.25">
      <c r="A200" s="2">
        <v>124</v>
      </c>
      <c r="B200" s="41">
        <f t="shared" ca="1" si="72"/>
        <v>48299</v>
      </c>
      <c r="C200" s="29">
        <f t="shared" si="77"/>
        <v>0</v>
      </c>
      <c r="D200" s="24">
        <f t="shared" si="71"/>
        <v>0</v>
      </c>
    </row>
    <row r="201" spans="1:4" hidden="1" x14ac:dyDescent="0.25">
      <c r="A201" s="2">
        <v>125</v>
      </c>
      <c r="B201" s="41">
        <f t="shared" ca="1" si="72"/>
        <v>48330</v>
      </c>
      <c r="C201" s="29">
        <f t="shared" si="77"/>
        <v>0</v>
      </c>
      <c r="D201" s="24">
        <f t="shared" si="71"/>
        <v>0</v>
      </c>
    </row>
    <row r="202" spans="1:4" hidden="1" x14ac:dyDescent="0.25">
      <c r="A202" s="2">
        <v>126</v>
      </c>
      <c r="B202" s="41">
        <f t="shared" ca="1" si="72"/>
        <v>48360</v>
      </c>
      <c r="C202" s="29">
        <f t="shared" si="77"/>
        <v>0</v>
      </c>
      <c r="D202" s="24">
        <f t="shared" si="71"/>
        <v>0</v>
      </c>
    </row>
    <row r="203" spans="1:4" hidden="1" x14ac:dyDescent="0.25">
      <c r="A203" s="2">
        <v>127</v>
      </c>
      <c r="B203" s="41">
        <f t="shared" ca="1" si="72"/>
        <v>48391</v>
      </c>
      <c r="C203" s="29">
        <f t="shared" si="77"/>
        <v>0</v>
      </c>
      <c r="D203" s="24">
        <f t="shared" si="71"/>
        <v>0</v>
      </c>
    </row>
    <row r="204" spans="1:4" hidden="1" x14ac:dyDescent="0.25">
      <c r="A204" s="2">
        <v>128</v>
      </c>
      <c r="B204" s="41">
        <f t="shared" ca="1" si="72"/>
        <v>48421</v>
      </c>
      <c r="C204" s="29">
        <f t="shared" si="77"/>
        <v>0</v>
      </c>
      <c r="D204" s="24">
        <f t="shared" si="71"/>
        <v>0</v>
      </c>
    </row>
    <row r="205" spans="1:4" hidden="1" x14ac:dyDescent="0.25">
      <c r="A205" s="2">
        <v>129</v>
      </c>
      <c r="B205" s="41">
        <f t="shared" ca="1" si="72"/>
        <v>48452</v>
      </c>
      <c r="C205" s="29">
        <f t="shared" si="77"/>
        <v>0</v>
      </c>
      <c r="D205" s="24">
        <f t="shared" si="71"/>
        <v>0</v>
      </c>
    </row>
    <row r="206" spans="1:4" hidden="1" x14ac:dyDescent="0.25">
      <c r="A206" s="2">
        <v>130</v>
      </c>
      <c r="B206" s="41">
        <f t="shared" ca="1" si="72"/>
        <v>48483</v>
      </c>
      <c r="C206" s="29">
        <f t="shared" si="77"/>
        <v>0</v>
      </c>
      <c r="D206" s="24">
        <f t="shared" ref="D206:D269" si="78">C206-C207</f>
        <v>0</v>
      </c>
    </row>
    <row r="207" spans="1:4" hidden="1" x14ac:dyDescent="0.25">
      <c r="A207" s="2">
        <v>131</v>
      </c>
      <c r="B207" s="41">
        <f t="shared" ref="B207:B270" ca="1" si="79">EDATE(B206,1)</f>
        <v>48513</v>
      </c>
      <c r="C207" s="29">
        <f t="shared" si="77"/>
        <v>0</v>
      </c>
      <c r="D207" s="24">
        <f t="shared" si="78"/>
        <v>0</v>
      </c>
    </row>
    <row r="208" spans="1:4" hidden="1" x14ac:dyDescent="0.25">
      <c r="A208" s="2">
        <v>132</v>
      </c>
      <c r="B208" s="41">
        <f t="shared" ca="1" si="79"/>
        <v>48544</v>
      </c>
      <c r="C208" s="29">
        <f t="shared" si="77"/>
        <v>0</v>
      </c>
      <c r="D208" s="24">
        <f t="shared" si="78"/>
        <v>0</v>
      </c>
    </row>
    <row r="209" spans="1:4" hidden="1" x14ac:dyDescent="0.25">
      <c r="A209" s="2">
        <v>133</v>
      </c>
      <c r="B209" s="41">
        <f t="shared" ca="1" si="79"/>
        <v>48574</v>
      </c>
      <c r="C209" s="29">
        <f t="shared" ref="C209:C220" si="80">P35</f>
        <v>0</v>
      </c>
      <c r="D209" s="24">
        <f t="shared" si="78"/>
        <v>0</v>
      </c>
    </row>
    <row r="210" spans="1:4" hidden="1" x14ac:dyDescent="0.25">
      <c r="A210" s="2">
        <v>134</v>
      </c>
      <c r="B210" s="41">
        <f t="shared" ca="1" si="79"/>
        <v>48605</v>
      </c>
      <c r="C210" s="29">
        <f t="shared" si="80"/>
        <v>0</v>
      </c>
      <c r="D210" s="24">
        <f t="shared" si="78"/>
        <v>0</v>
      </c>
    </row>
    <row r="211" spans="1:4" hidden="1" x14ac:dyDescent="0.25">
      <c r="A211" s="2">
        <v>135</v>
      </c>
      <c r="B211" s="41">
        <f t="shared" ca="1" si="79"/>
        <v>48636</v>
      </c>
      <c r="C211" s="29">
        <f t="shared" si="80"/>
        <v>0</v>
      </c>
      <c r="D211" s="24">
        <f t="shared" si="78"/>
        <v>0</v>
      </c>
    </row>
    <row r="212" spans="1:4" hidden="1" x14ac:dyDescent="0.25">
      <c r="A212" s="2">
        <v>136</v>
      </c>
      <c r="B212" s="41">
        <f t="shared" ca="1" si="79"/>
        <v>48664</v>
      </c>
      <c r="C212" s="29">
        <f t="shared" si="80"/>
        <v>0</v>
      </c>
      <c r="D212" s="24">
        <f t="shared" si="78"/>
        <v>0</v>
      </c>
    </row>
    <row r="213" spans="1:4" hidden="1" x14ac:dyDescent="0.25">
      <c r="A213" s="2">
        <v>137</v>
      </c>
      <c r="B213" s="41">
        <f t="shared" ca="1" si="79"/>
        <v>48695</v>
      </c>
      <c r="C213" s="29">
        <f t="shared" si="80"/>
        <v>0</v>
      </c>
      <c r="D213" s="24">
        <f t="shared" si="78"/>
        <v>0</v>
      </c>
    </row>
    <row r="214" spans="1:4" hidden="1" x14ac:dyDescent="0.25">
      <c r="A214" s="2">
        <v>138</v>
      </c>
      <c r="B214" s="41">
        <f t="shared" ca="1" si="79"/>
        <v>48725</v>
      </c>
      <c r="C214" s="29">
        <f t="shared" si="80"/>
        <v>0</v>
      </c>
      <c r="D214" s="24">
        <f t="shared" si="78"/>
        <v>0</v>
      </c>
    </row>
    <row r="215" spans="1:4" hidden="1" x14ac:dyDescent="0.25">
      <c r="A215" s="2">
        <v>139</v>
      </c>
      <c r="B215" s="41">
        <f t="shared" ca="1" si="79"/>
        <v>48756</v>
      </c>
      <c r="C215" s="29">
        <f t="shared" si="80"/>
        <v>0</v>
      </c>
      <c r="D215" s="24">
        <f t="shared" si="78"/>
        <v>0</v>
      </c>
    </row>
    <row r="216" spans="1:4" hidden="1" x14ac:dyDescent="0.25">
      <c r="A216" s="2">
        <v>140</v>
      </c>
      <c r="B216" s="41">
        <f t="shared" ca="1" si="79"/>
        <v>48786</v>
      </c>
      <c r="C216" s="29">
        <f t="shared" si="80"/>
        <v>0</v>
      </c>
      <c r="D216" s="24">
        <f t="shared" si="78"/>
        <v>0</v>
      </c>
    </row>
    <row r="217" spans="1:4" hidden="1" x14ac:dyDescent="0.25">
      <c r="A217" s="2">
        <v>141</v>
      </c>
      <c r="B217" s="41">
        <f t="shared" ca="1" si="79"/>
        <v>48817</v>
      </c>
      <c r="C217" s="29">
        <f t="shared" si="80"/>
        <v>0</v>
      </c>
      <c r="D217" s="24">
        <f t="shared" si="78"/>
        <v>0</v>
      </c>
    </row>
    <row r="218" spans="1:4" hidden="1" x14ac:dyDescent="0.25">
      <c r="A218" s="2">
        <v>142</v>
      </c>
      <c r="B218" s="41">
        <f t="shared" ca="1" si="79"/>
        <v>48848</v>
      </c>
      <c r="C218" s="29">
        <f t="shared" si="80"/>
        <v>0</v>
      </c>
      <c r="D218" s="24">
        <f t="shared" si="78"/>
        <v>0</v>
      </c>
    </row>
    <row r="219" spans="1:4" hidden="1" x14ac:dyDescent="0.25">
      <c r="A219" s="2">
        <v>143</v>
      </c>
      <c r="B219" s="41">
        <f t="shared" ca="1" si="79"/>
        <v>48878</v>
      </c>
      <c r="C219" s="29">
        <f t="shared" si="80"/>
        <v>0</v>
      </c>
      <c r="D219" s="24">
        <f t="shared" si="78"/>
        <v>0</v>
      </c>
    </row>
    <row r="220" spans="1:4" hidden="1" x14ac:dyDescent="0.25">
      <c r="A220" s="2">
        <v>144</v>
      </c>
      <c r="B220" s="41">
        <f t="shared" ca="1" si="79"/>
        <v>48909</v>
      </c>
      <c r="C220" s="29">
        <f t="shared" si="80"/>
        <v>0</v>
      </c>
      <c r="D220" s="24">
        <f t="shared" si="78"/>
        <v>0</v>
      </c>
    </row>
    <row r="221" spans="1:4" hidden="1" x14ac:dyDescent="0.25">
      <c r="A221" s="2">
        <v>145</v>
      </c>
      <c r="B221" s="41">
        <f t="shared" ca="1" si="79"/>
        <v>48939</v>
      </c>
      <c r="C221" s="29">
        <f t="shared" ref="C221:C232" si="81">S35</f>
        <v>0</v>
      </c>
      <c r="D221" s="24">
        <f t="shared" si="78"/>
        <v>0</v>
      </c>
    </row>
    <row r="222" spans="1:4" hidden="1" x14ac:dyDescent="0.25">
      <c r="A222" s="2">
        <v>146</v>
      </c>
      <c r="B222" s="41">
        <f t="shared" ca="1" si="79"/>
        <v>48970</v>
      </c>
      <c r="C222" s="29">
        <f t="shared" si="81"/>
        <v>0</v>
      </c>
      <c r="D222" s="24">
        <f t="shared" si="78"/>
        <v>0</v>
      </c>
    </row>
    <row r="223" spans="1:4" hidden="1" x14ac:dyDescent="0.25">
      <c r="A223" s="2">
        <v>147</v>
      </c>
      <c r="B223" s="41">
        <f t="shared" ca="1" si="79"/>
        <v>49001</v>
      </c>
      <c r="C223" s="29">
        <f t="shared" si="81"/>
        <v>0</v>
      </c>
      <c r="D223" s="24">
        <f t="shared" si="78"/>
        <v>0</v>
      </c>
    </row>
    <row r="224" spans="1:4" hidden="1" x14ac:dyDescent="0.25">
      <c r="A224" s="2">
        <v>148</v>
      </c>
      <c r="B224" s="41">
        <f t="shared" ca="1" si="79"/>
        <v>49029</v>
      </c>
      <c r="C224" s="29">
        <f t="shared" si="81"/>
        <v>0</v>
      </c>
      <c r="D224" s="24">
        <f t="shared" si="78"/>
        <v>0</v>
      </c>
    </row>
    <row r="225" spans="1:4" hidden="1" x14ac:dyDescent="0.25">
      <c r="A225" s="2">
        <v>149</v>
      </c>
      <c r="B225" s="41">
        <f t="shared" ca="1" si="79"/>
        <v>49060</v>
      </c>
      <c r="C225" s="29">
        <f t="shared" si="81"/>
        <v>0</v>
      </c>
      <c r="D225" s="24">
        <f t="shared" si="78"/>
        <v>0</v>
      </c>
    </row>
    <row r="226" spans="1:4" hidden="1" x14ac:dyDescent="0.25">
      <c r="A226" s="2">
        <v>150</v>
      </c>
      <c r="B226" s="41">
        <f t="shared" ca="1" si="79"/>
        <v>49090</v>
      </c>
      <c r="C226" s="29">
        <f t="shared" si="81"/>
        <v>0</v>
      </c>
      <c r="D226" s="24">
        <f t="shared" si="78"/>
        <v>0</v>
      </c>
    </row>
    <row r="227" spans="1:4" hidden="1" x14ac:dyDescent="0.25">
      <c r="A227" s="2">
        <v>151</v>
      </c>
      <c r="B227" s="41">
        <f t="shared" ca="1" si="79"/>
        <v>49121</v>
      </c>
      <c r="C227" s="29">
        <f t="shared" si="81"/>
        <v>0</v>
      </c>
      <c r="D227" s="24">
        <f t="shared" si="78"/>
        <v>0</v>
      </c>
    </row>
    <row r="228" spans="1:4" hidden="1" x14ac:dyDescent="0.25">
      <c r="A228" s="2">
        <v>152</v>
      </c>
      <c r="B228" s="41">
        <f t="shared" ca="1" si="79"/>
        <v>49151</v>
      </c>
      <c r="C228" s="29">
        <f t="shared" si="81"/>
        <v>0</v>
      </c>
      <c r="D228" s="24">
        <f t="shared" si="78"/>
        <v>0</v>
      </c>
    </row>
    <row r="229" spans="1:4" hidden="1" x14ac:dyDescent="0.25">
      <c r="A229" s="2">
        <v>153</v>
      </c>
      <c r="B229" s="41">
        <f t="shared" ca="1" si="79"/>
        <v>49182</v>
      </c>
      <c r="C229" s="29">
        <f t="shared" si="81"/>
        <v>0</v>
      </c>
      <c r="D229" s="24">
        <f t="shared" si="78"/>
        <v>0</v>
      </c>
    </row>
    <row r="230" spans="1:4" hidden="1" x14ac:dyDescent="0.25">
      <c r="A230" s="2">
        <v>154</v>
      </c>
      <c r="B230" s="41">
        <f t="shared" ca="1" si="79"/>
        <v>49213</v>
      </c>
      <c r="C230" s="29">
        <f t="shared" si="81"/>
        <v>0</v>
      </c>
      <c r="D230" s="24">
        <f t="shared" si="78"/>
        <v>0</v>
      </c>
    </row>
    <row r="231" spans="1:4" hidden="1" x14ac:dyDescent="0.25">
      <c r="A231" s="2">
        <v>155</v>
      </c>
      <c r="B231" s="41">
        <f t="shared" ca="1" si="79"/>
        <v>49243</v>
      </c>
      <c r="C231" s="29">
        <f t="shared" si="81"/>
        <v>0</v>
      </c>
      <c r="D231" s="24">
        <f t="shared" si="78"/>
        <v>0</v>
      </c>
    </row>
    <row r="232" spans="1:4" hidden="1" x14ac:dyDescent="0.25">
      <c r="A232" s="2">
        <v>156</v>
      </c>
      <c r="B232" s="41">
        <f t="shared" ca="1" si="79"/>
        <v>49274</v>
      </c>
      <c r="C232" s="29">
        <f t="shared" si="81"/>
        <v>0</v>
      </c>
      <c r="D232" s="24">
        <f t="shared" si="78"/>
        <v>0</v>
      </c>
    </row>
    <row r="233" spans="1:4" hidden="1" x14ac:dyDescent="0.25">
      <c r="A233" s="2">
        <v>157</v>
      </c>
      <c r="B233" s="41">
        <f t="shared" ca="1" si="79"/>
        <v>49304</v>
      </c>
      <c r="C233" s="29">
        <f t="shared" ref="C233:C244" si="82">V35</f>
        <v>0</v>
      </c>
      <c r="D233" s="24">
        <f t="shared" si="78"/>
        <v>0</v>
      </c>
    </row>
    <row r="234" spans="1:4" hidden="1" x14ac:dyDescent="0.25">
      <c r="A234" s="2">
        <v>158</v>
      </c>
      <c r="B234" s="41">
        <f t="shared" ca="1" si="79"/>
        <v>49335</v>
      </c>
      <c r="C234" s="29">
        <f t="shared" si="82"/>
        <v>0</v>
      </c>
      <c r="D234" s="24">
        <f t="shared" si="78"/>
        <v>0</v>
      </c>
    </row>
    <row r="235" spans="1:4" hidden="1" x14ac:dyDescent="0.25">
      <c r="A235" s="2">
        <v>159</v>
      </c>
      <c r="B235" s="41">
        <f t="shared" ca="1" si="79"/>
        <v>49366</v>
      </c>
      <c r="C235" s="29">
        <f t="shared" si="82"/>
        <v>0</v>
      </c>
      <c r="D235" s="24">
        <f t="shared" si="78"/>
        <v>0</v>
      </c>
    </row>
    <row r="236" spans="1:4" hidden="1" x14ac:dyDescent="0.25">
      <c r="A236" s="2">
        <v>160</v>
      </c>
      <c r="B236" s="41">
        <f t="shared" ca="1" si="79"/>
        <v>49394</v>
      </c>
      <c r="C236" s="29">
        <f t="shared" si="82"/>
        <v>0</v>
      </c>
      <c r="D236" s="24">
        <f t="shared" si="78"/>
        <v>0</v>
      </c>
    </row>
    <row r="237" spans="1:4" hidden="1" x14ac:dyDescent="0.25">
      <c r="A237" s="2">
        <v>161</v>
      </c>
      <c r="B237" s="41">
        <f t="shared" ca="1" si="79"/>
        <v>49425</v>
      </c>
      <c r="C237" s="29">
        <f t="shared" si="82"/>
        <v>0</v>
      </c>
      <c r="D237" s="24">
        <f t="shared" si="78"/>
        <v>0</v>
      </c>
    </row>
    <row r="238" spans="1:4" hidden="1" x14ac:dyDescent="0.25">
      <c r="A238" s="2">
        <v>162</v>
      </c>
      <c r="B238" s="41">
        <f t="shared" ca="1" si="79"/>
        <v>49455</v>
      </c>
      <c r="C238" s="29">
        <f t="shared" si="82"/>
        <v>0</v>
      </c>
      <c r="D238" s="24">
        <f t="shared" si="78"/>
        <v>0</v>
      </c>
    </row>
    <row r="239" spans="1:4" hidden="1" x14ac:dyDescent="0.25">
      <c r="A239" s="2">
        <v>163</v>
      </c>
      <c r="B239" s="41">
        <f t="shared" ca="1" si="79"/>
        <v>49486</v>
      </c>
      <c r="C239" s="29">
        <f t="shared" si="82"/>
        <v>0</v>
      </c>
      <c r="D239" s="24">
        <f t="shared" si="78"/>
        <v>0</v>
      </c>
    </row>
    <row r="240" spans="1:4" hidden="1" x14ac:dyDescent="0.25">
      <c r="A240" s="2">
        <v>164</v>
      </c>
      <c r="B240" s="41">
        <f t="shared" ca="1" si="79"/>
        <v>49516</v>
      </c>
      <c r="C240" s="29">
        <f t="shared" si="82"/>
        <v>0</v>
      </c>
      <c r="D240" s="24">
        <f t="shared" si="78"/>
        <v>0</v>
      </c>
    </row>
    <row r="241" spans="1:4" hidden="1" x14ac:dyDescent="0.25">
      <c r="A241" s="2">
        <v>165</v>
      </c>
      <c r="B241" s="41">
        <f t="shared" ca="1" si="79"/>
        <v>49547</v>
      </c>
      <c r="C241" s="29">
        <f t="shared" si="82"/>
        <v>0</v>
      </c>
      <c r="D241" s="24">
        <f t="shared" si="78"/>
        <v>0</v>
      </c>
    </row>
    <row r="242" spans="1:4" hidden="1" x14ac:dyDescent="0.25">
      <c r="A242" s="2">
        <v>166</v>
      </c>
      <c r="B242" s="41">
        <f t="shared" ca="1" si="79"/>
        <v>49578</v>
      </c>
      <c r="C242" s="29">
        <f t="shared" si="82"/>
        <v>0</v>
      </c>
      <c r="D242" s="24">
        <f t="shared" si="78"/>
        <v>0</v>
      </c>
    </row>
    <row r="243" spans="1:4" hidden="1" x14ac:dyDescent="0.25">
      <c r="A243" s="2">
        <v>167</v>
      </c>
      <c r="B243" s="41">
        <f t="shared" ca="1" si="79"/>
        <v>49608</v>
      </c>
      <c r="C243" s="29">
        <f t="shared" si="82"/>
        <v>0</v>
      </c>
      <c r="D243" s="24">
        <f t="shared" si="78"/>
        <v>0</v>
      </c>
    </row>
    <row r="244" spans="1:4" hidden="1" x14ac:dyDescent="0.25">
      <c r="A244" s="2">
        <v>168</v>
      </c>
      <c r="B244" s="41">
        <f t="shared" ca="1" si="79"/>
        <v>49639</v>
      </c>
      <c r="C244" s="29">
        <f t="shared" si="82"/>
        <v>0</v>
      </c>
      <c r="D244" s="24">
        <f t="shared" si="78"/>
        <v>0</v>
      </c>
    </row>
    <row r="245" spans="1:4" hidden="1" x14ac:dyDescent="0.25">
      <c r="A245" s="2">
        <v>169</v>
      </c>
      <c r="B245" s="41">
        <f t="shared" ca="1" si="79"/>
        <v>49669</v>
      </c>
      <c r="C245" s="29">
        <f t="shared" ref="C245:C256" si="83">D50</f>
        <v>0</v>
      </c>
      <c r="D245" s="24">
        <f t="shared" si="78"/>
        <v>0</v>
      </c>
    </row>
    <row r="246" spans="1:4" hidden="1" x14ac:dyDescent="0.25">
      <c r="A246" s="2">
        <v>170</v>
      </c>
      <c r="B246" s="41">
        <f t="shared" ca="1" si="79"/>
        <v>49700</v>
      </c>
      <c r="C246" s="29">
        <f t="shared" si="83"/>
        <v>0</v>
      </c>
      <c r="D246" s="24">
        <f t="shared" si="78"/>
        <v>0</v>
      </c>
    </row>
    <row r="247" spans="1:4" hidden="1" x14ac:dyDescent="0.25">
      <c r="A247" s="2">
        <v>171</v>
      </c>
      <c r="B247" s="41">
        <f t="shared" ca="1" si="79"/>
        <v>49731</v>
      </c>
      <c r="C247" s="29">
        <f t="shared" si="83"/>
        <v>0</v>
      </c>
      <c r="D247" s="24">
        <f t="shared" si="78"/>
        <v>0</v>
      </c>
    </row>
    <row r="248" spans="1:4" hidden="1" x14ac:dyDescent="0.25">
      <c r="A248" s="2">
        <v>172</v>
      </c>
      <c r="B248" s="41">
        <f t="shared" ca="1" si="79"/>
        <v>49760</v>
      </c>
      <c r="C248" s="29">
        <f t="shared" si="83"/>
        <v>0</v>
      </c>
      <c r="D248" s="24">
        <f t="shared" si="78"/>
        <v>0</v>
      </c>
    </row>
    <row r="249" spans="1:4" hidden="1" x14ac:dyDescent="0.25">
      <c r="A249" s="2">
        <v>173</v>
      </c>
      <c r="B249" s="41">
        <f t="shared" ca="1" si="79"/>
        <v>49791</v>
      </c>
      <c r="C249" s="29">
        <f t="shared" si="83"/>
        <v>0</v>
      </c>
      <c r="D249" s="24">
        <f t="shared" si="78"/>
        <v>0</v>
      </c>
    </row>
    <row r="250" spans="1:4" hidden="1" x14ac:dyDescent="0.25">
      <c r="A250" s="2">
        <v>174</v>
      </c>
      <c r="B250" s="41">
        <f t="shared" ca="1" si="79"/>
        <v>49821</v>
      </c>
      <c r="C250" s="29">
        <f t="shared" si="83"/>
        <v>0</v>
      </c>
      <c r="D250" s="24">
        <f t="shared" si="78"/>
        <v>0</v>
      </c>
    </row>
    <row r="251" spans="1:4" hidden="1" x14ac:dyDescent="0.25">
      <c r="A251" s="2">
        <v>175</v>
      </c>
      <c r="B251" s="41">
        <f t="shared" ca="1" si="79"/>
        <v>49852</v>
      </c>
      <c r="C251" s="29">
        <f t="shared" si="83"/>
        <v>0</v>
      </c>
      <c r="D251" s="24">
        <f t="shared" si="78"/>
        <v>0</v>
      </c>
    </row>
    <row r="252" spans="1:4" hidden="1" x14ac:dyDescent="0.25">
      <c r="A252" s="2">
        <v>176</v>
      </c>
      <c r="B252" s="41">
        <f t="shared" ca="1" si="79"/>
        <v>49882</v>
      </c>
      <c r="C252" s="29">
        <f t="shared" si="83"/>
        <v>0</v>
      </c>
      <c r="D252" s="24">
        <f t="shared" si="78"/>
        <v>0</v>
      </c>
    </row>
    <row r="253" spans="1:4" hidden="1" x14ac:dyDescent="0.25">
      <c r="A253" s="2">
        <v>177</v>
      </c>
      <c r="B253" s="41">
        <f t="shared" ca="1" si="79"/>
        <v>49913</v>
      </c>
      <c r="C253" s="29">
        <f t="shared" si="83"/>
        <v>0</v>
      </c>
      <c r="D253" s="24">
        <f t="shared" si="78"/>
        <v>0</v>
      </c>
    </row>
    <row r="254" spans="1:4" hidden="1" x14ac:dyDescent="0.25">
      <c r="A254" s="2">
        <v>178</v>
      </c>
      <c r="B254" s="41">
        <f t="shared" ca="1" si="79"/>
        <v>49944</v>
      </c>
      <c r="C254" s="29">
        <f t="shared" si="83"/>
        <v>0</v>
      </c>
      <c r="D254" s="24">
        <f t="shared" si="78"/>
        <v>0</v>
      </c>
    </row>
    <row r="255" spans="1:4" hidden="1" x14ac:dyDescent="0.25">
      <c r="A255" s="2">
        <v>179</v>
      </c>
      <c r="B255" s="41">
        <f t="shared" ca="1" si="79"/>
        <v>49974</v>
      </c>
      <c r="C255" s="29">
        <f t="shared" si="83"/>
        <v>0</v>
      </c>
      <c r="D255" s="24">
        <f t="shared" si="78"/>
        <v>0</v>
      </c>
    </row>
    <row r="256" spans="1:4" hidden="1" x14ac:dyDescent="0.25">
      <c r="A256" s="2">
        <v>180</v>
      </c>
      <c r="B256" s="41">
        <f t="shared" ca="1" si="79"/>
        <v>50005</v>
      </c>
      <c r="C256" s="29">
        <f t="shared" si="83"/>
        <v>0</v>
      </c>
      <c r="D256" s="24">
        <f t="shared" si="78"/>
        <v>0</v>
      </c>
    </row>
    <row r="257" spans="1:4" hidden="1" x14ac:dyDescent="0.25">
      <c r="A257" s="2">
        <v>181</v>
      </c>
      <c r="B257" s="41">
        <f t="shared" ca="1" si="79"/>
        <v>50035</v>
      </c>
      <c r="C257" s="29">
        <f t="shared" ref="C257:C268" si="84">G50</f>
        <v>0</v>
      </c>
      <c r="D257" s="24">
        <f t="shared" si="78"/>
        <v>0</v>
      </c>
    </row>
    <row r="258" spans="1:4" hidden="1" x14ac:dyDescent="0.25">
      <c r="A258" s="2">
        <v>182</v>
      </c>
      <c r="B258" s="41">
        <f t="shared" ca="1" si="79"/>
        <v>50066</v>
      </c>
      <c r="C258" s="29">
        <f t="shared" si="84"/>
        <v>0</v>
      </c>
      <c r="D258" s="24">
        <f t="shared" si="78"/>
        <v>0</v>
      </c>
    </row>
    <row r="259" spans="1:4" hidden="1" x14ac:dyDescent="0.25">
      <c r="A259" s="2">
        <v>183</v>
      </c>
      <c r="B259" s="41">
        <f t="shared" ca="1" si="79"/>
        <v>50097</v>
      </c>
      <c r="C259" s="29">
        <f t="shared" si="84"/>
        <v>0</v>
      </c>
      <c r="D259" s="24">
        <f t="shared" si="78"/>
        <v>0</v>
      </c>
    </row>
    <row r="260" spans="1:4" hidden="1" x14ac:dyDescent="0.25">
      <c r="A260" s="2">
        <v>184</v>
      </c>
      <c r="B260" s="41">
        <f t="shared" ca="1" si="79"/>
        <v>50125</v>
      </c>
      <c r="C260" s="29">
        <f t="shared" si="84"/>
        <v>0</v>
      </c>
      <c r="D260" s="24">
        <f t="shared" si="78"/>
        <v>0</v>
      </c>
    </row>
    <row r="261" spans="1:4" hidden="1" x14ac:dyDescent="0.25">
      <c r="A261" s="2">
        <v>185</v>
      </c>
      <c r="B261" s="41">
        <f t="shared" ca="1" si="79"/>
        <v>50156</v>
      </c>
      <c r="C261" s="29">
        <f t="shared" si="84"/>
        <v>0</v>
      </c>
      <c r="D261" s="24">
        <f t="shared" si="78"/>
        <v>0</v>
      </c>
    </row>
    <row r="262" spans="1:4" hidden="1" x14ac:dyDescent="0.25">
      <c r="A262" s="2">
        <v>186</v>
      </c>
      <c r="B262" s="41">
        <f t="shared" ca="1" si="79"/>
        <v>50186</v>
      </c>
      <c r="C262" s="29">
        <f t="shared" si="84"/>
        <v>0</v>
      </c>
      <c r="D262" s="24">
        <f t="shared" si="78"/>
        <v>0</v>
      </c>
    </row>
    <row r="263" spans="1:4" hidden="1" x14ac:dyDescent="0.25">
      <c r="A263" s="2">
        <v>187</v>
      </c>
      <c r="B263" s="41">
        <f t="shared" ca="1" si="79"/>
        <v>50217</v>
      </c>
      <c r="C263" s="29">
        <f t="shared" si="84"/>
        <v>0</v>
      </c>
      <c r="D263" s="24">
        <f t="shared" si="78"/>
        <v>0</v>
      </c>
    </row>
    <row r="264" spans="1:4" hidden="1" x14ac:dyDescent="0.25">
      <c r="A264" s="2">
        <v>188</v>
      </c>
      <c r="B264" s="41">
        <f t="shared" ca="1" si="79"/>
        <v>50247</v>
      </c>
      <c r="C264" s="29">
        <f t="shared" si="84"/>
        <v>0</v>
      </c>
      <c r="D264" s="24">
        <f t="shared" si="78"/>
        <v>0</v>
      </c>
    </row>
    <row r="265" spans="1:4" hidden="1" x14ac:dyDescent="0.25">
      <c r="A265" s="2">
        <v>189</v>
      </c>
      <c r="B265" s="41">
        <f t="shared" ca="1" si="79"/>
        <v>50278</v>
      </c>
      <c r="C265" s="29">
        <f t="shared" si="84"/>
        <v>0</v>
      </c>
      <c r="D265" s="24">
        <f t="shared" si="78"/>
        <v>0</v>
      </c>
    </row>
    <row r="266" spans="1:4" hidden="1" x14ac:dyDescent="0.25">
      <c r="A266" s="2">
        <v>190</v>
      </c>
      <c r="B266" s="41">
        <f t="shared" ca="1" si="79"/>
        <v>50309</v>
      </c>
      <c r="C266" s="29">
        <f t="shared" si="84"/>
        <v>0</v>
      </c>
      <c r="D266" s="24">
        <f t="shared" si="78"/>
        <v>0</v>
      </c>
    </row>
    <row r="267" spans="1:4" hidden="1" x14ac:dyDescent="0.25">
      <c r="A267" s="2">
        <v>191</v>
      </c>
      <c r="B267" s="41">
        <f t="shared" ca="1" si="79"/>
        <v>50339</v>
      </c>
      <c r="C267" s="29">
        <f t="shared" si="84"/>
        <v>0</v>
      </c>
      <c r="D267" s="24">
        <f t="shared" si="78"/>
        <v>0</v>
      </c>
    </row>
    <row r="268" spans="1:4" hidden="1" x14ac:dyDescent="0.25">
      <c r="A268" s="2">
        <v>192</v>
      </c>
      <c r="B268" s="41">
        <f t="shared" ca="1" si="79"/>
        <v>50370</v>
      </c>
      <c r="C268" s="29">
        <f t="shared" si="84"/>
        <v>0</v>
      </c>
      <c r="D268" s="24">
        <f t="shared" si="78"/>
        <v>0</v>
      </c>
    </row>
    <row r="269" spans="1:4" hidden="1" x14ac:dyDescent="0.25">
      <c r="A269" s="2">
        <v>193</v>
      </c>
      <c r="B269" s="41">
        <f t="shared" ca="1" si="79"/>
        <v>50400</v>
      </c>
      <c r="C269" s="29">
        <f t="shared" ref="C269:C280" si="85">J50</f>
        <v>0</v>
      </c>
      <c r="D269" s="24">
        <f t="shared" si="78"/>
        <v>0</v>
      </c>
    </row>
    <row r="270" spans="1:4" hidden="1" x14ac:dyDescent="0.25">
      <c r="A270" s="2">
        <v>194</v>
      </c>
      <c r="B270" s="41">
        <f t="shared" ca="1" si="79"/>
        <v>50431</v>
      </c>
      <c r="C270" s="29">
        <f t="shared" si="85"/>
        <v>0</v>
      </c>
      <c r="D270" s="24">
        <f t="shared" ref="D270:D316" si="86">C270-C271</f>
        <v>0</v>
      </c>
    </row>
    <row r="271" spans="1:4" hidden="1" x14ac:dyDescent="0.25">
      <c r="A271" s="2">
        <v>195</v>
      </c>
      <c r="B271" s="41">
        <f t="shared" ref="B271:B316" ca="1" si="87">EDATE(B270,1)</f>
        <v>50462</v>
      </c>
      <c r="C271" s="29">
        <f t="shared" si="85"/>
        <v>0</v>
      </c>
      <c r="D271" s="24">
        <f t="shared" si="86"/>
        <v>0</v>
      </c>
    </row>
    <row r="272" spans="1:4" hidden="1" x14ac:dyDescent="0.25">
      <c r="A272" s="2">
        <v>196</v>
      </c>
      <c r="B272" s="41">
        <f t="shared" ca="1" si="87"/>
        <v>50490</v>
      </c>
      <c r="C272" s="29">
        <f t="shared" si="85"/>
        <v>0</v>
      </c>
      <c r="D272" s="24">
        <f t="shared" si="86"/>
        <v>0</v>
      </c>
    </row>
    <row r="273" spans="1:4" hidden="1" x14ac:dyDescent="0.25">
      <c r="A273" s="2">
        <v>197</v>
      </c>
      <c r="B273" s="41">
        <f t="shared" ca="1" si="87"/>
        <v>50521</v>
      </c>
      <c r="C273" s="29">
        <f t="shared" si="85"/>
        <v>0</v>
      </c>
      <c r="D273" s="24">
        <f t="shared" si="86"/>
        <v>0</v>
      </c>
    </row>
    <row r="274" spans="1:4" hidden="1" x14ac:dyDescent="0.25">
      <c r="A274" s="2">
        <v>198</v>
      </c>
      <c r="B274" s="41">
        <f t="shared" ca="1" si="87"/>
        <v>50551</v>
      </c>
      <c r="C274" s="29">
        <f t="shared" si="85"/>
        <v>0</v>
      </c>
      <c r="D274" s="24">
        <f t="shared" si="86"/>
        <v>0</v>
      </c>
    </row>
    <row r="275" spans="1:4" hidden="1" x14ac:dyDescent="0.25">
      <c r="A275" s="2">
        <v>199</v>
      </c>
      <c r="B275" s="41">
        <f t="shared" ca="1" si="87"/>
        <v>50582</v>
      </c>
      <c r="C275" s="29">
        <f t="shared" si="85"/>
        <v>0</v>
      </c>
      <c r="D275" s="24">
        <f t="shared" si="86"/>
        <v>0</v>
      </c>
    </row>
    <row r="276" spans="1:4" hidden="1" x14ac:dyDescent="0.25">
      <c r="A276" s="2">
        <v>200</v>
      </c>
      <c r="B276" s="41">
        <f t="shared" ca="1" si="87"/>
        <v>50612</v>
      </c>
      <c r="C276" s="29">
        <f t="shared" si="85"/>
        <v>0</v>
      </c>
      <c r="D276" s="24">
        <f t="shared" si="86"/>
        <v>0</v>
      </c>
    </row>
    <row r="277" spans="1:4" hidden="1" x14ac:dyDescent="0.25">
      <c r="A277" s="2">
        <v>201</v>
      </c>
      <c r="B277" s="41">
        <f t="shared" ca="1" si="87"/>
        <v>50643</v>
      </c>
      <c r="C277" s="29">
        <f t="shared" si="85"/>
        <v>0</v>
      </c>
      <c r="D277" s="24">
        <f t="shared" si="86"/>
        <v>0</v>
      </c>
    </row>
    <row r="278" spans="1:4" hidden="1" x14ac:dyDescent="0.25">
      <c r="A278" s="2">
        <v>202</v>
      </c>
      <c r="B278" s="41">
        <f t="shared" ca="1" si="87"/>
        <v>50674</v>
      </c>
      <c r="C278" s="29">
        <f t="shared" si="85"/>
        <v>0</v>
      </c>
      <c r="D278" s="24">
        <f t="shared" si="86"/>
        <v>0</v>
      </c>
    </row>
    <row r="279" spans="1:4" hidden="1" x14ac:dyDescent="0.25">
      <c r="A279" s="2">
        <v>203</v>
      </c>
      <c r="B279" s="41">
        <f t="shared" ca="1" si="87"/>
        <v>50704</v>
      </c>
      <c r="C279" s="29">
        <f t="shared" si="85"/>
        <v>0</v>
      </c>
      <c r="D279" s="24">
        <f t="shared" si="86"/>
        <v>0</v>
      </c>
    </row>
    <row r="280" spans="1:4" hidden="1" x14ac:dyDescent="0.25">
      <c r="A280" s="2">
        <v>204</v>
      </c>
      <c r="B280" s="41">
        <f t="shared" ca="1" si="87"/>
        <v>50735</v>
      </c>
      <c r="C280" s="29">
        <f t="shared" si="85"/>
        <v>0</v>
      </c>
      <c r="D280" s="24">
        <f t="shared" si="86"/>
        <v>0</v>
      </c>
    </row>
    <row r="281" spans="1:4" hidden="1" x14ac:dyDescent="0.25">
      <c r="A281" s="2">
        <v>205</v>
      </c>
      <c r="B281" s="41">
        <f t="shared" ca="1" si="87"/>
        <v>50765</v>
      </c>
      <c r="C281" s="29">
        <f>M50</f>
        <v>0</v>
      </c>
      <c r="D281" s="24">
        <f t="shared" si="86"/>
        <v>0</v>
      </c>
    </row>
    <row r="282" spans="1:4" hidden="1" x14ac:dyDescent="0.25">
      <c r="A282" s="2">
        <v>206</v>
      </c>
      <c r="B282" s="41">
        <f t="shared" ca="1" si="87"/>
        <v>50796</v>
      </c>
      <c r="C282" s="29">
        <f t="shared" ref="C282:C292" si="88">M51</f>
        <v>0</v>
      </c>
      <c r="D282" s="24">
        <f t="shared" si="86"/>
        <v>0</v>
      </c>
    </row>
    <row r="283" spans="1:4" hidden="1" x14ac:dyDescent="0.25">
      <c r="A283" s="2">
        <v>207</v>
      </c>
      <c r="B283" s="41">
        <f t="shared" ca="1" si="87"/>
        <v>50827</v>
      </c>
      <c r="C283" s="29">
        <f t="shared" si="88"/>
        <v>0</v>
      </c>
      <c r="D283" s="24">
        <f t="shared" si="86"/>
        <v>0</v>
      </c>
    </row>
    <row r="284" spans="1:4" hidden="1" x14ac:dyDescent="0.25">
      <c r="A284" s="2">
        <v>208</v>
      </c>
      <c r="B284" s="41">
        <f t="shared" ca="1" si="87"/>
        <v>50855</v>
      </c>
      <c r="C284" s="29">
        <f t="shared" si="88"/>
        <v>0</v>
      </c>
      <c r="D284" s="24">
        <f t="shared" si="86"/>
        <v>0</v>
      </c>
    </row>
    <row r="285" spans="1:4" hidden="1" x14ac:dyDescent="0.25">
      <c r="A285" s="2">
        <v>209</v>
      </c>
      <c r="B285" s="41">
        <f t="shared" ca="1" si="87"/>
        <v>50886</v>
      </c>
      <c r="C285" s="29">
        <f t="shared" si="88"/>
        <v>0</v>
      </c>
      <c r="D285" s="24">
        <f t="shared" si="86"/>
        <v>0</v>
      </c>
    </row>
    <row r="286" spans="1:4" hidden="1" x14ac:dyDescent="0.25">
      <c r="A286" s="2">
        <v>210</v>
      </c>
      <c r="B286" s="41">
        <f t="shared" ca="1" si="87"/>
        <v>50916</v>
      </c>
      <c r="C286" s="29">
        <f t="shared" si="88"/>
        <v>0</v>
      </c>
      <c r="D286" s="24">
        <f t="shared" si="86"/>
        <v>0</v>
      </c>
    </row>
    <row r="287" spans="1:4" hidden="1" x14ac:dyDescent="0.25">
      <c r="A287" s="2">
        <v>211</v>
      </c>
      <c r="B287" s="41">
        <f t="shared" ca="1" si="87"/>
        <v>50947</v>
      </c>
      <c r="C287" s="29">
        <f t="shared" si="88"/>
        <v>0</v>
      </c>
      <c r="D287" s="24">
        <f t="shared" si="86"/>
        <v>0</v>
      </c>
    </row>
    <row r="288" spans="1:4" hidden="1" x14ac:dyDescent="0.25">
      <c r="A288" s="2">
        <v>212</v>
      </c>
      <c r="B288" s="41">
        <f t="shared" ca="1" si="87"/>
        <v>50977</v>
      </c>
      <c r="C288" s="29">
        <f t="shared" si="88"/>
        <v>0</v>
      </c>
      <c r="D288" s="24">
        <f t="shared" si="86"/>
        <v>0</v>
      </c>
    </row>
    <row r="289" spans="1:4" hidden="1" x14ac:dyDescent="0.25">
      <c r="A289" s="2">
        <v>213</v>
      </c>
      <c r="B289" s="41">
        <f t="shared" ca="1" si="87"/>
        <v>51008</v>
      </c>
      <c r="C289" s="29">
        <f t="shared" si="88"/>
        <v>0</v>
      </c>
      <c r="D289" s="24">
        <f t="shared" si="86"/>
        <v>0</v>
      </c>
    </row>
    <row r="290" spans="1:4" hidden="1" x14ac:dyDescent="0.25">
      <c r="A290" s="2">
        <v>214</v>
      </c>
      <c r="B290" s="41">
        <f t="shared" ca="1" si="87"/>
        <v>51039</v>
      </c>
      <c r="C290" s="29">
        <f t="shared" si="88"/>
        <v>0</v>
      </c>
      <c r="D290" s="24">
        <f t="shared" si="86"/>
        <v>0</v>
      </c>
    </row>
    <row r="291" spans="1:4" hidden="1" x14ac:dyDescent="0.25">
      <c r="A291" s="2">
        <v>215</v>
      </c>
      <c r="B291" s="41">
        <f t="shared" ca="1" si="87"/>
        <v>51069</v>
      </c>
      <c r="C291" s="29">
        <f t="shared" si="88"/>
        <v>0</v>
      </c>
      <c r="D291" s="24">
        <f t="shared" si="86"/>
        <v>0</v>
      </c>
    </row>
    <row r="292" spans="1:4" hidden="1" x14ac:dyDescent="0.25">
      <c r="A292" s="2">
        <v>216</v>
      </c>
      <c r="B292" s="41">
        <f t="shared" ca="1" si="87"/>
        <v>51100</v>
      </c>
      <c r="C292" s="29">
        <f t="shared" si="88"/>
        <v>0</v>
      </c>
      <c r="D292" s="24">
        <f t="shared" si="86"/>
        <v>0</v>
      </c>
    </row>
    <row r="293" spans="1:4" hidden="1" x14ac:dyDescent="0.25">
      <c r="A293" s="2">
        <v>217</v>
      </c>
      <c r="B293" s="41">
        <f t="shared" ca="1" si="87"/>
        <v>51130</v>
      </c>
      <c r="C293" s="24">
        <f>P50</f>
        <v>0</v>
      </c>
      <c r="D293" s="24">
        <f t="shared" si="86"/>
        <v>0</v>
      </c>
    </row>
    <row r="294" spans="1:4" hidden="1" x14ac:dyDescent="0.25">
      <c r="A294" s="2">
        <v>218</v>
      </c>
      <c r="B294" s="41">
        <f t="shared" ca="1" si="87"/>
        <v>51161</v>
      </c>
      <c r="C294" s="24">
        <f t="shared" ref="C294:C303" si="89">P51</f>
        <v>0</v>
      </c>
      <c r="D294" s="24">
        <f t="shared" si="86"/>
        <v>0</v>
      </c>
    </row>
    <row r="295" spans="1:4" hidden="1" x14ac:dyDescent="0.25">
      <c r="A295" s="2">
        <v>219</v>
      </c>
      <c r="B295" s="41">
        <f t="shared" ca="1" si="87"/>
        <v>51192</v>
      </c>
      <c r="C295" s="24">
        <f t="shared" si="89"/>
        <v>0</v>
      </c>
      <c r="D295" s="24">
        <f t="shared" si="86"/>
        <v>0</v>
      </c>
    </row>
    <row r="296" spans="1:4" hidden="1" x14ac:dyDescent="0.25">
      <c r="A296" s="2">
        <v>220</v>
      </c>
      <c r="B296" s="41">
        <f t="shared" ca="1" si="87"/>
        <v>51221</v>
      </c>
      <c r="C296" s="24">
        <f t="shared" si="89"/>
        <v>0</v>
      </c>
      <c r="D296" s="24">
        <f t="shared" si="86"/>
        <v>0</v>
      </c>
    </row>
    <row r="297" spans="1:4" hidden="1" x14ac:dyDescent="0.25">
      <c r="A297" s="2">
        <v>221</v>
      </c>
      <c r="B297" s="41">
        <f t="shared" ca="1" si="87"/>
        <v>51252</v>
      </c>
      <c r="C297" s="24">
        <f t="shared" si="89"/>
        <v>0</v>
      </c>
      <c r="D297" s="24">
        <f t="shared" si="86"/>
        <v>0</v>
      </c>
    </row>
    <row r="298" spans="1:4" hidden="1" x14ac:dyDescent="0.25">
      <c r="A298" s="2">
        <v>222</v>
      </c>
      <c r="B298" s="41">
        <f t="shared" ca="1" si="87"/>
        <v>51282</v>
      </c>
      <c r="C298" s="24">
        <f t="shared" si="89"/>
        <v>0</v>
      </c>
      <c r="D298" s="24">
        <f t="shared" si="86"/>
        <v>0</v>
      </c>
    </row>
    <row r="299" spans="1:4" hidden="1" x14ac:dyDescent="0.25">
      <c r="A299" s="2">
        <v>223</v>
      </c>
      <c r="B299" s="41">
        <f t="shared" ca="1" si="87"/>
        <v>51313</v>
      </c>
      <c r="C299" s="24">
        <f t="shared" si="89"/>
        <v>0</v>
      </c>
      <c r="D299" s="24">
        <f t="shared" si="86"/>
        <v>0</v>
      </c>
    </row>
    <row r="300" spans="1:4" hidden="1" x14ac:dyDescent="0.25">
      <c r="A300" s="2">
        <v>224</v>
      </c>
      <c r="B300" s="41">
        <f t="shared" ca="1" si="87"/>
        <v>51343</v>
      </c>
      <c r="C300" s="24">
        <f t="shared" si="89"/>
        <v>0</v>
      </c>
      <c r="D300" s="24">
        <f t="shared" si="86"/>
        <v>0</v>
      </c>
    </row>
    <row r="301" spans="1:4" hidden="1" x14ac:dyDescent="0.25">
      <c r="A301" s="2">
        <v>225</v>
      </c>
      <c r="B301" s="41">
        <f t="shared" ca="1" si="87"/>
        <v>51374</v>
      </c>
      <c r="C301" s="24">
        <f t="shared" si="89"/>
        <v>0</v>
      </c>
      <c r="D301" s="24">
        <f t="shared" si="86"/>
        <v>0</v>
      </c>
    </row>
    <row r="302" spans="1:4" hidden="1" x14ac:dyDescent="0.25">
      <c r="A302" s="2">
        <v>226</v>
      </c>
      <c r="B302" s="41">
        <f t="shared" ca="1" si="87"/>
        <v>51405</v>
      </c>
      <c r="C302" s="24">
        <f t="shared" si="89"/>
        <v>0</v>
      </c>
      <c r="D302" s="24">
        <f t="shared" si="86"/>
        <v>0</v>
      </c>
    </row>
    <row r="303" spans="1:4" hidden="1" x14ac:dyDescent="0.25">
      <c r="A303" s="2">
        <v>227</v>
      </c>
      <c r="B303" s="41">
        <f t="shared" ca="1" si="87"/>
        <v>51435</v>
      </c>
      <c r="C303" s="24">
        <f t="shared" si="89"/>
        <v>0</v>
      </c>
      <c r="D303" s="24">
        <f t="shared" si="86"/>
        <v>0</v>
      </c>
    </row>
    <row r="304" spans="1:4" hidden="1" x14ac:dyDescent="0.25">
      <c r="A304" s="2">
        <v>228</v>
      </c>
      <c r="B304" s="41">
        <f t="shared" ca="1" si="87"/>
        <v>51466</v>
      </c>
      <c r="C304" s="24">
        <f>P61</f>
        <v>0</v>
      </c>
      <c r="D304" s="24">
        <f t="shared" si="86"/>
        <v>0</v>
      </c>
    </row>
    <row r="305" spans="1:4" hidden="1" x14ac:dyDescent="0.25">
      <c r="A305" s="2">
        <v>229</v>
      </c>
      <c r="B305" s="41">
        <f t="shared" ca="1" si="87"/>
        <v>51496</v>
      </c>
      <c r="C305" s="24">
        <f>S50</f>
        <v>0</v>
      </c>
      <c r="D305" s="24">
        <f t="shared" si="86"/>
        <v>0</v>
      </c>
    </row>
    <row r="306" spans="1:4" hidden="1" x14ac:dyDescent="0.25">
      <c r="A306" s="2">
        <v>230</v>
      </c>
      <c r="B306" s="41">
        <f t="shared" ca="1" si="87"/>
        <v>51527</v>
      </c>
      <c r="C306" s="24">
        <f t="shared" ref="C306:C316" si="90">S51</f>
        <v>0</v>
      </c>
      <c r="D306" s="24">
        <f t="shared" si="86"/>
        <v>0</v>
      </c>
    </row>
    <row r="307" spans="1:4" hidden="1" x14ac:dyDescent="0.25">
      <c r="A307" s="2">
        <v>231</v>
      </c>
      <c r="B307" s="41">
        <f t="shared" ca="1" si="87"/>
        <v>51558</v>
      </c>
      <c r="C307" s="24">
        <f t="shared" si="90"/>
        <v>0</v>
      </c>
      <c r="D307" s="24">
        <f t="shared" si="86"/>
        <v>0</v>
      </c>
    </row>
    <row r="308" spans="1:4" hidden="1" x14ac:dyDescent="0.25">
      <c r="A308" s="2">
        <v>232</v>
      </c>
      <c r="B308" s="41">
        <f t="shared" ca="1" si="87"/>
        <v>51586</v>
      </c>
      <c r="C308" s="24">
        <f t="shared" si="90"/>
        <v>0</v>
      </c>
      <c r="D308" s="24">
        <f t="shared" si="86"/>
        <v>0</v>
      </c>
    </row>
    <row r="309" spans="1:4" hidden="1" x14ac:dyDescent="0.25">
      <c r="A309" s="2">
        <v>233</v>
      </c>
      <c r="B309" s="41">
        <f t="shared" ca="1" si="87"/>
        <v>51617</v>
      </c>
      <c r="C309" s="24">
        <f t="shared" si="90"/>
        <v>0</v>
      </c>
      <c r="D309" s="24">
        <f t="shared" si="86"/>
        <v>0</v>
      </c>
    </row>
    <row r="310" spans="1:4" hidden="1" x14ac:dyDescent="0.25">
      <c r="A310" s="2">
        <v>234</v>
      </c>
      <c r="B310" s="41">
        <f t="shared" ca="1" si="87"/>
        <v>51647</v>
      </c>
      <c r="C310" s="24">
        <f t="shared" si="90"/>
        <v>0</v>
      </c>
      <c r="D310" s="24">
        <f t="shared" si="86"/>
        <v>0</v>
      </c>
    </row>
    <row r="311" spans="1:4" hidden="1" x14ac:dyDescent="0.25">
      <c r="A311" s="2">
        <v>235</v>
      </c>
      <c r="B311" s="41">
        <f t="shared" ca="1" si="87"/>
        <v>51678</v>
      </c>
      <c r="C311" s="24">
        <f t="shared" si="90"/>
        <v>0</v>
      </c>
      <c r="D311" s="24">
        <f t="shared" si="86"/>
        <v>0</v>
      </c>
    </row>
    <row r="312" spans="1:4" hidden="1" x14ac:dyDescent="0.25">
      <c r="A312" s="2">
        <v>236</v>
      </c>
      <c r="B312" s="41">
        <f t="shared" ca="1" si="87"/>
        <v>51708</v>
      </c>
      <c r="C312" s="24">
        <f t="shared" si="90"/>
        <v>0</v>
      </c>
      <c r="D312" s="24">
        <f t="shared" si="86"/>
        <v>0</v>
      </c>
    </row>
    <row r="313" spans="1:4" hidden="1" x14ac:dyDescent="0.25">
      <c r="A313" s="2">
        <v>237</v>
      </c>
      <c r="B313" s="41">
        <f t="shared" ca="1" si="87"/>
        <v>51739</v>
      </c>
      <c r="C313" s="24">
        <f t="shared" si="90"/>
        <v>0</v>
      </c>
      <c r="D313" s="24">
        <f t="shared" si="86"/>
        <v>0</v>
      </c>
    </row>
    <row r="314" spans="1:4" hidden="1" x14ac:dyDescent="0.25">
      <c r="A314" s="2">
        <v>238</v>
      </c>
      <c r="B314" s="41">
        <f t="shared" ca="1" si="87"/>
        <v>51770</v>
      </c>
      <c r="C314" s="24">
        <f t="shared" si="90"/>
        <v>0</v>
      </c>
      <c r="D314" s="24">
        <f t="shared" si="86"/>
        <v>0</v>
      </c>
    </row>
    <row r="315" spans="1:4" hidden="1" x14ac:dyDescent="0.25">
      <c r="A315" s="2">
        <v>239</v>
      </c>
      <c r="B315" s="41">
        <f t="shared" ca="1" si="87"/>
        <v>51800</v>
      </c>
      <c r="C315" s="24">
        <f t="shared" si="90"/>
        <v>0</v>
      </c>
      <c r="D315" s="24">
        <f t="shared" si="86"/>
        <v>0</v>
      </c>
    </row>
    <row r="316" spans="1:4" hidden="1" x14ac:dyDescent="0.25">
      <c r="A316" s="2">
        <v>240</v>
      </c>
      <c r="B316" s="41">
        <f t="shared" ca="1" si="87"/>
        <v>51831</v>
      </c>
      <c r="C316" s="24">
        <f t="shared" si="90"/>
        <v>0</v>
      </c>
      <c r="D316" s="24">
        <f t="shared" si="86"/>
        <v>0</v>
      </c>
    </row>
    <row r="317" spans="1:4" hidden="1" x14ac:dyDescent="0.25"/>
    <row r="318" spans="1:4" hidden="1" x14ac:dyDescent="0.25"/>
    <row r="319" spans="1:4" hidden="1" x14ac:dyDescent="0.25"/>
    <row r="320" spans="1:4"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sheetData>
  <sheetProtection password="CA9C" sheet="1" formatCells="0" formatColumns="0" formatRows="0" insertColumns="0" insertRows="0" insertHyperlinks="0" deleteColumns="0" deleteRows="0" sort="0" autoFilter="0" pivotTables="0"/>
  <mergeCells count="66">
    <mergeCell ref="A64:H64"/>
    <mergeCell ref="K48:M48"/>
    <mergeCell ref="A73:B74"/>
    <mergeCell ref="C73:E73"/>
    <mergeCell ref="C74:E74"/>
    <mergeCell ref="A65:H65"/>
    <mergeCell ref="A66:H66"/>
    <mergeCell ref="A67:K67"/>
    <mergeCell ref="A68:K68"/>
    <mergeCell ref="A69:K69"/>
    <mergeCell ref="A71:B71"/>
    <mergeCell ref="C71:E71"/>
    <mergeCell ref="N48:P48"/>
    <mergeCell ref="Q18:S18"/>
    <mergeCell ref="T18:V18"/>
    <mergeCell ref="A33:A34"/>
    <mergeCell ref="E33:G33"/>
    <mergeCell ref="H33:J33"/>
    <mergeCell ref="K33:M33"/>
    <mergeCell ref="N33:P33"/>
    <mergeCell ref="Q33:S33"/>
    <mergeCell ref="T33:V33"/>
    <mergeCell ref="T48:V48"/>
    <mergeCell ref="A48:A49"/>
    <mergeCell ref="B48:D48"/>
    <mergeCell ref="E48:G48"/>
    <mergeCell ref="H48:J48"/>
    <mergeCell ref="L17:O17"/>
    <mergeCell ref="A18:A19"/>
    <mergeCell ref="B18:D18"/>
    <mergeCell ref="E18:G18"/>
    <mergeCell ref="H18:J18"/>
    <mergeCell ref="K18:M18"/>
    <mergeCell ref="N18:P18"/>
    <mergeCell ref="A15:G15"/>
    <mergeCell ref="H15:I15"/>
    <mergeCell ref="J15:O15"/>
    <mergeCell ref="A16:G16"/>
    <mergeCell ref="H16:I16"/>
    <mergeCell ref="J16:O16"/>
    <mergeCell ref="J12:O12"/>
    <mergeCell ref="A13:F13"/>
    <mergeCell ref="H13:I13"/>
    <mergeCell ref="L13:N13"/>
    <mergeCell ref="A14:G14"/>
    <mergeCell ref="H14:I14"/>
    <mergeCell ref="J14:O14"/>
    <mergeCell ref="A10:G10"/>
    <mergeCell ref="H10:I10"/>
    <mergeCell ref="A11:G11"/>
    <mergeCell ref="H11:I11"/>
    <mergeCell ref="A12:G12"/>
    <mergeCell ref="H12:I12"/>
    <mergeCell ref="A7:G7"/>
    <mergeCell ref="H7:I7"/>
    <mergeCell ref="A8:G8"/>
    <mergeCell ref="H8:I8"/>
    <mergeCell ref="A9:G9"/>
    <mergeCell ref="H9:I9"/>
    <mergeCell ref="A6:G6"/>
    <mergeCell ref="H6:I6"/>
    <mergeCell ref="A1:I1"/>
    <mergeCell ref="A2:I2"/>
    <mergeCell ref="A3:I3"/>
    <mergeCell ref="A4:I4"/>
    <mergeCell ref="A5:I5"/>
  </mergeCells>
  <dataValidations count="2">
    <dataValidation type="list" allowBlank="1" showInputMessage="1" showErrorMessage="1" sqref="H11:I11">
      <formula1>$AB$11:$AB$12</formula1>
    </dataValidation>
    <dataValidation type="list" allowBlank="1" showInputMessage="1" showErrorMessage="1" sqref="H16:I16">
      <formula1>$AA$14:$AA$16</formula1>
    </dataValidation>
  </dataValidations>
  <pageMargins left="0.82677165354330717" right="0.62992125984251968" top="0.39370078740157483" bottom="0.39370078740157483" header="0.51181102362204722" footer="0.19685039370078741"/>
  <pageSetup paperSize="9" scale="65"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Drop Down 1">
              <controlPr locked="0" defaultSize="0" autoLine="0" autoPict="0">
                <anchor>
                  <from>
                    <xdr:col>7</xdr:col>
                    <xdr:colOff>9525</xdr:colOff>
                    <xdr:row>10</xdr:row>
                    <xdr:rowOff>0</xdr:rowOff>
                  </from>
                  <to>
                    <xdr:col>9</xdr:col>
                    <xdr:colOff>0</xdr:colOff>
                    <xdr:row>12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
    <pageSetUpPr fitToPage="1"/>
  </sheetPr>
  <dimension ref="A1:AJ451"/>
  <sheetViews>
    <sheetView showGridLines="0" zoomScaleNormal="100" workbookViewId="0">
      <selection activeCell="H9" sqref="H9:I9"/>
    </sheetView>
  </sheetViews>
  <sheetFormatPr defaultRowHeight="15" zeroHeight="1" x14ac:dyDescent="0.25"/>
  <cols>
    <col min="1" max="1" width="10.7109375" style="2" customWidth="1"/>
    <col min="2" max="2" width="14.28515625" style="2" customWidth="1"/>
    <col min="3" max="3" width="12" style="2" customWidth="1"/>
    <col min="4" max="4" width="12.42578125" style="2" customWidth="1"/>
    <col min="5" max="5" width="13.140625" style="2" customWidth="1"/>
    <col min="6" max="6" width="11.5703125" style="2" customWidth="1"/>
    <col min="7" max="7" width="12.140625" style="2" customWidth="1"/>
    <col min="8" max="8" width="12.42578125" style="2" customWidth="1"/>
    <col min="9" max="9" width="14.85546875" style="3" customWidth="1"/>
    <col min="10" max="10" width="12.42578125" style="3" customWidth="1"/>
    <col min="11" max="11" width="12.140625" style="3" customWidth="1"/>
    <col min="12" max="12" width="12.42578125" style="3" customWidth="1"/>
    <col min="13" max="13" width="12" style="3" customWidth="1"/>
    <col min="14" max="14" width="13" style="3" customWidth="1"/>
    <col min="15" max="15" width="12" style="1" customWidth="1"/>
    <col min="16" max="16" width="13.28515625" style="1" customWidth="1"/>
    <col min="17" max="17" width="12.140625" style="1" customWidth="1"/>
    <col min="18" max="18" width="12.140625" style="2" customWidth="1"/>
    <col min="19" max="19" width="12.7109375" style="2" customWidth="1"/>
    <col min="20" max="20" width="11.7109375" style="2" customWidth="1"/>
    <col min="21" max="21" width="12.140625" style="2" customWidth="1"/>
    <col min="22" max="22" width="12.85546875" style="2" customWidth="1"/>
    <col min="23" max="23" width="10.7109375" style="2" hidden="1" customWidth="1"/>
    <col min="24" max="29" width="9.140625" style="2" hidden="1" customWidth="1"/>
    <col min="30" max="39" width="9.140625" style="2" customWidth="1"/>
    <col min="40" max="240" width="9.140625" style="2"/>
    <col min="241" max="241" width="13.7109375" style="2" customWidth="1"/>
    <col min="242" max="16384" width="9.140625" style="2"/>
  </cols>
  <sheetData>
    <row r="1" spans="1:28" ht="27.75" customHeight="1" x14ac:dyDescent="0.25">
      <c r="A1" s="74" t="s">
        <v>62</v>
      </c>
      <c r="B1" s="74"/>
      <c r="C1" s="74"/>
      <c r="D1" s="74"/>
      <c r="E1" s="74"/>
      <c r="F1" s="74"/>
      <c r="G1" s="74"/>
      <c r="H1" s="74"/>
      <c r="I1" s="74"/>
      <c r="O1" s="2"/>
    </row>
    <row r="2" spans="1:28" ht="27.75" customHeight="1" x14ac:dyDescent="0.25">
      <c r="A2" s="75" t="s">
        <v>3</v>
      </c>
      <c r="B2" s="75"/>
      <c r="C2" s="75"/>
      <c r="D2" s="75"/>
      <c r="E2" s="75"/>
      <c r="F2" s="75"/>
      <c r="G2" s="75"/>
      <c r="H2" s="75"/>
      <c r="I2" s="75"/>
    </row>
    <row r="3" spans="1:28" ht="11.25" customHeight="1" x14ac:dyDescent="0.25">
      <c r="A3" s="76" t="s">
        <v>11</v>
      </c>
      <c r="B3" s="76"/>
      <c r="C3" s="76"/>
      <c r="D3" s="76"/>
      <c r="E3" s="76"/>
      <c r="F3" s="76"/>
      <c r="G3" s="76"/>
      <c r="H3" s="76"/>
      <c r="I3" s="76"/>
    </row>
    <row r="4" spans="1:28" ht="40.5" customHeight="1" x14ac:dyDescent="0.25">
      <c r="A4" s="77" t="s">
        <v>69</v>
      </c>
      <c r="B4" s="78"/>
      <c r="C4" s="78"/>
      <c r="D4" s="78"/>
      <c r="E4" s="78"/>
      <c r="F4" s="78"/>
      <c r="G4" s="78"/>
      <c r="H4" s="78"/>
      <c r="I4" s="78"/>
    </row>
    <row r="5" spans="1:28" x14ac:dyDescent="0.25">
      <c r="A5" s="79" t="s">
        <v>18</v>
      </c>
      <c r="B5" s="80"/>
      <c r="C5" s="80"/>
      <c r="D5" s="80"/>
      <c r="E5" s="80"/>
      <c r="F5" s="80"/>
      <c r="G5" s="80"/>
      <c r="H5" s="80"/>
      <c r="I5" s="80"/>
      <c r="J5" s="33"/>
      <c r="K5" s="15"/>
      <c r="L5" s="15"/>
      <c r="M5" s="15"/>
      <c r="N5" s="15"/>
      <c r="R5" s="1"/>
      <c r="S5" s="1"/>
      <c r="T5" s="1"/>
      <c r="U5" s="1"/>
      <c r="V5" s="1"/>
      <c r="W5" s="1"/>
    </row>
    <row r="6" spans="1:28" ht="58.5" hidden="1" customHeight="1" x14ac:dyDescent="0.25">
      <c r="A6" s="70" t="s">
        <v>50</v>
      </c>
      <c r="B6" s="71"/>
      <c r="C6" s="71"/>
      <c r="D6" s="71"/>
      <c r="E6" s="71"/>
      <c r="F6" s="71"/>
      <c r="G6" s="72"/>
      <c r="H6" s="70" t="s">
        <v>51</v>
      </c>
      <c r="I6" s="73"/>
      <c r="J6" s="40"/>
      <c r="K6" s="40"/>
      <c r="L6" s="38"/>
      <c r="M6" s="38"/>
      <c r="N6" s="38"/>
      <c r="R6" s="1"/>
      <c r="S6" s="1"/>
      <c r="T6" s="1"/>
      <c r="U6" s="1"/>
      <c r="V6" s="1"/>
      <c r="W6" s="1"/>
    </row>
    <row r="7" spans="1:28" hidden="1" x14ac:dyDescent="0.25">
      <c r="A7" s="81" t="s">
        <v>15</v>
      </c>
      <c r="B7" s="81"/>
      <c r="C7" s="81"/>
      <c r="D7" s="81"/>
      <c r="E7" s="81"/>
      <c r="F7" s="81"/>
      <c r="G7" s="81"/>
      <c r="H7" s="82">
        <v>0.2</v>
      </c>
      <c r="I7" s="82"/>
      <c r="J7" s="36"/>
      <c r="K7" s="32"/>
      <c r="L7" s="32"/>
      <c r="M7" s="32"/>
      <c r="N7" s="32"/>
      <c r="O7" s="32"/>
      <c r="P7" s="2"/>
      <c r="Q7" s="2"/>
      <c r="S7" s="16"/>
      <c r="T7" s="16"/>
      <c r="U7" s="16"/>
      <c r="V7" s="16"/>
      <c r="W7" s="17"/>
      <c r="X7" s="1"/>
      <c r="Y7" s="1"/>
      <c r="AA7" s="1" t="s">
        <v>2</v>
      </c>
      <c r="AB7" s="26" t="s">
        <v>0</v>
      </c>
    </row>
    <row r="8" spans="1:28" x14ac:dyDescent="0.25">
      <c r="A8" s="81" t="s">
        <v>4</v>
      </c>
      <c r="B8" s="81"/>
      <c r="C8" s="81"/>
      <c r="D8" s="81"/>
      <c r="E8" s="81"/>
      <c r="F8" s="81"/>
      <c r="G8" s="81"/>
      <c r="H8" s="83">
        <v>1500000</v>
      </c>
      <c r="I8" s="83"/>
      <c r="J8" s="36"/>
      <c r="K8" s="32"/>
      <c r="L8" s="32"/>
      <c r="M8" s="32"/>
      <c r="N8" s="32"/>
      <c r="O8" s="32"/>
      <c r="P8" s="2"/>
      <c r="Q8" s="2"/>
      <c r="W8" s="18"/>
      <c r="X8" s="1"/>
      <c r="Y8" s="1"/>
      <c r="AA8" s="2" t="s">
        <v>14</v>
      </c>
      <c r="AB8" s="26" t="s">
        <v>1</v>
      </c>
    </row>
    <row r="9" spans="1:28" x14ac:dyDescent="0.25">
      <c r="A9" s="84" t="s">
        <v>12</v>
      </c>
      <c r="B9" s="84"/>
      <c r="C9" s="84"/>
      <c r="D9" s="84"/>
      <c r="E9" s="84"/>
      <c r="F9" s="84"/>
      <c r="G9" s="84"/>
      <c r="H9" s="85">
        <v>36</v>
      </c>
      <c r="I9" s="85"/>
      <c r="J9" s="36"/>
      <c r="K9" s="32"/>
      <c r="L9" s="32"/>
      <c r="M9" s="32"/>
      <c r="N9" s="32"/>
      <c r="O9" s="32"/>
      <c r="P9" s="2"/>
      <c r="Q9" s="2"/>
      <c r="S9" s="19"/>
      <c r="T9" s="19"/>
      <c r="U9" s="19"/>
      <c r="V9" s="19"/>
      <c r="W9" s="18"/>
      <c r="X9" s="1"/>
      <c r="Y9" s="1"/>
    </row>
    <row r="10" spans="1:28" x14ac:dyDescent="0.25">
      <c r="A10" s="86" t="s">
        <v>17</v>
      </c>
      <c r="B10" s="87"/>
      <c r="C10" s="87"/>
      <c r="D10" s="87"/>
      <c r="E10" s="87"/>
      <c r="F10" s="87"/>
      <c r="G10" s="88"/>
      <c r="H10" s="89">
        <v>19.899999999999999</v>
      </c>
      <c r="I10" s="89"/>
      <c r="J10" s="36"/>
      <c r="K10" s="32"/>
      <c r="L10" s="32"/>
      <c r="M10" s="32"/>
      <c r="N10" s="32"/>
      <c r="O10" s="32"/>
      <c r="P10" s="2"/>
      <c r="Q10" s="2"/>
      <c r="S10" s="19"/>
      <c r="T10" s="19"/>
      <c r="U10" s="19"/>
      <c r="V10" s="19"/>
      <c r="W10" s="25"/>
      <c r="X10" s="1"/>
      <c r="Y10" s="1"/>
    </row>
    <row r="11" spans="1:28" hidden="1" x14ac:dyDescent="0.25">
      <c r="A11" s="86" t="s">
        <v>66</v>
      </c>
      <c r="B11" s="87"/>
      <c r="C11" s="87"/>
      <c r="D11" s="87"/>
      <c r="E11" s="87"/>
      <c r="F11" s="87"/>
      <c r="G11" s="88"/>
      <c r="H11" s="90" t="s">
        <v>68</v>
      </c>
      <c r="I11" s="91"/>
      <c r="J11" s="53"/>
      <c r="K11" s="32"/>
      <c r="L11" s="32"/>
      <c r="M11" s="32"/>
      <c r="N11" s="32"/>
      <c r="O11" s="32"/>
      <c r="P11" s="2"/>
      <c r="Q11" s="2"/>
      <c r="S11" s="19"/>
      <c r="T11" s="19"/>
      <c r="U11" s="19"/>
      <c r="V11" s="19"/>
      <c r="W11" s="25"/>
      <c r="X11" s="1"/>
      <c r="Y11" s="1"/>
      <c r="AB11" s="54" t="s">
        <v>67</v>
      </c>
    </row>
    <row r="12" spans="1:28" ht="24" customHeight="1" x14ac:dyDescent="0.25">
      <c r="A12" s="86" t="s">
        <v>13</v>
      </c>
      <c r="B12" s="87"/>
      <c r="C12" s="87"/>
      <c r="D12" s="87"/>
      <c r="E12" s="87"/>
      <c r="F12" s="87"/>
      <c r="G12" s="88"/>
      <c r="H12" s="92">
        <v>2</v>
      </c>
      <c r="I12" s="92"/>
      <c r="J12" s="93"/>
      <c r="K12" s="94"/>
      <c r="L12" s="94"/>
      <c r="M12" s="94"/>
      <c r="N12" s="94"/>
      <c r="O12" s="94"/>
      <c r="R12" s="1"/>
      <c r="S12" s="1"/>
      <c r="T12" s="1"/>
      <c r="U12" s="1"/>
      <c r="V12" s="1"/>
      <c r="W12" s="20"/>
      <c r="X12" s="1"/>
      <c r="Y12" s="1"/>
      <c r="AA12" s="51"/>
      <c r="AB12" s="54" t="s">
        <v>68</v>
      </c>
    </row>
    <row r="13" spans="1:28" hidden="1" x14ac:dyDescent="0.25">
      <c r="A13" s="86" t="str">
        <f>CONCATENATE("Месячный платеж по кредиту, ",L17)</f>
        <v xml:space="preserve">Месячный платеж по кредиту, </v>
      </c>
      <c r="B13" s="87"/>
      <c r="C13" s="87"/>
      <c r="D13" s="87"/>
      <c r="E13" s="87"/>
      <c r="F13" s="87"/>
      <c r="G13" s="44"/>
      <c r="H13" s="95">
        <f>IF(data=1,sumkred/strok,sumkred*PROC/100/((1-POWER(1+PROC/1200,-strok))*12))</f>
        <v>55668.975438593443</v>
      </c>
      <c r="I13" s="96"/>
      <c r="J13" s="35"/>
      <c r="K13" s="27"/>
      <c r="L13" s="74"/>
      <c r="M13" s="74"/>
      <c r="N13" s="74"/>
      <c r="O13" s="37"/>
      <c r="P13" s="28"/>
      <c r="Q13" s="28"/>
      <c r="R13" s="1"/>
      <c r="S13" s="1"/>
      <c r="T13" s="1"/>
      <c r="U13" s="1"/>
      <c r="V13" s="1"/>
      <c r="W13" s="20"/>
      <c r="X13" s="1"/>
      <c r="Y13" s="1"/>
    </row>
    <row r="14" spans="1:28" x14ac:dyDescent="0.25">
      <c r="A14" s="97" t="s">
        <v>52</v>
      </c>
      <c r="B14" s="98"/>
      <c r="C14" s="98"/>
      <c r="D14" s="98"/>
      <c r="E14" s="98"/>
      <c r="F14" s="98"/>
      <c r="G14" s="99"/>
      <c r="H14" s="100">
        <v>8.9999999999999993E-3</v>
      </c>
      <c r="I14" s="100"/>
      <c r="J14" s="93"/>
      <c r="K14" s="94"/>
      <c r="L14" s="94"/>
      <c r="M14" s="94"/>
      <c r="N14" s="94"/>
      <c r="O14" s="94"/>
      <c r="P14" s="28"/>
      <c r="Q14" s="28"/>
      <c r="R14" s="1"/>
      <c r="S14" s="1"/>
      <c r="T14" s="1"/>
      <c r="U14" s="1"/>
      <c r="V14" s="1"/>
      <c r="W14" s="25"/>
      <c r="X14" s="1"/>
      <c r="Y14" s="1"/>
      <c r="AA14" s="52">
        <v>5.0000000000000001E-3</v>
      </c>
    </row>
    <row r="15" spans="1:28" ht="15" customHeight="1" x14ac:dyDescent="0.25">
      <c r="A15" s="97" t="s">
        <v>63</v>
      </c>
      <c r="B15" s="98"/>
      <c r="C15" s="98"/>
      <c r="D15" s="98"/>
      <c r="E15" s="98"/>
      <c r="F15" s="98"/>
      <c r="G15" s="99"/>
      <c r="H15" s="101">
        <v>0</v>
      </c>
      <c r="I15" s="102"/>
      <c r="J15" s="103"/>
      <c r="K15" s="93"/>
      <c r="L15" s="93"/>
      <c r="M15" s="93"/>
      <c r="N15" s="93"/>
      <c r="O15" s="93"/>
      <c r="P15" s="28"/>
      <c r="Q15" s="28"/>
      <c r="R15" s="1"/>
      <c r="S15" s="1"/>
      <c r="T15" s="1"/>
      <c r="U15" s="1"/>
      <c r="V15" s="1"/>
      <c r="W15" s="25"/>
      <c r="X15" s="1"/>
      <c r="Y15" s="1"/>
      <c r="AA15" s="52">
        <v>7.0000000000000001E-3</v>
      </c>
    </row>
    <row r="16" spans="1:28" ht="34.5" customHeight="1" x14ac:dyDescent="0.25">
      <c r="A16" s="104" t="s">
        <v>65</v>
      </c>
      <c r="B16" s="105"/>
      <c r="C16" s="105"/>
      <c r="D16" s="105"/>
      <c r="E16" s="105"/>
      <c r="F16" s="105"/>
      <c r="G16" s="106"/>
      <c r="H16" s="107">
        <v>0.01</v>
      </c>
      <c r="I16" s="108"/>
      <c r="J16" s="103"/>
      <c r="K16" s="93"/>
      <c r="L16" s="93"/>
      <c r="M16" s="93"/>
      <c r="N16" s="93"/>
      <c r="O16" s="93"/>
      <c r="P16" s="28"/>
      <c r="Q16" s="28"/>
      <c r="R16" s="1"/>
      <c r="S16" s="1"/>
      <c r="T16" s="1"/>
      <c r="U16" s="1"/>
      <c r="V16" s="1"/>
      <c r="W16" s="25"/>
      <c r="X16" s="1"/>
      <c r="Y16" s="1"/>
      <c r="AA16" s="51">
        <v>0.01</v>
      </c>
    </row>
    <row r="17" spans="1:23" ht="15.75" thickBot="1" x14ac:dyDescent="0.3">
      <c r="A17" s="21">
        <v>2</v>
      </c>
      <c r="B17" s="1"/>
      <c r="C17" s="1"/>
      <c r="D17" s="1"/>
      <c r="E17" s="1"/>
      <c r="F17" s="1"/>
      <c r="G17" s="1"/>
      <c r="I17" s="34"/>
      <c r="J17" s="34"/>
      <c r="K17" s="34"/>
      <c r="L17" s="109"/>
      <c r="M17" s="109"/>
      <c r="N17" s="109"/>
      <c r="O17" s="109"/>
      <c r="P17" s="34"/>
      <c r="Q17" s="34"/>
      <c r="R17" s="1"/>
      <c r="S17" s="1"/>
      <c r="T17" s="1"/>
      <c r="U17" s="1"/>
      <c r="V17" s="39" t="s">
        <v>16</v>
      </c>
      <c r="W17" s="22"/>
    </row>
    <row r="18" spans="1:23" ht="12.75" customHeight="1" thickBot="1" x14ac:dyDescent="0.3">
      <c r="A18" s="110" t="s">
        <v>22</v>
      </c>
      <c r="B18" s="112" t="s">
        <v>24</v>
      </c>
      <c r="C18" s="113"/>
      <c r="D18" s="114"/>
      <c r="E18" s="112" t="s">
        <v>25</v>
      </c>
      <c r="F18" s="113"/>
      <c r="G18" s="114"/>
      <c r="H18" s="112" t="s">
        <v>26</v>
      </c>
      <c r="I18" s="113"/>
      <c r="J18" s="114"/>
      <c r="K18" s="112" t="s">
        <v>27</v>
      </c>
      <c r="L18" s="113"/>
      <c r="M18" s="114"/>
      <c r="N18" s="112" t="s">
        <v>28</v>
      </c>
      <c r="O18" s="113"/>
      <c r="P18" s="114"/>
      <c r="Q18" s="112" t="s">
        <v>29</v>
      </c>
      <c r="R18" s="113"/>
      <c r="S18" s="114"/>
      <c r="T18" s="112" t="s">
        <v>30</v>
      </c>
      <c r="U18" s="113"/>
      <c r="V18" s="114"/>
    </row>
    <row r="19" spans="1:23" ht="30.75" thickBot="1" x14ac:dyDescent="0.3">
      <c r="A19" s="111"/>
      <c r="B19" s="5" t="s">
        <v>45</v>
      </c>
      <c r="C19" s="6" t="s">
        <v>46</v>
      </c>
      <c r="D19" s="6" t="s">
        <v>47</v>
      </c>
      <c r="E19" s="5" t="s">
        <v>45</v>
      </c>
      <c r="F19" s="6" t="s">
        <v>46</v>
      </c>
      <c r="G19" s="6" t="s">
        <v>47</v>
      </c>
      <c r="H19" s="5" t="s">
        <v>45</v>
      </c>
      <c r="I19" s="6" t="s">
        <v>46</v>
      </c>
      <c r="J19" s="6" t="s">
        <v>47</v>
      </c>
      <c r="K19" s="5" t="s">
        <v>45</v>
      </c>
      <c r="L19" s="6" t="s">
        <v>46</v>
      </c>
      <c r="M19" s="6" t="s">
        <v>47</v>
      </c>
      <c r="N19" s="5" t="s">
        <v>45</v>
      </c>
      <c r="O19" s="6" t="s">
        <v>46</v>
      </c>
      <c r="P19" s="6" t="s">
        <v>47</v>
      </c>
      <c r="Q19" s="5" t="s">
        <v>45</v>
      </c>
      <c r="R19" s="6" t="s">
        <v>46</v>
      </c>
      <c r="S19" s="6" t="s">
        <v>47</v>
      </c>
      <c r="T19" s="5" t="s">
        <v>45</v>
      </c>
      <c r="U19" s="6" t="s">
        <v>46</v>
      </c>
      <c r="V19" s="6" t="s">
        <v>47</v>
      </c>
    </row>
    <row r="20" spans="1:23" ht="15.75" thickTop="1" x14ac:dyDescent="0.25">
      <c r="A20" s="7" t="s">
        <v>19</v>
      </c>
      <c r="B20" s="8">
        <f>sumkred</f>
        <v>1500000</v>
      </c>
      <c r="C20" s="8">
        <f t="shared" ref="C20:C31" si="0">IF(data=1,B20*(PROC/36500)*30.42,B20*(PROC/36000)*30)</f>
        <v>24874.999999999996</v>
      </c>
      <c r="D20" s="29">
        <f>IF(data=2,C20,IF(data=1,IF(C20&gt;0,C20+sumproplat,0),IF(B20&gt;sumproplat*2,sumproplat,B20+C20)))</f>
        <v>24874.999999999996</v>
      </c>
      <c r="E20" s="8">
        <f>IF(data=1,IF((B31-sumproplat)&gt;0,B31-sumproplat,0),IF(B31-(sumproplat-C31)&gt;0,B31-(D31-C31),0))</f>
        <v>1131734.8482984519</v>
      </c>
      <c r="F20" s="8">
        <f t="shared" ref="F20:F31" si="1">IF(data=1,E20*(PROC/36500)*30.42,E20*(PROC/36000)*30)</f>
        <v>18767.936234282657</v>
      </c>
      <c r="G20" s="29">
        <f t="shared" ref="G20:G31" si="2">IF(data=1,IF(F20&gt;1,F20+sumproplat,0),IF(E20&gt;sumproplat*2,sumproplat,E20+F20))</f>
        <v>55668.975438593443</v>
      </c>
      <c r="H20" s="8">
        <f>IF(data=1,IF((E31-sumproplat)&gt;0,E31-sumproplat,0),IF(E31-(sumproplat-F31)&gt;0,E31-(G31-F31),0))</f>
        <v>646216.06477235514</v>
      </c>
      <c r="I20" s="8">
        <f t="shared" ref="I20:I31" si="3">IF(data=1,H20*(PROC/36500)*30.42,H20*(PROC/36000)*30)</f>
        <v>10716.416407474888</v>
      </c>
      <c r="J20" s="29">
        <f t="shared" ref="J20:J31" si="4">IF(data=1,IF(I20&gt;1,I20+sumproplat,0),IF(H20&gt;sumproplat*2,sumproplat,H20+I20))</f>
        <v>55668.975438593443</v>
      </c>
      <c r="K20" s="8">
        <f>IF(data=1,IF((H31-sumproplat)&gt;0,H31-sumproplat,0),IF(H31-(sumproplat-I31)&gt;0,H31-(J31-I31),0))</f>
        <v>0</v>
      </c>
      <c r="L20" s="8">
        <f t="shared" ref="L20:L31" si="5">IF(data=1,K20*(PROC/36500)*30.42,K20*(PROC/36000)*30)</f>
        <v>0</v>
      </c>
      <c r="M20" s="29">
        <f t="shared" ref="M20:M31" si="6">IF(data=1,IF(L20&gt;1,L20+sumproplat,0),IF(K20&gt;sumproplat*2,sumproplat,K20+L20))</f>
        <v>0</v>
      </c>
      <c r="N20" s="8">
        <f>IF(data=1,IF((K31-sumproplat)&gt;0,K31-sumproplat,0),IF(K31-(sumproplat-L31)&gt;0,K31-(M31-L31),0))</f>
        <v>0</v>
      </c>
      <c r="O20" s="8">
        <f t="shared" ref="O20:O31" si="7">IF(data=1,N20*(PROC/36500)*30.42,N20*(PROC/36000)*30)</f>
        <v>0</v>
      </c>
      <c r="P20" s="29">
        <f t="shared" ref="P20:P31" si="8">IF(data=1,IF(O20&gt;1,O20+sumproplat,0),IF(N20&gt;sumproplat*2,sumproplat,N20+O20))</f>
        <v>0</v>
      </c>
      <c r="Q20" s="8">
        <f>IF(data=1,IF((N31-sumproplat)&gt;0,N31-sumproplat,0),IF(N31-(sumproplat-O31)&gt;0,N31-(P31-O31),0))</f>
        <v>0</v>
      </c>
      <c r="R20" s="8">
        <f t="shared" ref="R20:R31" si="9">IF(data=1,Q20*(PROC/36500)*30.42,Q20*(PROC/36000)*30)</f>
        <v>0</v>
      </c>
      <c r="S20" s="29">
        <f t="shared" ref="S20:S31" si="10">IF(data=1,IF(R20&gt;1,R20+sumproplat,0),IF(Q20&gt;sumproplat*2,sumproplat,Q20+R20))</f>
        <v>0</v>
      </c>
      <c r="T20" s="8">
        <f>IF(data=1,IF((Q31-sumproplat)&gt;0,Q31-sumproplat,0),IF(Q31-(sumproplat-R31)&gt;0,Q31-(S31-R31),0))</f>
        <v>0</v>
      </c>
      <c r="U20" s="8">
        <f t="shared" ref="U20:U31" si="11">IF(data=1,T20*(PROC/36500)*30.42,T20*(PROC/36000)*30)</f>
        <v>0</v>
      </c>
      <c r="V20" s="29">
        <f t="shared" ref="V20:V31" si="12">IF(data=1,IF(U20&gt;1,U20+sumproplat,0),IF(T20&gt;sumproplat*2,sumproplat,T20+U20))</f>
        <v>0</v>
      </c>
    </row>
    <row r="21" spans="1:23" x14ac:dyDescent="0.25">
      <c r="A21" s="7" t="s">
        <v>20</v>
      </c>
      <c r="B21" s="9">
        <f>IF(data=1,IF((B20-sumproplat)&gt;0,B20-sumproplat,0),IF(B20-(sumproplat-C20)&gt;0,B20-(D20-C20),0))</f>
        <v>1500000</v>
      </c>
      <c r="C21" s="9">
        <f t="shared" si="0"/>
        <v>24874.999999999996</v>
      </c>
      <c r="D21" s="29">
        <f t="shared" ref="D21:D31" si="13">IF(data=1,IF(C21&gt;1,C21+sumproplat,0),IF(B21&gt;sumproplat*2,sumproplat,B21+C21))</f>
        <v>55668.975438593443</v>
      </c>
      <c r="E21" s="9">
        <f>IF(data=1,IF((E20-sumproplat)&gt;0,E20-sumproplat,0),IF(E20-(sumproplat-F20)&gt;0,E20-(G20-F20),0))</f>
        <v>1094833.809094141</v>
      </c>
      <c r="F21" s="9">
        <f t="shared" si="1"/>
        <v>18155.994000811166</v>
      </c>
      <c r="G21" s="29">
        <f t="shared" si="2"/>
        <v>55668.975438593443</v>
      </c>
      <c r="H21" s="9">
        <f>IF(data=1,IF((H20-sumproplat)&gt;0,H20-sumproplat,0),IF(H20-(sumproplat-I20)&gt;0,H20-(J20-I20),0))</f>
        <v>601263.50574123661</v>
      </c>
      <c r="I21" s="9">
        <f t="shared" si="3"/>
        <v>9970.953136875507</v>
      </c>
      <c r="J21" s="29">
        <f t="shared" si="4"/>
        <v>55668.975438593443</v>
      </c>
      <c r="K21" s="9">
        <f>IF(data=1,IF((K20-sumproplat)&gt;0,K20-sumproplat,0),IF(K20-(sumproplat-L20)&gt;0,K20-(M20-L20),0))</f>
        <v>0</v>
      </c>
      <c r="L21" s="9">
        <f t="shared" si="5"/>
        <v>0</v>
      </c>
      <c r="M21" s="29">
        <f t="shared" si="6"/>
        <v>0</v>
      </c>
      <c r="N21" s="9">
        <f>IF(data=1,IF((N20-sumproplat)&gt;0,N20-sumproplat,0),IF(N20-(sumproplat-O20)&gt;0,N20-(P20-O20),0))</f>
        <v>0</v>
      </c>
      <c r="O21" s="9">
        <f t="shared" si="7"/>
        <v>0</v>
      </c>
      <c r="P21" s="29">
        <f t="shared" si="8"/>
        <v>0</v>
      </c>
      <c r="Q21" s="9">
        <f>IF(data=1,IF((Q20-sumproplat)&gt;0,Q20-sumproplat,0),IF(Q20-(sumproplat-R20)&gt;0,Q20-(S20-R20),0))</f>
        <v>0</v>
      </c>
      <c r="R21" s="9">
        <f t="shared" si="9"/>
        <v>0</v>
      </c>
      <c r="S21" s="29">
        <f t="shared" si="10"/>
        <v>0</v>
      </c>
      <c r="T21" s="9">
        <f>IF(data=1,IF((T20-sumproplat)&gt;0,T20-sumproplat,0),IF(T20-(sumproplat-U20)&gt;0,T20-(V20-U20),0))</f>
        <v>0</v>
      </c>
      <c r="U21" s="9">
        <f t="shared" si="11"/>
        <v>0</v>
      </c>
      <c r="V21" s="29">
        <f t="shared" si="12"/>
        <v>0</v>
      </c>
    </row>
    <row r="22" spans="1:23" x14ac:dyDescent="0.25">
      <c r="A22" s="7" t="s">
        <v>21</v>
      </c>
      <c r="B22" s="9">
        <f t="shared" ref="B22:B31" si="14">IF(data=1,IF((B21-sumproplat)&gt;0,B21-sumproplat,0),IF(B21-(sumproplat-C21)&gt;0,B21-(D21-C21),0))</f>
        <v>1469206.0245614066</v>
      </c>
      <c r="C22" s="9">
        <f t="shared" si="0"/>
        <v>24364.333240643322</v>
      </c>
      <c r="D22" s="29">
        <f t="shared" si="13"/>
        <v>55668.975438593443</v>
      </c>
      <c r="E22" s="9">
        <f t="shared" ref="E22:E31" si="15">IF(data=1,IF((E21-sumproplat)&gt;0,E21-sumproplat,0),IF(E21-(sumproplat-F21)&gt;0,E21-(G21-F21),0))</f>
        <v>1057320.8276563587</v>
      </c>
      <c r="F22" s="9">
        <f t="shared" si="1"/>
        <v>17533.903725301279</v>
      </c>
      <c r="G22" s="29">
        <f t="shared" si="2"/>
        <v>55668.975438593443</v>
      </c>
      <c r="H22" s="9">
        <f t="shared" ref="H22:H31" si="16">IF(data=1,IF((H21-sumproplat)&gt;0,H21-sumproplat,0),IF(H21-(sumproplat-I21)&gt;0,H21-(J21-I21),0))</f>
        <v>555565.48343951872</v>
      </c>
      <c r="I22" s="9">
        <f t="shared" si="3"/>
        <v>9213.1276003720177</v>
      </c>
      <c r="J22" s="29">
        <f t="shared" si="4"/>
        <v>55668.975438593443</v>
      </c>
      <c r="K22" s="9">
        <f t="shared" ref="K22:K31" si="17">IF(data=1,IF((K21-sumproplat)&gt;0,K21-sumproplat,0),IF(K21-(sumproplat-L21)&gt;0,K21-(M21-L21),0))</f>
        <v>0</v>
      </c>
      <c r="L22" s="9">
        <f t="shared" si="5"/>
        <v>0</v>
      </c>
      <c r="M22" s="29">
        <f t="shared" si="6"/>
        <v>0</v>
      </c>
      <c r="N22" s="9">
        <f t="shared" ref="N22:N31" si="18">IF(data=1,IF((N21-sumproplat)&gt;0,N21-sumproplat,0),IF(N21-(sumproplat-O21)&gt;0,N21-(P21-O21),0))</f>
        <v>0</v>
      </c>
      <c r="O22" s="9">
        <f t="shared" si="7"/>
        <v>0</v>
      </c>
      <c r="P22" s="29">
        <f t="shared" si="8"/>
        <v>0</v>
      </c>
      <c r="Q22" s="9">
        <f t="shared" ref="Q22:Q31" si="19">IF(data=1,IF((Q21-sumproplat)&gt;0,Q21-sumproplat,0),IF(Q21-(sumproplat-R21)&gt;0,Q21-(S21-R21),0))</f>
        <v>0</v>
      </c>
      <c r="R22" s="9">
        <f t="shared" si="9"/>
        <v>0</v>
      </c>
      <c r="S22" s="29">
        <f t="shared" si="10"/>
        <v>0</v>
      </c>
      <c r="T22" s="9">
        <f t="shared" ref="T22:T31" si="20">IF(data=1,IF((T21-sumproplat)&gt;0,T21-sumproplat,0),IF(T21-(sumproplat-U21)&gt;0,T21-(V21-U21),0))</f>
        <v>0</v>
      </c>
      <c r="U22" s="9">
        <f t="shared" si="11"/>
        <v>0</v>
      </c>
      <c r="V22" s="29">
        <f t="shared" si="12"/>
        <v>0</v>
      </c>
    </row>
    <row r="23" spans="1:23" x14ac:dyDescent="0.25">
      <c r="A23" s="7" t="s">
        <v>53</v>
      </c>
      <c r="B23" s="9">
        <f t="shared" si="14"/>
        <v>1437901.3823634565</v>
      </c>
      <c r="C23" s="9">
        <f t="shared" si="0"/>
        <v>23845.197924193984</v>
      </c>
      <c r="D23" s="29">
        <f t="shared" si="13"/>
        <v>55668.975438593443</v>
      </c>
      <c r="E23" s="9">
        <f t="shared" si="15"/>
        <v>1019185.7559430666</v>
      </c>
      <c r="F23" s="9">
        <f t="shared" si="1"/>
        <v>16901.497119389183</v>
      </c>
      <c r="G23" s="29">
        <f t="shared" si="2"/>
        <v>55668.975438593443</v>
      </c>
      <c r="H23" s="9">
        <f t="shared" si="16"/>
        <v>509109.63560129731</v>
      </c>
      <c r="I23" s="9">
        <f t="shared" si="3"/>
        <v>8442.73479038818</v>
      </c>
      <c r="J23" s="29">
        <f t="shared" si="4"/>
        <v>55668.975438593443</v>
      </c>
      <c r="K23" s="9">
        <f t="shared" si="17"/>
        <v>0</v>
      </c>
      <c r="L23" s="9">
        <f t="shared" si="5"/>
        <v>0</v>
      </c>
      <c r="M23" s="29">
        <f t="shared" si="6"/>
        <v>0</v>
      </c>
      <c r="N23" s="9">
        <f t="shared" si="18"/>
        <v>0</v>
      </c>
      <c r="O23" s="9">
        <f t="shared" si="7"/>
        <v>0</v>
      </c>
      <c r="P23" s="29">
        <f t="shared" si="8"/>
        <v>0</v>
      </c>
      <c r="Q23" s="9">
        <f t="shared" si="19"/>
        <v>0</v>
      </c>
      <c r="R23" s="9">
        <f t="shared" si="9"/>
        <v>0</v>
      </c>
      <c r="S23" s="29">
        <f t="shared" si="10"/>
        <v>0</v>
      </c>
      <c r="T23" s="9">
        <f t="shared" si="20"/>
        <v>0</v>
      </c>
      <c r="U23" s="9">
        <f t="shared" si="11"/>
        <v>0</v>
      </c>
      <c r="V23" s="29">
        <f t="shared" si="12"/>
        <v>0</v>
      </c>
    </row>
    <row r="24" spans="1:23" x14ac:dyDescent="0.25">
      <c r="A24" s="7" t="s">
        <v>54</v>
      </c>
      <c r="B24" s="9">
        <f t="shared" si="14"/>
        <v>1406077.604849057</v>
      </c>
      <c r="C24" s="9">
        <f t="shared" si="0"/>
        <v>23317.453613746857</v>
      </c>
      <c r="D24" s="29">
        <f t="shared" si="13"/>
        <v>55668.975438593443</v>
      </c>
      <c r="E24" s="9">
        <f t="shared" si="15"/>
        <v>980418.27762386226</v>
      </c>
      <c r="F24" s="9">
        <f t="shared" si="1"/>
        <v>16258.603103929048</v>
      </c>
      <c r="G24" s="29">
        <f t="shared" si="2"/>
        <v>55668.975438593443</v>
      </c>
      <c r="H24" s="9">
        <f t="shared" si="16"/>
        <v>461883.39495309204</v>
      </c>
      <c r="I24" s="9">
        <f t="shared" si="3"/>
        <v>7659.5662996387746</v>
      </c>
      <c r="J24" s="29">
        <f t="shared" si="4"/>
        <v>55668.975438593443</v>
      </c>
      <c r="K24" s="9">
        <f t="shared" si="17"/>
        <v>0</v>
      </c>
      <c r="L24" s="9">
        <f t="shared" si="5"/>
        <v>0</v>
      </c>
      <c r="M24" s="29">
        <f t="shared" si="6"/>
        <v>0</v>
      </c>
      <c r="N24" s="9">
        <f t="shared" si="18"/>
        <v>0</v>
      </c>
      <c r="O24" s="9">
        <f t="shared" si="7"/>
        <v>0</v>
      </c>
      <c r="P24" s="29">
        <f t="shared" si="8"/>
        <v>0</v>
      </c>
      <c r="Q24" s="9">
        <f t="shared" si="19"/>
        <v>0</v>
      </c>
      <c r="R24" s="9">
        <f t="shared" si="9"/>
        <v>0</v>
      </c>
      <c r="S24" s="29">
        <f t="shared" si="10"/>
        <v>0</v>
      </c>
      <c r="T24" s="9">
        <f t="shared" si="20"/>
        <v>0</v>
      </c>
      <c r="U24" s="9">
        <f t="shared" si="11"/>
        <v>0</v>
      </c>
      <c r="V24" s="29">
        <f t="shared" si="12"/>
        <v>0</v>
      </c>
    </row>
    <row r="25" spans="1:23" x14ac:dyDescent="0.25">
      <c r="A25" s="7" t="s">
        <v>55</v>
      </c>
      <c r="B25" s="9">
        <f t="shared" si="14"/>
        <v>1373726.0830242105</v>
      </c>
      <c r="C25" s="9">
        <f t="shared" si="0"/>
        <v>22780.957543484823</v>
      </c>
      <c r="D25" s="29">
        <f t="shared" si="13"/>
        <v>55668.975438593443</v>
      </c>
      <c r="E25" s="9">
        <f t="shared" si="15"/>
        <v>941007.90528919781</v>
      </c>
      <c r="F25" s="9">
        <f t="shared" si="1"/>
        <v>15605.047762712527</v>
      </c>
      <c r="G25" s="29">
        <f t="shared" si="2"/>
        <v>55668.975438593443</v>
      </c>
      <c r="H25" s="9">
        <f t="shared" si="16"/>
        <v>413873.98581413738</v>
      </c>
      <c r="I25" s="9">
        <f t="shared" si="3"/>
        <v>6863.4102647511108</v>
      </c>
      <c r="J25" s="29">
        <f t="shared" si="4"/>
        <v>55668.975438593443</v>
      </c>
      <c r="K25" s="9">
        <f t="shared" si="17"/>
        <v>0</v>
      </c>
      <c r="L25" s="9">
        <f t="shared" si="5"/>
        <v>0</v>
      </c>
      <c r="M25" s="29">
        <f t="shared" si="6"/>
        <v>0</v>
      </c>
      <c r="N25" s="9">
        <f t="shared" si="18"/>
        <v>0</v>
      </c>
      <c r="O25" s="9">
        <f t="shared" si="7"/>
        <v>0</v>
      </c>
      <c r="P25" s="29">
        <f t="shared" si="8"/>
        <v>0</v>
      </c>
      <c r="Q25" s="9">
        <f t="shared" si="19"/>
        <v>0</v>
      </c>
      <c r="R25" s="9">
        <f t="shared" si="9"/>
        <v>0</v>
      </c>
      <c r="S25" s="29">
        <f t="shared" si="10"/>
        <v>0</v>
      </c>
      <c r="T25" s="9">
        <f t="shared" si="20"/>
        <v>0</v>
      </c>
      <c r="U25" s="9">
        <f t="shared" si="11"/>
        <v>0</v>
      </c>
      <c r="V25" s="29">
        <f t="shared" si="12"/>
        <v>0</v>
      </c>
    </row>
    <row r="26" spans="1:23" ht="14.25" customHeight="1" x14ac:dyDescent="0.25">
      <c r="A26" s="7" t="s">
        <v>56</v>
      </c>
      <c r="B26" s="9">
        <f t="shared" si="14"/>
        <v>1340838.065129102</v>
      </c>
      <c r="C26" s="9">
        <f t="shared" si="0"/>
        <v>22235.564580057606</v>
      </c>
      <c r="D26" s="29">
        <f t="shared" si="13"/>
        <v>55668.975438593443</v>
      </c>
      <c r="E26" s="9">
        <f t="shared" si="15"/>
        <v>900943.97761331685</v>
      </c>
      <c r="F26" s="9">
        <f t="shared" si="1"/>
        <v>14940.654295420834</v>
      </c>
      <c r="G26" s="29">
        <f t="shared" si="2"/>
        <v>55668.975438593443</v>
      </c>
      <c r="H26" s="9">
        <f t="shared" si="16"/>
        <v>365068.42064029502</v>
      </c>
      <c r="I26" s="9">
        <f t="shared" si="3"/>
        <v>6054.051308951558</v>
      </c>
      <c r="J26" s="29">
        <f t="shared" si="4"/>
        <v>55668.975438593443</v>
      </c>
      <c r="K26" s="9">
        <f t="shared" si="17"/>
        <v>0</v>
      </c>
      <c r="L26" s="9">
        <f t="shared" si="5"/>
        <v>0</v>
      </c>
      <c r="M26" s="29">
        <f t="shared" si="6"/>
        <v>0</v>
      </c>
      <c r="N26" s="9">
        <f t="shared" si="18"/>
        <v>0</v>
      </c>
      <c r="O26" s="9">
        <f t="shared" si="7"/>
        <v>0</v>
      </c>
      <c r="P26" s="29">
        <f t="shared" si="8"/>
        <v>0</v>
      </c>
      <c r="Q26" s="9">
        <f t="shared" si="19"/>
        <v>0</v>
      </c>
      <c r="R26" s="9">
        <f t="shared" si="9"/>
        <v>0</v>
      </c>
      <c r="S26" s="29">
        <f t="shared" si="10"/>
        <v>0</v>
      </c>
      <c r="T26" s="9">
        <f t="shared" si="20"/>
        <v>0</v>
      </c>
      <c r="U26" s="9">
        <f t="shared" si="11"/>
        <v>0</v>
      </c>
      <c r="V26" s="29">
        <f t="shared" si="12"/>
        <v>0</v>
      </c>
    </row>
    <row r="27" spans="1:23" x14ac:dyDescent="0.25">
      <c r="A27" s="7" t="s">
        <v>57</v>
      </c>
      <c r="B27" s="9">
        <f t="shared" si="14"/>
        <v>1307404.6542705661</v>
      </c>
      <c r="C27" s="9">
        <f t="shared" si="0"/>
        <v>21681.127183320219</v>
      </c>
      <c r="D27" s="29">
        <f t="shared" si="13"/>
        <v>55668.975438593443</v>
      </c>
      <c r="E27" s="9">
        <f t="shared" si="15"/>
        <v>860215.65647014428</v>
      </c>
      <c r="F27" s="9">
        <f t="shared" si="1"/>
        <v>14265.242969796556</v>
      </c>
      <c r="G27" s="29">
        <f t="shared" si="2"/>
        <v>55668.975438593443</v>
      </c>
      <c r="H27" s="9">
        <f t="shared" si="16"/>
        <v>315453.49651065312</v>
      </c>
      <c r="I27" s="9">
        <f t="shared" si="3"/>
        <v>5231.2704838016634</v>
      </c>
      <c r="J27" s="29">
        <f t="shared" si="4"/>
        <v>55668.975438593443</v>
      </c>
      <c r="K27" s="9">
        <f t="shared" si="17"/>
        <v>0</v>
      </c>
      <c r="L27" s="9">
        <f t="shared" si="5"/>
        <v>0</v>
      </c>
      <c r="M27" s="29">
        <f t="shared" si="6"/>
        <v>0</v>
      </c>
      <c r="N27" s="9">
        <f t="shared" si="18"/>
        <v>0</v>
      </c>
      <c r="O27" s="9">
        <f t="shared" si="7"/>
        <v>0</v>
      </c>
      <c r="P27" s="29">
        <f t="shared" si="8"/>
        <v>0</v>
      </c>
      <c r="Q27" s="9">
        <f t="shared" si="19"/>
        <v>0</v>
      </c>
      <c r="R27" s="9">
        <f t="shared" si="9"/>
        <v>0</v>
      </c>
      <c r="S27" s="29">
        <f t="shared" si="10"/>
        <v>0</v>
      </c>
      <c r="T27" s="9">
        <f t="shared" si="20"/>
        <v>0</v>
      </c>
      <c r="U27" s="9">
        <f t="shared" si="11"/>
        <v>0</v>
      </c>
      <c r="V27" s="29">
        <f t="shared" si="12"/>
        <v>0</v>
      </c>
    </row>
    <row r="28" spans="1:23" x14ac:dyDescent="0.25">
      <c r="A28" s="7" t="s">
        <v>58</v>
      </c>
      <c r="B28" s="9">
        <f t="shared" si="14"/>
        <v>1273416.8060152929</v>
      </c>
      <c r="C28" s="9">
        <f t="shared" si="0"/>
        <v>21117.495366420269</v>
      </c>
      <c r="D28" s="29">
        <f t="shared" si="13"/>
        <v>55668.975438593443</v>
      </c>
      <c r="E28" s="9">
        <f t="shared" si="15"/>
        <v>818811.92400134739</v>
      </c>
      <c r="F28" s="9">
        <f t="shared" si="1"/>
        <v>13578.631073022341</v>
      </c>
      <c r="G28" s="29">
        <f t="shared" si="2"/>
        <v>55668.975438593443</v>
      </c>
      <c r="H28" s="9">
        <f t="shared" si="16"/>
        <v>265015.79155586136</v>
      </c>
      <c r="I28" s="9">
        <f t="shared" si="3"/>
        <v>4394.8452099680335</v>
      </c>
      <c r="J28" s="29">
        <f t="shared" si="4"/>
        <v>55668.975438593443</v>
      </c>
      <c r="K28" s="9">
        <f t="shared" si="17"/>
        <v>0</v>
      </c>
      <c r="L28" s="9">
        <f t="shared" si="5"/>
        <v>0</v>
      </c>
      <c r="M28" s="29">
        <f t="shared" si="6"/>
        <v>0</v>
      </c>
      <c r="N28" s="9">
        <f t="shared" si="18"/>
        <v>0</v>
      </c>
      <c r="O28" s="9">
        <f t="shared" si="7"/>
        <v>0</v>
      </c>
      <c r="P28" s="29">
        <f t="shared" si="8"/>
        <v>0</v>
      </c>
      <c r="Q28" s="9">
        <f t="shared" si="19"/>
        <v>0</v>
      </c>
      <c r="R28" s="9">
        <f t="shared" si="9"/>
        <v>0</v>
      </c>
      <c r="S28" s="29">
        <f t="shared" si="10"/>
        <v>0</v>
      </c>
      <c r="T28" s="9">
        <f t="shared" si="20"/>
        <v>0</v>
      </c>
      <c r="U28" s="9">
        <f t="shared" si="11"/>
        <v>0</v>
      </c>
      <c r="V28" s="29">
        <f t="shared" si="12"/>
        <v>0</v>
      </c>
    </row>
    <row r="29" spans="1:23" x14ac:dyDescent="0.25">
      <c r="A29" s="7" t="s">
        <v>59</v>
      </c>
      <c r="B29" s="9">
        <f t="shared" si="14"/>
        <v>1238865.3259431198</v>
      </c>
      <c r="C29" s="9">
        <f t="shared" si="0"/>
        <v>20544.5166552234</v>
      </c>
      <c r="D29" s="29">
        <f t="shared" si="13"/>
        <v>55668.975438593443</v>
      </c>
      <c r="E29" s="9">
        <f t="shared" si="15"/>
        <v>776721.57963577635</v>
      </c>
      <c r="F29" s="9">
        <f t="shared" si="1"/>
        <v>12880.632862293289</v>
      </c>
      <c r="G29" s="29">
        <f t="shared" si="2"/>
        <v>55668.975438593443</v>
      </c>
      <c r="H29" s="9">
        <f t="shared" si="16"/>
        <v>213741.66132723595</v>
      </c>
      <c r="I29" s="9">
        <f t="shared" si="3"/>
        <v>3544.5492170099956</v>
      </c>
      <c r="J29" s="29">
        <f t="shared" si="4"/>
        <v>55668.975438593443</v>
      </c>
      <c r="K29" s="9">
        <f t="shared" si="17"/>
        <v>0</v>
      </c>
      <c r="L29" s="9">
        <f t="shared" si="5"/>
        <v>0</v>
      </c>
      <c r="M29" s="29">
        <f t="shared" si="6"/>
        <v>0</v>
      </c>
      <c r="N29" s="9">
        <f t="shared" si="18"/>
        <v>0</v>
      </c>
      <c r="O29" s="9">
        <f t="shared" si="7"/>
        <v>0</v>
      </c>
      <c r="P29" s="29">
        <f t="shared" si="8"/>
        <v>0</v>
      </c>
      <c r="Q29" s="9">
        <f t="shared" si="19"/>
        <v>0</v>
      </c>
      <c r="R29" s="9">
        <f t="shared" si="9"/>
        <v>0</v>
      </c>
      <c r="S29" s="29">
        <f t="shared" si="10"/>
        <v>0</v>
      </c>
      <c r="T29" s="9">
        <f t="shared" si="20"/>
        <v>0</v>
      </c>
      <c r="U29" s="9">
        <f t="shared" si="11"/>
        <v>0</v>
      </c>
      <c r="V29" s="29">
        <f t="shared" si="12"/>
        <v>0</v>
      </c>
    </row>
    <row r="30" spans="1:23" x14ac:dyDescent="0.25">
      <c r="A30" s="7" t="s">
        <v>60</v>
      </c>
      <c r="B30" s="9">
        <f t="shared" si="14"/>
        <v>1203740.8671597498</v>
      </c>
      <c r="C30" s="9">
        <f t="shared" si="0"/>
        <v>19962.036047065849</v>
      </c>
      <c r="D30" s="29">
        <f t="shared" si="13"/>
        <v>55668.975438593443</v>
      </c>
      <c r="E30" s="9">
        <f t="shared" si="15"/>
        <v>733933.2370594762</v>
      </c>
      <c r="F30" s="9">
        <f t="shared" si="1"/>
        <v>12171.059514569644</v>
      </c>
      <c r="G30" s="29">
        <f t="shared" si="2"/>
        <v>55668.975438593443</v>
      </c>
      <c r="H30" s="9">
        <f t="shared" si="16"/>
        <v>161617.23510565251</v>
      </c>
      <c r="I30" s="9">
        <f t="shared" si="3"/>
        <v>2680.1524821687372</v>
      </c>
      <c r="J30" s="29">
        <f t="shared" si="4"/>
        <v>55668.975438593443</v>
      </c>
      <c r="K30" s="9">
        <f t="shared" si="17"/>
        <v>0</v>
      </c>
      <c r="L30" s="9">
        <f t="shared" si="5"/>
        <v>0</v>
      </c>
      <c r="M30" s="29">
        <f t="shared" si="6"/>
        <v>0</v>
      </c>
      <c r="N30" s="9">
        <f t="shared" si="18"/>
        <v>0</v>
      </c>
      <c r="O30" s="9">
        <f t="shared" si="7"/>
        <v>0</v>
      </c>
      <c r="P30" s="29">
        <f t="shared" si="8"/>
        <v>0</v>
      </c>
      <c r="Q30" s="9">
        <f t="shared" si="19"/>
        <v>0</v>
      </c>
      <c r="R30" s="9">
        <f t="shared" si="9"/>
        <v>0</v>
      </c>
      <c r="S30" s="29">
        <f t="shared" si="10"/>
        <v>0</v>
      </c>
      <c r="T30" s="9">
        <f t="shared" si="20"/>
        <v>0</v>
      </c>
      <c r="U30" s="9">
        <f t="shared" si="11"/>
        <v>0</v>
      </c>
      <c r="V30" s="29">
        <f t="shared" si="12"/>
        <v>0</v>
      </c>
    </row>
    <row r="31" spans="1:23" ht="15.75" thickBot="1" x14ac:dyDescent="0.3">
      <c r="A31" s="7" t="s">
        <v>61</v>
      </c>
      <c r="B31" s="10">
        <f t="shared" si="14"/>
        <v>1168033.9277682223</v>
      </c>
      <c r="C31" s="10">
        <f t="shared" si="0"/>
        <v>19369.895968823017</v>
      </c>
      <c r="D31" s="29">
        <f t="shared" si="13"/>
        <v>55668.975438593443</v>
      </c>
      <c r="E31" s="10">
        <f t="shared" si="15"/>
        <v>690435.32113545237</v>
      </c>
      <c r="F31" s="10">
        <f t="shared" si="1"/>
        <v>11449.71907549625</v>
      </c>
      <c r="G31" s="29">
        <f t="shared" si="2"/>
        <v>55668.975438593443</v>
      </c>
      <c r="H31" s="10">
        <f t="shared" si="16"/>
        <v>108628.41214922781</v>
      </c>
      <c r="I31" s="10">
        <f t="shared" si="3"/>
        <v>1801.4211681413608</v>
      </c>
      <c r="J31" s="29">
        <f t="shared" si="4"/>
        <v>110429.83331736916</v>
      </c>
      <c r="K31" s="10">
        <f t="shared" si="17"/>
        <v>0</v>
      </c>
      <c r="L31" s="10">
        <f t="shared" si="5"/>
        <v>0</v>
      </c>
      <c r="M31" s="29">
        <f t="shared" si="6"/>
        <v>0</v>
      </c>
      <c r="N31" s="10">
        <f t="shared" si="18"/>
        <v>0</v>
      </c>
      <c r="O31" s="10">
        <f t="shared" si="7"/>
        <v>0</v>
      </c>
      <c r="P31" s="29">
        <f t="shared" si="8"/>
        <v>0</v>
      </c>
      <c r="Q31" s="10">
        <f t="shared" si="19"/>
        <v>0</v>
      </c>
      <c r="R31" s="10">
        <f t="shared" si="9"/>
        <v>0</v>
      </c>
      <c r="S31" s="29">
        <f t="shared" si="10"/>
        <v>0</v>
      </c>
      <c r="T31" s="10">
        <f t="shared" si="20"/>
        <v>0</v>
      </c>
      <c r="U31" s="10">
        <f t="shared" si="11"/>
        <v>0</v>
      </c>
      <c r="V31" s="29">
        <f t="shared" si="12"/>
        <v>0</v>
      </c>
    </row>
    <row r="32" spans="1:23" ht="16.5" thickTop="1" thickBot="1" x14ac:dyDescent="0.3">
      <c r="A32" s="30" t="s">
        <v>23</v>
      </c>
      <c r="B32" s="11"/>
      <c r="C32" s="12">
        <f>SUM(C20:C31)</f>
        <v>268968.57812297932</v>
      </c>
      <c r="D32" s="31">
        <f>SUM(D20:D31)</f>
        <v>637233.72982452775</v>
      </c>
      <c r="E32" s="11"/>
      <c r="F32" s="12">
        <f>SUM(F20:F31)</f>
        <v>182508.92173702476</v>
      </c>
      <c r="G32" s="31">
        <f>SUM(G20:G31)</f>
        <v>668027.70526312117</v>
      </c>
      <c r="H32" s="11"/>
      <c r="I32" s="12">
        <f>SUM(I20:I31)</f>
        <v>76572.49836954182</v>
      </c>
      <c r="J32" s="31">
        <f>SUM(J20:J31)</f>
        <v>722788.56314189686</v>
      </c>
      <c r="K32" s="11"/>
      <c r="L32" s="12">
        <f>SUM(L20:L31)</f>
        <v>0</v>
      </c>
      <c r="M32" s="31">
        <f>SUM(M20:M31)</f>
        <v>0</v>
      </c>
      <c r="N32" s="11"/>
      <c r="O32" s="12">
        <f>SUM(O20:O31)</f>
        <v>0</v>
      </c>
      <c r="P32" s="31">
        <f>SUM(P20:P31)</f>
        <v>0</v>
      </c>
      <c r="Q32" s="11"/>
      <c r="R32" s="12">
        <f>SUM(R20:R31)</f>
        <v>0</v>
      </c>
      <c r="S32" s="31">
        <f>SUM(S20:S31)</f>
        <v>0</v>
      </c>
      <c r="T32" s="11"/>
      <c r="U32" s="12">
        <f>SUM(U20:U31)</f>
        <v>0</v>
      </c>
      <c r="V32" s="31">
        <f>SUM(V20:V31)</f>
        <v>0</v>
      </c>
    </row>
    <row r="33" spans="1:36" ht="12.75" customHeight="1" thickBot="1" x14ac:dyDescent="0.3">
      <c r="A33" s="110" t="s">
        <v>22</v>
      </c>
      <c r="B33" s="48" t="s">
        <v>31</v>
      </c>
      <c r="C33" s="49"/>
      <c r="D33" s="50"/>
      <c r="E33" s="112" t="s">
        <v>32</v>
      </c>
      <c r="F33" s="113"/>
      <c r="G33" s="114"/>
      <c r="H33" s="112" t="s">
        <v>33</v>
      </c>
      <c r="I33" s="113"/>
      <c r="J33" s="114"/>
      <c r="K33" s="112" t="s">
        <v>34</v>
      </c>
      <c r="L33" s="113"/>
      <c r="M33" s="114"/>
      <c r="N33" s="112" t="s">
        <v>35</v>
      </c>
      <c r="O33" s="113"/>
      <c r="P33" s="114"/>
      <c r="Q33" s="112" t="s">
        <v>36</v>
      </c>
      <c r="R33" s="113"/>
      <c r="S33" s="114"/>
      <c r="T33" s="112" t="s">
        <v>37</v>
      </c>
      <c r="U33" s="113"/>
      <c r="V33" s="114"/>
    </row>
    <row r="34" spans="1:36" ht="30.75" thickBot="1" x14ac:dyDescent="0.3">
      <c r="A34" s="111"/>
      <c r="B34" s="5" t="s">
        <v>45</v>
      </c>
      <c r="C34" s="6" t="s">
        <v>46</v>
      </c>
      <c r="D34" s="6" t="s">
        <v>47</v>
      </c>
      <c r="E34" s="5" t="s">
        <v>45</v>
      </c>
      <c r="F34" s="6" t="s">
        <v>46</v>
      </c>
      <c r="G34" s="6" t="s">
        <v>47</v>
      </c>
      <c r="H34" s="5" t="s">
        <v>45</v>
      </c>
      <c r="I34" s="6" t="s">
        <v>46</v>
      </c>
      <c r="J34" s="6" t="s">
        <v>47</v>
      </c>
      <c r="K34" s="5" t="s">
        <v>45</v>
      </c>
      <c r="L34" s="6" t="s">
        <v>46</v>
      </c>
      <c r="M34" s="6" t="s">
        <v>47</v>
      </c>
      <c r="N34" s="5" t="s">
        <v>45</v>
      </c>
      <c r="O34" s="6" t="s">
        <v>46</v>
      </c>
      <c r="P34" s="6" t="s">
        <v>47</v>
      </c>
      <c r="Q34" s="5" t="s">
        <v>45</v>
      </c>
      <c r="R34" s="6" t="s">
        <v>46</v>
      </c>
      <c r="S34" s="6" t="s">
        <v>47</v>
      </c>
      <c r="T34" s="5" t="s">
        <v>45</v>
      </c>
      <c r="U34" s="6" t="s">
        <v>46</v>
      </c>
      <c r="V34" s="6" t="s">
        <v>47</v>
      </c>
    </row>
    <row r="35" spans="1:36" ht="15.75" thickTop="1" x14ac:dyDescent="0.25">
      <c r="A35" s="7" t="s">
        <v>19</v>
      </c>
      <c r="B35" s="8">
        <f>IF(data=1,IF((T31-sumproplat)&gt;0,T31-sumproplat,0),IF(T31-(sumproplat-U31)&gt;0,T31-(V31-U31),0))</f>
        <v>0</v>
      </c>
      <c r="C35" s="8">
        <f t="shared" ref="C35:C46" si="21">IF(data=1,B35*(PROC/36500)*30.42,B35*(PROC/36000)*30)</f>
        <v>0</v>
      </c>
      <c r="D35" s="29">
        <f t="shared" ref="D35:D46" si="22">IF(data=1,IF(C35&gt;1,C35+sumproplat,0),IF(B35&gt;sumproplat*2,sumproplat,B35+C35))</f>
        <v>0</v>
      </c>
      <c r="E35" s="8">
        <f>IF(data=1,IF((B46-sumproplat)&gt;0,B46-sumproplat,0),IF(B46-(sumproplat-C46)&gt;0,B46-(D46-C46),0))</f>
        <v>0</v>
      </c>
      <c r="F35" s="8">
        <f t="shared" ref="F35:F46" si="23">IF(data=1,E35*(PROC/36500)*30.42,E35*(PROC/36000)*30)</f>
        <v>0</v>
      </c>
      <c r="G35" s="29">
        <f t="shared" ref="G35:G46" si="24">IF(data=1,IF(F35&gt;1,F35+sumproplat,0),IF(E35&gt;sumproplat*2,sumproplat,E35+F35))</f>
        <v>0</v>
      </c>
      <c r="H35" s="8">
        <f>IF(data=1,IF((E46-sumproplat)&gt;0,E46-sumproplat,0),IF(E46-(sumproplat-F46)&gt;0,E46-(G46-F46),0))</f>
        <v>0</v>
      </c>
      <c r="I35" s="8">
        <f t="shared" ref="I35:I46" si="25">IF(data=1,H35*(PROC/36500)*30.42,H35*(PROC/36000)*30)</f>
        <v>0</v>
      </c>
      <c r="J35" s="29">
        <f t="shared" ref="J35:J46" si="26">IF(data=1,IF(I35&gt;1,I35+sumproplat,0),IF(H35&gt;sumproplat*2,sumproplat,H35+I35))</f>
        <v>0</v>
      </c>
      <c r="K35" s="8">
        <f>IF(data=1,IF((H46-sumproplat)&gt;0,H46-sumproplat,0),IF(H46-(sumproplat-I46)&gt;0,H46-(J46-I46),0))</f>
        <v>0</v>
      </c>
      <c r="L35" s="8">
        <f t="shared" ref="L35:L46" si="27">IF(data=1,K35*(PROC/36500)*30.42,K35*(PROC/36000)*30)</f>
        <v>0</v>
      </c>
      <c r="M35" s="29">
        <f t="shared" ref="M35:M46" si="28">IF(data=1,IF(L35&gt;1,L35+sumproplat,0),IF(K35&gt;sumproplat*2,sumproplat,K35+L35))</f>
        <v>0</v>
      </c>
      <c r="N35" s="8">
        <f>IF(data=1,IF((K46-sumproplat)&gt;0,K46-sumproplat,0),IF(K46-(sumproplat-L46)&gt;0,K46-(M46-L46),0))</f>
        <v>0</v>
      </c>
      <c r="O35" s="8">
        <f t="shared" ref="O35:O46" si="29">IF(data=1,N35*(PROC/36500)*30.42,N35*(PROC/36000)*30)</f>
        <v>0</v>
      </c>
      <c r="P35" s="29">
        <f t="shared" ref="P35:P46" si="30">IF(data=1,IF(O35&gt;1,O35+sumproplat,0),IF(N35&gt;sumproplat*2,sumproplat,N35+O35))</f>
        <v>0</v>
      </c>
      <c r="Q35" s="8">
        <f>IF(data=1,IF((N46-sumproplat)&gt;0,N46-sumproplat,0),IF(N46-(sumproplat-O46)&gt;0,N46-(P46-O46),0))</f>
        <v>0</v>
      </c>
      <c r="R35" s="8">
        <f t="shared" ref="R35:R46" si="31">IF(data=1,Q35*(PROC/36500)*30.42,Q35*(PROC/36000)*30)</f>
        <v>0</v>
      </c>
      <c r="S35" s="29">
        <f t="shared" ref="S35:S46" si="32">IF(data=1,IF(R35&gt;1,R35+sumproplat,0),IF(Q35&gt;sumproplat*2,sumproplat,Q35+R35))</f>
        <v>0</v>
      </c>
      <c r="T35" s="8">
        <f>IF(data=1,IF((Q46-sumproplat)&gt;0,Q46-sumproplat,0),IF(Q46-(sumproplat-R46)&gt;0,Q46-(S46-R46),0))</f>
        <v>0</v>
      </c>
      <c r="U35" s="8">
        <f t="shared" ref="U35:U46" si="33">IF(data=1,T35*(PROC/36500)*30.42,T35*(PROC/36000)*30)</f>
        <v>0</v>
      </c>
      <c r="V35" s="29">
        <f t="shared" ref="V35:V46" si="34">IF(data=1,IF(U35&gt;1,U35+sumproplat,0),IF(T35&gt;sumproplat*2,sumproplat,T35+U35))</f>
        <v>0</v>
      </c>
    </row>
    <row r="36" spans="1:36" x14ac:dyDescent="0.25">
      <c r="A36" s="7" t="s">
        <v>20</v>
      </c>
      <c r="B36" s="9">
        <f>IF(data=1,IF((B35-sumproplat)&gt;0,B35-sumproplat,0),IF(B35-(sumproplat-C35)&gt;0,B35-(D35-C35),0))</f>
        <v>0</v>
      </c>
      <c r="C36" s="9">
        <f t="shared" si="21"/>
        <v>0</v>
      </c>
      <c r="D36" s="29">
        <f t="shared" si="22"/>
        <v>0</v>
      </c>
      <c r="E36" s="9">
        <f>IF(data=1,IF((E35-sumproplat)&gt;0,E35-sumproplat,0),IF(E35-(sumproplat-F35)&gt;0,E35-(G35-F35),0))</f>
        <v>0</v>
      </c>
      <c r="F36" s="9">
        <f t="shared" si="23"/>
        <v>0</v>
      </c>
      <c r="G36" s="29">
        <f t="shared" si="24"/>
        <v>0</v>
      </c>
      <c r="H36" s="9">
        <f>IF(data=1,IF((H35-sumproplat)&gt;0,H35-sumproplat,0),IF(H35-(sumproplat-I35)&gt;0,H35-(J35-I35),0))</f>
        <v>0</v>
      </c>
      <c r="I36" s="9">
        <f t="shared" si="25"/>
        <v>0</v>
      </c>
      <c r="J36" s="29">
        <f t="shared" si="26"/>
        <v>0</v>
      </c>
      <c r="K36" s="9">
        <f>IF(data=1,IF((K35-sumproplat)&gt;0,K35-sumproplat,0),IF(K35-(sumproplat-L35)&gt;0,K35-(M35-L35),0))</f>
        <v>0</v>
      </c>
      <c r="L36" s="9">
        <f t="shared" si="27"/>
        <v>0</v>
      </c>
      <c r="M36" s="29">
        <f t="shared" si="28"/>
        <v>0</v>
      </c>
      <c r="N36" s="9">
        <f>IF(data=1,IF((N35-sumproplat)&gt;0,N35-sumproplat,0),IF(N35-(sumproplat-O35)&gt;0,N35-(P35-O35),0))</f>
        <v>0</v>
      </c>
      <c r="O36" s="9">
        <f t="shared" si="29"/>
        <v>0</v>
      </c>
      <c r="P36" s="29">
        <f t="shared" si="30"/>
        <v>0</v>
      </c>
      <c r="Q36" s="9">
        <f>IF(data=1,IF((Q35-sumproplat)&gt;0,Q35-sumproplat,0),IF(Q35-(sumproplat-R35)&gt;0,Q35-(S35-R35),0))</f>
        <v>0</v>
      </c>
      <c r="R36" s="9">
        <f t="shared" si="31"/>
        <v>0</v>
      </c>
      <c r="S36" s="29">
        <f t="shared" si="32"/>
        <v>0</v>
      </c>
      <c r="T36" s="9">
        <f>IF(data=1,IF((T35-sumproplat)&gt;0,T35-sumproplat,0),IF(T35-(sumproplat-U35)&gt;0,T35-(V35-U35),0))</f>
        <v>0</v>
      </c>
      <c r="U36" s="9">
        <f t="shared" si="33"/>
        <v>0</v>
      </c>
      <c r="V36" s="29">
        <f t="shared" si="34"/>
        <v>0</v>
      </c>
    </row>
    <row r="37" spans="1:36" x14ac:dyDescent="0.25">
      <c r="A37" s="7" t="s">
        <v>21</v>
      </c>
      <c r="B37" s="9">
        <f t="shared" ref="B37:B46" si="35">IF(data=1,IF((B36-sumproplat)&gt;0,B36-sumproplat,0),IF(B36-(sumproplat-C36)&gt;0,B36-(D36-C36),0))</f>
        <v>0</v>
      </c>
      <c r="C37" s="9">
        <f t="shared" si="21"/>
        <v>0</v>
      </c>
      <c r="D37" s="29">
        <f t="shared" si="22"/>
        <v>0</v>
      </c>
      <c r="E37" s="9">
        <f t="shared" ref="E37:E46" si="36">IF(data=1,IF((E36-sumproplat)&gt;0,E36-sumproplat,0),IF(E36-(sumproplat-F36)&gt;0,E36-(G36-F36),0))</f>
        <v>0</v>
      </c>
      <c r="F37" s="9">
        <f t="shared" si="23"/>
        <v>0</v>
      </c>
      <c r="G37" s="29">
        <f t="shared" si="24"/>
        <v>0</v>
      </c>
      <c r="H37" s="9">
        <f t="shared" ref="H37:H46" si="37">IF(data=1,IF((H36-sumproplat)&gt;0,H36-sumproplat,0),IF(H36-(sumproplat-I36)&gt;0,H36-(J36-I36),0))</f>
        <v>0</v>
      </c>
      <c r="I37" s="9">
        <f t="shared" si="25"/>
        <v>0</v>
      </c>
      <c r="J37" s="29">
        <f t="shared" si="26"/>
        <v>0</v>
      </c>
      <c r="K37" s="9">
        <f t="shared" ref="K37:K46" si="38">IF(data=1,IF((K36-sumproplat)&gt;0,K36-sumproplat,0),IF(K36-(sumproplat-L36)&gt;0,K36-(M36-L36),0))</f>
        <v>0</v>
      </c>
      <c r="L37" s="9">
        <f t="shared" si="27"/>
        <v>0</v>
      </c>
      <c r="M37" s="29">
        <f t="shared" si="28"/>
        <v>0</v>
      </c>
      <c r="N37" s="9">
        <f t="shared" ref="N37:N46" si="39">IF(data=1,IF((N36-sumproplat)&gt;0,N36-sumproplat,0),IF(N36-(sumproplat-O36)&gt;0,N36-(P36-O36),0))</f>
        <v>0</v>
      </c>
      <c r="O37" s="9">
        <f t="shared" si="29"/>
        <v>0</v>
      </c>
      <c r="P37" s="29">
        <f t="shared" si="30"/>
        <v>0</v>
      </c>
      <c r="Q37" s="9">
        <f t="shared" ref="Q37:Q46" si="40">IF(data=1,IF((Q36-sumproplat)&gt;0,Q36-sumproplat,0),IF(Q36-(sumproplat-R36)&gt;0,Q36-(S36-R36),0))</f>
        <v>0</v>
      </c>
      <c r="R37" s="9">
        <f t="shared" si="31"/>
        <v>0</v>
      </c>
      <c r="S37" s="29">
        <f t="shared" si="32"/>
        <v>0</v>
      </c>
      <c r="T37" s="9">
        <f t="shared" ref="T37:T46" si="41">IF(data=1,IF((T36-sumproplat)&gt;0,T36-sumproplat,0),IF(T36-(sumproplat-U36)&gt;0,T36-(V36-U36),0))</f>
        <v>0</v>
      </c>
      <c r="U37" s="9">
        <f t="shared" si="33"/>
        <v>0</v>
      </c>
      <c r="V37" s="29">
        <f t="shared" si="34"/>
        <v>0</v>
      </c>
    </row>
    <row r="38" spans="1:36" x14ac:dyDescent="0.25">
      <c r="A38" s="7" t="s">
        <v>53</v>
      </c>
      <c r="B38" s="9">
        <f t="shared" si="35"/>
        <v>0</v>
      </c>
      <c r="C38" s="9">
        <f t="shared" si="21"/>
        <v>0</v>
      </c>
      <c r="D38" s="29">
        <f t="shared" si="22"/>
        <v>0</v>
      </c>
      <c r="E38" s="9">
        <f t="shared" si="36"/>
        <v>0</v>
      </c>
      <c r="F38" s="9">
        <f t="shared" si="23"/>
        <v>0</v>
      </c>
      <c r="G38" s="29">
        <f t="shared" si="24"/>
        <v>0</v>
      </c>
      <c r="H38" s="9">
        <f t="shared" si="37"/>
        <v>0</v>
      </c>
      <c r="I38" s="9">
        <f t="shared" si="25"/>
        <v>0</v>
      </c>
      <c r="J38" s="29">
        <f t="shared" si="26"/>
        <v>0</v>
      </c>
      <c r="K38" s="9">
        <f t="shared" si="38"/>
        <v>0</v>
      </c>
      <c r="L38" s="9">
        <f t="shared" si="27"/>
        <v>0</v>
      </c>
      <c r="M38" s="29">
        <f t="shared" si="28"/>
        <v>0</v>
      </c>
      <c r="N38" s="9">
        <f t="shared" si="39"/>
        <v>0</v>
      </c>
      <c r="O38" s="9">
        <f t="shared" si="29"/>
        <v>0</v>
      </c>
      <c r="P38" s="29">
        <f t="shared" si="30"/>
        <v>0</v>
      </c>
      <c r="Q38" s="9">
        <f t="shared" si="40"/>
        <v>0</v>
      </c>
      <c r="R38" s="9">
        <f t="shared" si="31"/>
        <v>0</v>
      </c>
      <c r="S38" s="29">
        <f t="shared" si="32"/>
        <v>0</v>
      </c>
      <c r="T38" s="9">
        <f t="shared" si="41"/>
        <v>0</v>
      </c>
      <c r="U38" s="9">
        <f t="shared" si="33"/>
        <v>0</v>
      </c>
      <c r="V38" s="29">
        <f t="shared" si="34"/>
        <v>0</v>
      </c>
    </row>
    <row r="39" spans="1:36" x14ac:dyDescent="0.25">
      <c r="A39" s="7" t="s">
        <v>54</v>
      </c>
      <c r="B39" s="9">
        <f t="shared" si="35"/>
        <v>0</v>
      </c>
      <c r="C39" s="9">
        <f t="shared" si="21"/>
        <v>0</v>
      </c>
      <c r="D39" s="29">
        <f t="shared" si="22"/>
        <v>0</v>
      </c>
      <c r="E39" s="9">
        <f t="shared" si="36"/>
        <v>0</v>
      </c>
      <c r="F39" s="9">
        <f t="shared" si="23"/>
        <v>0</v>
      </c>
      <c r="G39" s="29">
        <f t="shared" si="24"/>
        <v>0</v>
      </c>
      <c r="H39" s="9">
        <f t="shared" si="37"/>
        <v>0</v>
      </c>
      <c r="I39" s="9">
        <f t="shared" si="25"/>
        <v>0</v>
      </c>
      <c r="J39" s="29">
        <f t="shared" si="26"/>
        <v>0</v>
      </c>
      <c r="K39" s="9">
        <f t="shared" si="38"/>
        <v>0</v>
      </c>
      <c r="L39" s="9">
        <f t="shared" si="27"/>
        <v>0</v>
      </c>
      <c r="M39" s="29">
        <f t="shared" si="28"/>
        <v>0</v>
      </c>
      <c r="N39" s="9">
        <f t="shared" si="39"/>
        <v>0</v>
      </c>
      <c r="O39" s="9">
        <f t="shared" si="29"/>
        <v>0</v>
      </c>
      <c r="P39" s="29">
        <f t="shared" si="30"/>
        <v>0</v>
      </c>
      <c r="Q39" s="9">
        <f t="shared" si="40"/>
        <v>0</v>
      </c>
      <c r="R39" s="9">
        <f t="shared" si="31"/>
        <v>0</v>
      </c>
      <c r="S39" s="29">
        <f t="shared" si="32"/>
        <v>0</v>
      </c>
      <c r="T39" s="9">
        <f t="shared" si="41"/>
        <v>0</v>
      </c>
      <c r="U39" s="9">
        <f t="shared" si="33"/>
        <v>0</v>
      </c>
      <c r="V39" s="29">
        <f t="shared" si="34"/>
        <v>0</v>
      </c>
    </row>
    <row r="40" spans="1:36" x14ac:dyDescent="0.25">
      <c r="A40" s="7" t="s">
        <v>55</v>
      </c>
      <c r="B40" s="9">
        <f t="shared" si="35"/>
        <v>0</v>
      </c>
      <c r="C40" s="9">
        <f t="shared" si="21"/>
        <v>0</v>
      </c>
      <c r="D40" s="29">
        <f t="shared" si="22"/>
        <v>0</v>
      </c>
      <c r="E40" s="9">
        <f t="shared" si="36"/>
        <v>0</v>
      </c>
      <c r="F40" s="9">
        <f t="shared" si="23"/>
        <v>0</v>
      </c>
      <c r="G40" s="29">
        <f t="shared" si="24"/>
        <v>0</v>
      </c>
      <c r="H40" s="9">
        <f t="shared" si="37"/>
        <v>0</v>
      </c>
      <c r="I40" s="9">
        <f t="shared" si="25"/>
        <v>0</v>
      </c>
      <c r="J40" s="29">
        <f t="shared" si="26"/>
        <v>0</v>
      </c>
      <c r="K40" s="9">
        <f t="shared" si="38"/>
        <v>0</v>
      </c>
      <c r="L40" s="9">
        <f t="shared" si="27"/>
        <v>0</v>
      </c>
      <c r="M40" s="29">
        <f t="shared" si="28"/>
        <v>0</v>
      </c>
      <c r="N40" s="9">
        <f t="shared" si="39"/>
        <v>0</v>
      </c>
      <c r="O40" s="9">
        <f t="shared" si="29"/>
        <v>0</v>
      </c>
      <c r="P40" s="29">
        <f t="shared" si="30"/>
        <v>0</v>
      </c>
      <c r="Q40" s="9">
        <f t="shared" si="40"/>
        <v>0</v>
      </c>
      <c r="R40" s="9">
        <f t="shared" si="31"/>
        <v>0</v>
      </c>
      <c r="S40" s="29">
        <f t="shared" si="32"/>
        <v>0</v>
      </c>
      <c r="T40" s="9">
        <f t="shared" si="41"/>
        <v>0</v>
      </c>
      <c r="U40" s="9">
        <f t="shared" si="33"/>
        <v>0</v>
      </c>
      <c r="V40" s="29">
        <f t="shared" si="34"/>
        <v>0</v>
      </c>
    </row>
    <row r="41" spans="1:36" x14ac:dyDescent="0.25">
      <c r="A41" s="7" t="s">
        <v>56</v>
      </c>
      <c r="B41" s="9">
        <f t="shared" si="35"/>
        <v>0</v>
      </c>
      <c r="C41" s="9">
        <f t="shared" si="21"/>
        <v>0</v>
      </c>
      <c r="D41" s="29">
        <f t="shared" si="22"/>
        <v>0</v>
      </c>
      <c r="E41" s="9">
        <f t="shared" si="36"/>
        <v>0</v>
      </c>
      <c r="F41" s="9">
        <f t="shared" si="23"/>
        <v>0</v>
      </c>
      <c r="G41" s="29">
        <f t="shared" si="24"/>
        <v>0</v>
      </c>
      <c r="H41" s="9">
        <f t="shared" si="37"/>
        <v>0</v>
      </c>
      <c r="I41" s="9">
        <f t="shared" si="25"/>
        <v>0</v>
      </c>
      <c r="J41" s="29">
        <f t="shared" si="26"/>
        <v>0</v>
      </c>
      <c r="K41" s="9">
        <f t="shared" si="38"/>
        <v>0</v>
      </c>
      <c r="L41" s="9">
        <f t="shared" si="27"/>
        <v>0</v>
      </c>
      <c r="M41" s="29">
        <f t="shared" si="28"/>
        <v>0</v>
      </c>
      <c r="N41" s="9">
        <f t="shared" si="39"/>
        <v>0</v>
      </c>
      <c r="O41" s="9">
        <f t="shared" si="29"/>
        <v>0</v>
      </c>
      <c r="P41" s="29">
        <f t="shared" si="30"/>
        <v>0</v>
      </c>
      <c r="Q41" s="9">
        <f t="shared" si="40"/>
        <v>0</v>
      </c>
      <c r="R41" s="9">
        <f t="shared" si="31"/>
        <v>0</v>
      </c>
      <c r="S41" s="29">
        <f t="shared" si="32"/>
        <v>0</v>
      </c>
      <c r="T41" s="9">
        <f t="shared" si="41"/>
        <v>0</v>
      </c>
      <c r="U41" s="9">
        <f t="shared" si="33"/>
        <v>0</v>
      </c>
      <c r="V41" s="29">
        <f t="shared" si="34"/>
        <v>0</v>
      </c>
    </row>
    <row r="42" spans="1:36" x14ac:dyDescent="0.25">
      <c r="A42" s="7" t="s">
        <v>57</v>
      </c>
      <c r="B42" s="9">
        <f t="shared" si="35"/>
        <v>0</v>
      </c>
      <c r="C42" s="9">
        <f t="shared" si="21"/>
        <v>0</v>
      </c>
      <c r="D42" s="29">
        <f t="shared" si="22"/>
        <v>0</v>
      </c>
      <c r="E42" s="9">
        <f t="shared" si="36"/>
        <v>0</v>
      </c>
      <c r="F42" s="9">
        <f t="shared" si="23"/>
        <v>0</v>
      </c>
      <c r="G42" s="29">
        <f t="shared" si="24"/>
        <v>0</v>
      </c>
      <c r="H42" s="9">
        <f t="shared" si="37"/>
        <v>0</v>
      </c>
      <c r="I42" s="9">
        <f t="shared" si="25"/>
        <v>0</v>
      </c>
      <c r="J42" s="29">
        <f t="shared" si="26"/>
        <v>0</v>
      </c>
      <c r="K42" s="9">
        <f t="shared" si="38"/>
        <v>0</v>
      </c>
      <c r="L42" s="9">
        <f t="shared" si="27"/>
        <v>0</v>
      </c>
      <c r="M42" s="29">
        <f t="shared" si="28"/>
        <v>0</v>
      </c>
      <c r="N42" s="9">
        <f t="shared" si="39"/>
        <v>0</v>
      </c>
      <c r="O42" s="9">
        <f t="shared" si="29"/>
        <v>0</v>
      </c>
      <c r="P42" s="29">
        <f t="shared" si="30"/>
        <v>0</v>
      </c>
      <c r="Q42" s="9">
        <f t="shared" si="40"/>
        <v>0</v>
      </c>
      <c r="R42" s="9">
        <f t="shared" si="31"/>
        <v>0</v>
      </c>
      <c r="S42" s="29">
        <f t="shared" si="32"/>
        <v>0</v>
      </c>
      <c r="T42" s="9">
        <f t="shared" si="41"/>
        <v>0</v>
      </c>
      <c r="U42" s="9">
        <f t="shared" si="33"/>
        <v>0</v>
      </c>
      <c r="V42" s="29">
        <f t="shared" si="34"/>
        <v>0</v>
      </c>
    </row>
    <row r="43" spans="1:36" x14ac:dyDescent="0.25">
      <c r="A43" s="7" t="s">
        <v>58</v>
      </c>
      <c r="B43" s="9">
        <f t="shared" si="35"/>
        <v>0</v>
      </c>
      <c r="C43" s="9">
        <f t="shared" si="21"/>
        <v>0</v>
      </c>
      <c r="D43" s="29">
        <f t="shared" si="22"/>
        <v>0</v>
      </c>
      <c r="E43" s="9">
        <f t="shared" si="36"/>
        <v>0</v>
      </c>
      <c r="F43" s="9">
        <f t="shared" si="23"/>
        <v>0</v>
      </c>
      <c r="G43" s="29">
        <f t="shared" si="24"/>
        <v>0</v>
      </c>
      <c r="H43" s="9">
        <f t="shared" si="37"/>
        <v>0</v>
      </c>
      <c r="I43" s="9">
        <f t="shared" si="25"/>
        <v>0</v>
      </c>
      <c r="J43" s="29">
        <f t="shared" si="26"/>
        <v>0</v>
      </c>
      <c r="K43" s="9">
        <f t="shared" si="38"/>
        <v>0</v>
      </c>
      <c r="L43" s="9">
        <f t="shared" si="27"/>
        <v>0</v>
      </c>
      <c r="M43" s="29">
        <f t="shared" si="28"/>
        <v>0</v>
      </c>
      <c r="N43" s="9">
        <f t="shared" si="39"/>
        <v>0</v>
      </c>
      <c r="O43" s="9">
        <f t="shared" si="29"/>
        <v>0</v>
      </c>
      <c r="P43" s="29">
        <f t="shared" si="30"/>
        <v>0</v>
      </c>
      <c r="Q43" s="9">
        <f t="shared" si="40"/>
        <v>0</v>
      </c>
      <c r="R43" s="9">
        <f t="shared" si="31"/>
        <v>0</v>
      </c>
      <c r="S43" s="29">
        <f t="shared" si="32"/>
        <v>0</v>
      </c>
      <c r="T43" s="9">
        <f t="shared" si="41"/>
        <v>0</v>
      </c>
      <c r="U43" s="9">
        <f t="shared" si="33"/>
        <v>0</v>
      </c>
      <c r="V43" s="29">
        <f t="shared" si="34"/>
        <v>0</v>
      </c>
    </row>
    <row r="44" spans="1:36" x14ac:dyDescent="0.25">
      <c r="A44" s="7" t="s">
        <v>59</v>
      </c>
      <c r="B44" s="9">
        <f t="shared" si="35"/>
        <v>0</v>
      </c>
      <c r="C44" s="9">
        <f t="shared" si="21"/>
        <v>0</v>
      </c>
      <c r="D44" s="29">
        <f t="shared" si="22"/>
        <v>0</v>
      </c>
      <c r="E44" s="9">
        <f t="shared" si="36"/>
        <v>0</v>
      </c>
      <c r="F44" s="9">
        <f t="shared" si="23"/>
        <v>0</v>
      </c>
      <c r="G44" s="29">
        <f t="shared" si="24"/>
        <v>0</v>
      </c>
      <c r="H44" s="9">
        <f t="shared" si="37"/>
        <v>0</v>
      </c>
      <c r="I44" s="9">
        <f t="shared" si="25"/>
        <v>0</v>
      </c>
      <c r="J44" s="29">
        <f t="shared" si="26"/>
        <v>0</v>
      </c>
      <c r="K44" s="9">
        <f t="shared" si="38"/>
        <v>0</v>
      </c>
      <c r="L44" s="9">
        <f t="shared" si="27"/>
        <v>0</v>
      </c>
      <c r="M44" s="29">
        <f t="shared" si="28"/>
        <v>0</v>
      </c>
      <c r="N44" s="9">
        <f t="shared" si="39"/>
        <v>0</v>
      </c>
      <c r="O44" s="9">
        <f t="shared" si="29"/>
        <v>0</v>
      </c>
      <c r="P44" s="29">
        <f t="shared" si="30"/>
        <v>0</v>
      </c>
      <c r="Q44" s="9">
        <f t="shared" si="40"/>
        <v>0</v>
      </c>
      <c r="R44" s="9">
        <f t="shared" si="31"/>
        <v>0</v>
      </c>
      <c r="S44" s="29">
        <f t="shared" si="32"/>
        <v>0</v>
      </c>
      <c r="T44" s="9">
        <f t="shared" si="41"/>
        <v>0</v>
      </c>
      <c r="U44" s="9">
        <f t="shared" si="33"/>
        <v>0</v>
      </c>
      <c r="V44" s="29">
        <f t="shared" si="34"/>
        <v>0</v>
      </c>
    </row>
    <row r="45" spans="1:36" x14ac:dyDescent="0.25">
      <c r="A45" s="7" t="s">
        <v>60</v>
      </c>
      <c r="B45" s="9">
        <f t="shared" si="35"/>
        <v>0</v>
      </c>
      <c r="C45" s="9">
        <f t="shared" si="21"/>
        <v>0</v>
      </c>
      <c r="D45" s="29">
        <f t="shared" si="22"/>
        <v>0</v>
      </c>
      <c r="E45" s="9">
        <f t="shared" si="36"/>
        <v>0</v>
      </c>
      <c r="F45" s="9">
        <f t="shared" si="23"/>
        <v>0</v>
      </c>
      <c r="G45" s="29">
        <f t="shared" si="24"/>
        <v>0</v>
      </c>
      <c r="H45" s="9">
        <f t="shared" si="37"/>
        <v>0</v>
      </c>
      <c r="I45" s="9">
        <f t="shared" si="25"/>
        <v>0</v>
      </c>
      <c r="J45" s="29">
        <f t="shared" si="26"/>
        <v>0</v>
      </c>
      <c r="K45" s="9">
        <f t="shared" si="38"/>
        <v>0</v>
      </c>
      <c r="L45" s="9">
        <f t="shared" si="27"/>
        <v>0</v>
      </c>
      <c r="M45" s="29">
        <f t="shared" si="28"/>
        <v>0</v>
      </c>
      <c r="N45" s="9">
        <f t="shared" si="39"/>
        <v>0</v>
      </c>
      <c r="O45" s="9">
        <f t="shared" si="29"/>
        <v>0</v>
      </c>
      <c r="P45" s="29">
        <f t="shared" si="30"/>
        <v>0</v>
      </c>
      <c r="Q45" s="9">
        <f t="shared" si="40"/>
        <v>0</v>
      </c>
      <c r="R45" s="9">
        <f t="shared" si="31"/>
        <v>0</v>
      </c>
      <c r="S45" s="29">
        <f t="shared" si="32"/>
        <v>0</v>
      </c>
      <c r="T45" s="9">
        <f t="shared" si="41"/>
        <v>0</v>
      </c>
      <c r="U45" s="9">
        <f t="shared" si="33"/>
        <v>0</v>
      </c>
      <c r="V45" s="29">
        <f t="shared" si="34"/>
        <v>0</v>
      </c>
    </row>
    <row r="46" spans="1:36" ht="15.75" thickBot="1" x14ac:dyDescent="0.3">
      <c r="A46" s="7" t="s">
        <v>61</v>
      </c>
      <c r="B46" s="10">
        <f t="shared" si="35"/>
        <v>0</v>
      </c>
      <c r="C46" s="10">
        <f t="shared" si="21"/>
        <v>0</v>
      </c>
      <c r="D46" s="29">
        <f t="shared" si="22"/>
        <v>0</v>
      </c>
      <c r="E46" s="10">
        <f t="shared" si="36"/>
        <v>0</v>
      </c>
      <c r="F46" s="10">
        <f t="shared" si="23"/>
        <v>0</v>
      </c>
      <c r="G46" s="29">
        <f t="shared" si="24"/>
        <v>0</v>
      </c>
      <c r="H46" s="10">
        <f t="shared" si="37"/>
        <v>0</v>
      </c>
      <c r="I46" s="10">
        <f t="shared" si="25"/>
        <v>0</v>
      </c>
      <c r="J46" s="29">
        <f t="shared" si="26"/>
        <v>0</v>
      </c>
      <c r="K46" s="10">
        <f t="shared" si="38"/>
        <v>0</v>
      </c>
      <c r="L46" s="10">
        <f t="shared" si="27"/>
        <v>0</v>
      </c>
      <c r="M46" s="29">
        <f t="shared" si="28"/>
        <v>0</v>
      </c>
      <c r="N46" s="10">
        <f t="shared" si="39"/>
        <v>0</v>
      </c>
      <c r="O46" s="10">
        <f t="shared" si="29"/>
        <v>0</v>
      </c>
      <c r="P46" s="29">
        <f t="shared" si="30"/>
        <v>0</v>
      </c>
      <c r="Q46" s="10">
        <f t="shared" si="40"/>
        <v>0</v>
      </c>
      <c r="R46" s="10">
        <f t="shared" si="31"/>
        <v>0</v>
      </c>
      <c r="S46" s="29">
        <f t="shared" si="32"/>
        <v>0</v>
      </c>
      <c r="T46" s="10">
        <f t="shared" si="41"/>
        <v>0</v>
      </c>
      <c r="U46" s="10">
        <f t="shared" si="33"/>
        <v>0</v>
      </c>
      <c r="V46" s="29">
        <f t="shared" si="34"/>
        <v>0</v>
      </c>
    </row>
    <row r="47" spans="1:36" ht="16.5" thickTop="1" thickBot="1" x14ac:dyDescent="0.3">
      <c r="A47" s="30" t="s">
        <v>23</v>
      </c>
      <c r="B47" s="11"/>
      <c r="C47" s="12">
        <f>SUM(C35:C46)</f>
        <v>0</v>
      </c>
      <c r="D47" s="31">
        <f>SUM(D35:D46)</f>
        <v>0</v>
      </c>
      <c r="E47" s="11"/>
      <c r="F47" s="12">
        <f>SUM(F35:F46)</f>
        <v>0</v>
      </c>
      <c r="G47" s="31">
        <f>SUM(G35:G46)</f>
        <v>0</v>
      </c>
      <c r="H47" s="11"/>
      <c r="I47" s="12">
        <f>SUM(I35:I46)</f>
        <v>0</v>
      </c>
      <c r="J47" s="31">
        <f>SUM(J35:J46)</f>
        <v>0</v>
      </c>
      <c r="K47" s="11"/>
      <c r="L47" s="12">
        <f>SUM(L35:L46)</f>
        <v>0</v>
      </c>
      <c r="M47" s="31">
        <f>SUM(M35:M46)</f>
        <v>0</v>
      </c>
      <c r="N47" s="11"/>
      <c r="O47" s="12">
        <f>SUM(O35:O46)</f>
        <v>0</v>
      </c>
      <c r="P47" s="31">
        <f>SUM(P35:P46)</f>
        <v>0</v>
      </c>
      <c r="Q47" s="11"/>
      <c r="R47" s="12">
        <f>SUM(R35:R46)</f>
        <v>0</v>
      </c>
      <c r="S47" s="31">
        <f>SUM(S35:S46)</f>
        <v>0</v>
      </c>
      <c r="T47" s="11"/>
      <c r="U47" s="12">
        <f>SUM(U35:U46)</f>
        <v>0</v>
      </c>
      <c r="V47" s="31">
        <f>SUM(V35:V46)</f>
        <v>0</v>
      </c>
    </row>
    <row r="48" spans="1:36" ht="12.75" customHeight="1" thickBot="1" x14ac:dyDescent="0.3">
      <c r="A48" s="110" t="s">
        <v>22</v>
      </c>
      <c r="B48" s="112" t="s">
        <v>38</v>
      </c>
      <c r="C48" s="113"/>
      <c r="D48" s="114"/>
      <c r="E48" s="112" t="s">
        <v>39</v>
      </c>
      <c r="F48" s="113"/>
      <c r="G48" s="114"/>
      <c r="H48" s="112" t="s">
        <v>40</v>
      </c>
      <c r="I48" s="113"/>
      <c r="J48" s="114"/>
      <c r="K48" s="112" t="s">
        <v>41</v>
      </c>
      <c r="L48" s="113"/>
      <c r="M48" s="114"/>
      <c r="N48" s="112" t="s">
        <v>42</v>
      </c>
      <c r="O48" s="113"/>
      <c r="P48" s="114"/>
      <c r="Q48" s="48" t="s">
        <v>43</v>
      </c>
      <c r="R48" s="49"/>
      <c r="S48" s="50"/>
      <c r="T48" s="112" t="s">
        <v>44</v>
      </c>
      <c r="U48" s="113"/>
      <c r="V48" s="114"/>
      <c r="X48" s="13"/>
      <c r="Y48" s="13"/>
      <c r="Z48" s="13"/>
      <c r="AA48" s="13"/>
      <c r="AB48" s="13"/>
      <c r="AC48" s="13"/>
      <c r="AD48" s="13"/>
      <c r="AE48" s="13"/>
      <c r="AF48" s="13"/>
      <c r="AG48" s="13"/>
      <c r="AH48" s="13"/>
      <c r="AI48" s="13"/>
      <c r="AJ48" s="13"/>
    </row>
    <row r="49" spans="1:36" ht="30.75" thickBot="1" x14ac:dyDescent="0.3">
      <c r="A49" s="111"/>
      <c r="B49" s="5" t="s">
        <v>45</v>
      </c>
      <c r="C49" s="6" t="s">
        <v>46</v>
      </c>
      <c r="D49" s="6" t="s">
        <v>47</v>
      </c>
      <c r="E49" s="5" t="s">
        <v>45</v>
      </c>
      <c r="F49" s="6" t="s">
        <v>46</v>
      </c>
      <c r="G49" s="6" t="s">
        <v>47</v>
      </c>
      <c r="H49" s="5" t="s">
        <v>45</v>
      </c>
      <c r="I49" s="6" t="s">
        <v>46</v>
      </c>
      <c r="J49" s="6" t="s">
        <v>47</v>
      </c>
      <c r="K49" s="5" t="s">
        <v>45</v>
      </c>
      <c r="L49" s="6" t="s">
        <v>46</v>
      </c>
      <c r="M49" s="6" t="s">
        <v>47</v>
      </c>
      <c r="N49" s="5" t="s">
        <v>45</v>
      </c>
      <c r="O49" s="6" t="s">
        <v>46</v>
      </c>
      <c r="P49" s="6" t="s">
        <v>47</v>
      </c>
      <c r="Q49" s="5" t="s">
        <v>45</v>
      </c>
      <c r="R49" s="6" t="s">
        <v>46</v>
      </c>
      <c r="S49" s="6" t="s">
        <v>47</v>
      </c>
      <c r="T49" s="5" t="s">
        <v>45</v>
      </c>
      <c r="U49" s="6" t="s">
        <v>46</v>
      </c>
      <c r="V49" s="6" t="s">
        <v>47</v>
      </c>
      <c r="X49" s="13"/>
      <c r="Y49" s="13"/>
      <c r="Z49" s="13"/>
      <c r="AA49" s="13"/>
      <c r="AB49" s="13"/>
      <c r="AC49" s="13"/>
      <c r="AD49" s="13"/>
      <c r="AE49" s="13"/>
      <c r="AF49" s="13"/>
      <c r="AG49" s="13"/>
      <c r="AH49" s="13"/>
      <c r="AI49" s="13"/>
      <c r="AJ49" s="13"/>
    </row>
    <row r="50" spans="1:36" ht="15.75" thickTop="1" x14ac:dyDescent="0.25">
      <c r="A50" s="7" t="s">
        <v>19</v>
      </c>
      <c r="B50" s="8">
        <f>IF(data=1,IF((T46-sumproplat)&gt;0,T46-sumproplat,0),IF(T46-(sumproplat-U46)&gt;0,T46-(V46-U46),0))</f>
        <v>0</v>
      </c>
      <c r="C50" s="8">
        <f t="shared" ref="C50:C61" si="42">IF(data=1,B50*(PROC/36500)*30.42,B50*(PROC/36000)*30)</f>
        <v>0</v>
      </c>
      <c r="D50" s="29">
        <f t="shared" ref="D50:D61" si="43">IF(data=1,IF(C50&gt;1,C50+sumproplat,0),IF(B50&gt;sumproplat*2,sumproplat,B50+C50))</f>
        <v>0</v>
      </c>
      <c r="E50" s="8">
        <f>IF(data=1,IF((B61-sumproplat)&gt;0,B61-sumproplat,0),IF(B61-(sumproplat-C61)&gt;0,B61-(D61-C61),0))</f>
        <v>0</v>
      </c>
      <c r="F50" s="8">
        <f t="shared" ref="F50:F61" si="44">IF(data=1,E50*(PROC/36500)*30.42,E50*(PROC/36000)*30)</f>
        <v>0</v>
      </c>
      <c r="G50" s="29">
        <f t="shared" ref="G50:G61" si="45">IF(data=1,IF(F50&gt;1,F50+sumproplat,0),IF(E50&gt;sumproplat*2,sumproplat,E50+F50))</f>
        <v>0</v>
      </c>
      <c r="H50" s="8">
        <f>IF(data=1,IF((E61-sumproplat)&gt;0,E61-sumproplat,0),IF(E61-(sumproplat-F61)&gt;0,E61-(G61-F61),0))</f>
        <v>0</v>
      </c>
      <c r="I50" s="8">
        <f t="shared" ref="I50:I61" si="46">IF(data=1,H50*(PROC/36500)*30.42,H50*(PROC/36000)*30)</f>
        <v>0</v>
      </c>
      <c r="J50" s="29">
        <f t="shared" ref="J50:J61" si="47">IF(data=1,IF(I50&gt;1,I50+sumproplat,0),IF(H50&gt;sumproplat*2,sumproplat,H50+I50))</f>
        <v>0</v>
      </c>
      <c r="K50" s="8">
        <f>IF(data=1,IF((H61-sumproplat)&gt;0,H61-sumproplat,0),IF(H61-(sumproplat-I61)&gt;0,H61-(J61-I61),0))</f>
        <v>0</v>
      </c>
      <c r="L50" s="8">
        <f t="shared" ref="L50:L61" si="48">IF(data=1,K50*(PROC/36500)*30.42,K50*(PROC/36000)*30)</f>
        <v>0</v>
      </c>
      <c r="M50" s="29">
        <f t="shared" ref="M50:M61" si="49">IF(data=1,IF(L50&gt;1,L50+sumproplat,0),IF(K50&gt;sumproplat*2,sumproplat,K50+L50))</f>
        <v>0</v>
      </c>
      <c r="N50" s="8">
        <f>IF(data=1,IF((K61-sumproplat)&gt;0,K61-sumproplat,0),IF(K61-(sumproplat-L61)&gt;0,K61-(M61-L61),0))</f>
        <v>0</v>
      </c>
      <c r="O50" s="8">
        <f t="shared" ref="O50:O61" si="50">IF(data=1,N50*(PROC/36500)*30.42,N50*(PROC/36000)*30)</f>
        <v>0</v>
      </c>
      <c r="P50" s="29">
        <f t="shared" ref="P50:P61" si="51">IF(data=1,IF(O50&gt;1,O50+sumproplat,0),IF(N50&gt;sumproplat*2,sumproplat,N50+O50))</f>
        <v>0</v>
      </c>
      <c r="Q50" s="8">
        <f>IF(data=1,IF((N61-sumproplat)&gt;0,N61-sumproplat,0),IF(N61-(sumproplat-O61)&gt;0,N61-(P61-O61),0))</f>
        <v>0</v>
      </c>
      <c r="R50" s="8">
        <f t="shared" ref="R50:R61" si="52">IF(data=1,Q50*(PROC/36500)*30.42,Q50*(PROC/36000)*30)</f>
        <v>0</v>
      </c>
      <c r="S50" s="29">
        <f t="shared" ref="S50:S61" si="53">IF(data=1,IF(R50&gt;1,R50+sumproplat,0),IF(Q50&gt;sumproplat*2,sumproplat,Q50+R50))</f>
        <v>0</v>
      </c>
      <c r="T50" s="8">
        <f>IF(data=1,IF((Q61-sumproplat)&gt;0,Q61-sumproplat,0),IF(Q61-(sumproplat-R61)&gt;0,Q61-(S61-R61),0))</f>
        <v>0</v>
      </c>
      <c r="U50" s="8">
        <f t="shared" ref="U50:U61" si="54">IF(data=1,T50*(PROC/36500)*30.42,T50*(PROC/36000)*30)</f>
        <v>0</v>
      </c>
      <c r="V50" s="29">
        <f t="shared" ref="V50:V61" si="55">IF(data=1,IF(U50&gt;1,U50+sumproplat,0),IF(T50&gt;sumproplat*2,sumproplat,T50+U50))</f>
        <v>0</v>
      </c>
      <c r="W50" s="13"/>
      <c r="X50" s="13"/>
      <c r="Y50" s="13"/>
      <c r="Z50" s="13"/>
      <c r="AA50" s="13"/>
      <c r="AB50" s="13"/>
      <c r="AC50" s="13"/>
      <c r="AD50" s="13"/>
      <c r="AE50" s="13"/>
      <c r="AF50" s="13"/>
      <c r="AG50" s="13"/>
      <c r="AH50" s="13"/>
      <c r="AI50" s="13"/>
      <c r="AJ50" s="13"/>
    </row>
    <row r="51" spans="1:36" x14ac:dyDescent="0.25">
      <c r="A51" s="7" t="s">
        <v>20</v>
      </c>
      <c r="B51" s="9">
        <f>IF(data=1,IF((B50-sumproplat)&gt;0,B50-sumproplat,0),IF(B50-(sumproplat-C50)&gt;0,B50-(D50-C50),0))</f>
        <v>0</v>
      </c>
      <c r="C51" s="9">
        <f t="shared" si="42"/>
        <v>0</v>
      </c>
      <c r="D51" s="29">
        <f t="shared" si="43"/>
        <v>0</v>
      </c>
      <c r="E51" s="9">
        <f>IF(data=1,IF((E50-sumproplat)&gt;0,E50-sumproplat,0),IF(E50-(sumproplat-F50)&gt;0,E50-(G50-F50),0))</f>
        <v>0</v>
      </c>
      <c r="F51" s="9">
        <f t="shared" si="44"/>
        <v>0</v>
      </c>
      <c r="G51" s="29">
        <f t="shared" si="45"/>
        <v>0</v>
      </c>
      <c r="H51" s="9">
        <f>IF(data=1,IF((H50-sumproplat)&gt;0,H50-sumproplat,0),IF(H50-(sumproplat-I50)&gt;0,H50-(J50-I50),0))</f>
        <v>0</v>
      </c>
      <c r="I51" s="9">
        <f t="shared" si="46"/>
        <v>0</v>
      </c>
      <c r="J51" s="29">
        <f t="shared" si="47"/>
        <v>0</v>
      </c>
      <c r="K51" s="9">
        <f>IF(data=1,IF((K50-sumproplat)&gt;0,K50-sumproplat,0),IF(K50-(sumproplat-L50)&gt;0,K50-(M50-L50),0))</f>
        <v>0</v>
      </c>
      <c r="L51" s="9">
        <f t="shared" si="48"/>
        <v>0</v>
      </c>
      <c r="M51" s="29">
        <f t="shared" si="49"/>
        <v>0</v>
      </c>
      <c r="N51" s="9">
        <f>IF(data=1,IF((N50-sumproplat)&gt;0,N50-sumproplat,0),IF(N50-(sumproplat-O50)&gt;0,N50-(P50-O50),0))</f>
        <v>0</v>
      </c>
      <c r="O51" s="9">
        <f t="shared" si="50"/>
        <v>0</v>
      </c>
      <c r="P51" s="29">
        <f t="shared" si="51"/>
        <v>0</v>
      </c>
      <c r="Q51" s="9">
        <f>IF(data=1,IF((Q50-sumproplat)&gt;0,Q50-sumproplat,0),IF(Q50-(sumproplat-R50)&gt;0,Q50-(S50-R50),0))</f>
        <v>0</v>
      </c>
      <c r="R51" s="9">
        <f t="shared" si="52"/>
        <v>0</v>
      </c>
      <c r="S51" s="29">
        <f t="shared" si="53"/>
        <v>0</v>
      </c>
      <c r="T51" s="9">
        <f>IF(data=1,IF((T50-sumproplat)&gt;0,T50-sumproplat,0),IF(T50-(sumproplat-U50)&gt;0,T50-(V50-U50),0))</f>
        <v>0</v>
      </c>
      <c r="U51" s="9">
        <f t="shared" si="54"/>
        <v>0</v>
      </c>
      <c r="V51" s="29">
        <f t="shared" si="55"/>
        <v>0</v>
      </c>
      <c r="W51" s="13"/>
      <c r="X51" s="13"/>
      <c r="Y51" s="13"/>
      <c r="Z51" s="13"/>
      <c r="AA51" s="13"/>
      <c r="AB51" s="13"/>
      <c r="AC51" s="13"/>
      <c r="AD51" s="13"/>
      <c r="AE51" s="13"/>
      <c r="AF51" s="13"/>
      <c r="AG51" s="13"/>
      <c r="AH51" s="13"/>
      <c r="AI51" s="13"/>
      <c r="AJ51" s="13"/>
    </row>
    <row r="52" spans="1:36" x14ac:dyDescent="0.25">
      <c r="A52" s="7" t="s">
        <v>21</v>
      </c>
      <c r="B52" s="9">
        <f t="shared" ref="B52:B61" si="56">IF(data=1,IF((B51-sumproplat)&gt;0,B51-sumproplat,0),IF(B51-(sumproplat-C51)&gt;0,B51-(D51-C51),0))</f>
        <v>0</v>
      </c>
      <c r="C52" s="9">
        <f t="shared" si="42"/>
        <v>0</v>
      </c>
      <c r="D52" s="29">
        <f t="shared" si="43"/>
        <v>0</v>
      </c>
      <c r="E52" s="9">
        <f t="shared" ref="E52:E61" si="57">IF(data=1,IF((E51-sumproplat)&gt;0,E51-sumproplat,0),IF(E51-(sumproplat-F51)&gt;0,E51-(G51-F51),0))</f>
        <v>0</v>
      </c>
      <c r="F52" s="9">
        <f t="shared" si="44"/>
        <v>0</v>
      </c>
      <c r="G52" s="29">
        <f t="shared" si="45"/>
        <v>0</v>
      </c>
      <c r="H52" s="9">
        <f t="shared" ref="H52:H61" si="58">IF(data=1,IF((H51-sumproplat)&gt;0,H51-sumproplat,0),IF(H51-(sumproplat-I51)&gt;0,H51-(J51-I51),0))</f>
        <v>0</v>
      </c>
      <c r="I52" s="9">
        <f t="shared" si="46"/>
        <v>0</v>
      </c>
      <c r="J52" s="29">
        <f t="shared" si="47"/>
        <v>0</v>
      </c>
      <c r="K52" s="9">
        <f t="shared" ref="K52:K61" si="59">IF(data=1,IF((K51-sumproplat)&gt;0,K51-sumproplat,0),IF(K51-(sumproplat-L51)&gt;0,K51-(M51-L51),0))</f>
        <v>0</v>
      </c>
      <c r="L52" s="9">
        <f t="shared" si="48"/>
        <v>0</v>
      </c>
      <c r="M52" s="29">
        <f t="shared" si="49"/>
        <v>0</v>
      </c>
      <c r="N52" s="9">
        <f t="shared" ref="N52:N61" si="60">IF(data=1,IF((N51-sumproplat)&gt;0,N51-sumproplat,0),IF(N51-(sumproplat-O51)&gt;0,N51-(P51-O51),0))</f>
        <v>0</v>
      </c>
      <c r="O52" s="9">
        <f t="shared" si="50"/>
        <v>0</v>
      </c>
      <c r="P52" s="29">
        <f t="shared" si="51"/>
        <v>0</v>
      </c>
      <c r="Q52" s="9">
        <f t="shared" ref="Q52:Q60" si="61">IF(data=1,IF((Q51-sumproplat)&gt;0,Q51-sumproplat,0),IF(Q51-(sumproplat-R51)&gt;0,Q51-(S51-R51),0))</f>
        <v>0</v>
      </c>
      <c r="R52" s="9">
        <f t="shared" si="52"/>
        <v>0</v>
      </c>
      <c r="S52" s="29">
        <f t="shared" si="53"/>
        <v>0</v>
      </c>
      <c r="T52" s="9">
        <f t="shared" ref="T52:T61" si="62">IF(data=1,IF((T51-sumproplat)&gt;0,T51-sumproplat,0),IF(T51-(sumproplat-U51)&gt;0,T51-(V51-U51),0))</f>
        <v>0</v>
      </c>
      <c r="U52" s="9">
        <f t="shared" si="54"/>
        <v>0</v>
      </c>
      <c r="V52" s="29">
        <f t="shared" si="55"/>
        <v>0</v>
      </c>
      <c r="W52" s="13"/>
      <c r="X52" s="13"/>
      <c r="Y52" s="13"/>
      <c r="Z52" s="13"/>
      <c r="AA52" s="13"/>
      <c r="AB52" s="13"/>
      <c r="AC52" s="13"/>
      <c r="AD52" s="13"/>
      <c r="AE52" s="13"/>
      <c r="AF52" s="13"/>
      <c r="AG52" s="13"/>
      <c r="AH52" s="13"/>
      <c r="AI52" s="13"/>
      <c r="AJ52" s="13"/>
    </row>
    <row r="53" spans="1:36" x14ac:dyDescent="0.25">
      <c r="A53" s="7" t="s">
        <v>53</v>
      </c>
      <c r="B53" s="9">
        <f t="shared" si="56"/>
        <v>0</v>
      </c>
      <c r="C53" s="9">
        <f t="shared" si="42"/>
        <v>0</v>
      </c>
      <c r="D53" s="29">
        <f t="shared" si="43"/>
        <v>0</v>
      </c>
      <c r="E53" s="9">
        <f t="shared" si="57"/>
        <v>0</v>
      </c>
      <c r="F53" s="9">
        <f t="shared" si="44"/>
        <v>0</v>
      </c>
      <c r="G53" s="29">
        <f t="shared" si="45"/>
        <v>0</v>
      </c>
      <c r="H53" s="9">
        <f t="shared" si="58"/>
        <v>0</v>
      </c>
      <c r="I53" s="9">
        <f t="shared" si="46"/>
        <v>0</v>
      </c>
      <c r="J53" s="29">
        <f t="shared" si="47"/>
        <v>0</v>
      </c>
      <c r="K53" s="9">
        <f t="shared" si="59"/>
        <v>0</v>
      </c>
      <c r="L53" s="9">
        <f t="shared" si="48"/>
        <v>0</v>
      </c>
      <c r="M53" s="29">
        <f t="shared" si="49"/>
        <v>0</v>
      </c>
      <c r="N53" s="9">
        <f t="shared" si="60"/>
        <v>0</v>
      </c>
      <c r="O53" s="9">
        <f t="shared" si="50"/>
        <v>0</v>
      </c>
      <c r="P53" s="29">
        <f t="shared" si="51"/>
        <v>0</v>
      </c>
      <c r="Q53" s="9">
        <f t="shared" si="61"/>
        <v>0</v>
      </c>
      <c r="R53" s="9">
        <f t="shared" si="52"/>
        <v>0</v>
      </c>
      <c r="S53" s="29">
        <f t="shared" si="53"/>
        <v>0</v>
      </c>
      <c r="T53" s="9">
        <f t="shared" si="62"/>
        <v>0</v>
      </c>
      <c r="U53" s="9">
        <f t="shared" si="54"/>
        <v>0</v>
      </c>
      <c r="V53" s="29">
        <f t="shared" si="55"/>
        <v>0</v>
      </c>
      <c r="W53" s="13"/>
      <c r="X53" s="13"/>
      <c r="Y53" s="13"/>
      <c r="Z53" s="13"/>
      <c r="AA53" s="13"/>
      <c r="AB53" s="13"/>
      <c r="AC53" s="13"/>
      <c r="AD53" s="13"/>
      <c r="AE53" s="13"/>
      <c r="AF53" s="13"/>
      <c r="AG53" s="13"/>
      <c r="AH53" s="13"/>
      <c r="AI53" s="13"/>
      <c r="AJ53" s="13"/>
    </row>
    <row r="54" spans="1:36" x14ac:dyDescent="0.25">
      <c r="A54" s="7" t="s">
        <v>54</v>
      </c>
      <c r="B54" s="9">
        <f t="shared" si="56"/>
        <v>0</v>
      </c>
      <c r="C54" s="9">
        <f t="shared" si="42"/>
        <v>0</v>
      </c>
      <c r="D54" s="29">
        <f t="shared" si="43"/>
        <v>0</v>
      </c>
      <c r="E54" s="9">
        <f t="shared" si="57"/>
        <v>0</v>
      </c>
      <c r="F54" s="9">
        <f t="shared" si="44"/>
        <v>0</v>
      </c>
      <c r="G54" s="29">
        <f t="shared" si="45"/>
        <v>0</v>
      </c>
      <c r="H54" s="9">
        <f t="shared" si="58"/>
        <v>0</v>
      </c>
      <c r="I54" s="9">
        <f t="shared" si="46"/>
        <v>0</v>
      </c>
      <c r="J54" s="29">
        <f t="shared" si="47"/>
        <v>0</v>
      </c>
      <c r="K54" s="9">
        <f t="shared" si="59"/>
        <v>0</v>
      </c>
      <c r="L54" s="9">
        <f t="shared" si="48"/>
        <v>0</v>
      </c>
      <c r="M54" s="29">
        <f t="shared" si="49"/>
        <v>0</v>
      </c>
      <c r="N54" s="9">
        <f t="shared" si="60"/>
        <v>0</v>
      </c>
      <c r="O54" s="9">
        <f t="shared" si="50"/>
        <v>0</v>
      </c>
      <c r="P54" s="29">
        <f t="shared" si="51"/>
        <v>0</v>
      </c>
      <c r="Q54" s="9">
        <f t="shared" si="61"/>
        <v>0</v>
      </c>
      <c r="R54" s="9">
        <f t="shared" si="52"/>
        <v>0</v>
      </c>
      <c r="S54" s="29">
        <f t="shared" si="53"/>
        <v>0</v>
      </c>
      <c r="T54" s="9">
        <f t="shared" si="62"/>
        <v>0</v>
      </c>
      <c r="U54" s="9">
        <f t="shared" si="54"/>
        <v>0</v>
      </c>
      <c r="V54" s="29">
        <f t="shared" si="55"/>
        <v>0</v>
      </c>
      <c r="W54" s="13"/>
      <c r="X54" s="13"/>
      <c r="Y54" s="13"/>
      <c r="Z54" s="13"/>
      <c r="AA54" s="13"/>
      <c r="AB54" s="13"/>
      <c r="AC54" s="13"/>
      <c r="AD54" s="13"/>
      <c r="AE54" s="13"/>
      <c r="AF54" s="13"/>
      <c r="AG54" s="13"/>
      <c r="AH54" s="13"/>
      <c r="AI54" s="13"/>
      <c r="AJ54" s="13"/>
    </row>
    <row r="55" spans="1:36" x14ac:dyDescent="0.25">
      <c r="A55" s="7" t="s">
        <v>55</v>
      </c>
      <c r="B55" s="9">
        <f t="shared" si="56"/>
        <v>0</v>
      </c>
      <c r="C55" s="9">
        <f t="shared" si="42"/>
        <v>0</v>
      </c>
      <c r="D55" s="29">
        <f t="shared" si="43"/>
        <v>0</v>
      </c>
      <c r="E55" s="9">
        <f t="shared" si="57"/>
        <v>0</v>
      </c>
      <c r="F55" s="9">
        <f t="shared" si="44"/>
        <v>0</v>
      </c>
      <c r="G55" s="29">
        <f t="shared" si="45"/>
        <v>0</v>
      </c>
      <c r="H55" s="9">
        <f t="shared" si="58"/>
        <v>0</v>
      </c>
      <c r="I55" s="9">
        <f t="shared" si="46"/>
        <v>0</v>
      </c>
      <c r="J55" s="29">
        <f t="shared" si="47"/>
        <v>0</v>
      </c>
      <c r="K55" s="9">
        <f t="shared" si="59"/>
        <v>0</v>
      </c>
      <c r="L55" s="9">
        <f t="shared" si="48"/>
        <v>0</v>
      </c>
      <c r="M55" s="29">
        <f t="shared" si="49"/>
        <v>0</v>
      </c>
      <c r="N55" s="9">
        <f t="shared" si="60"/>
        <v>0</v>
      </c>
      <c r="O55" s="9">
        <f t="shared" si="50"/>
        <v>0</v>
      </c>
      <c r="P55" s="29">
        <f t="shared" si="51"/>
        <v>0</v>
      </c>
      <c r="Q55" s="9">
        <f t="shared" si="61"/>
        <v>0</v>
      </c>
      <c r="R55" s="9">
        <f t="shared" si="52"/>
        <v>0</v>
      </c>
      <c r="S55" s="29">
        <f t="shared" si="53"/>
        <v>0</v>
      </c>
      <c r="T55" s="9">
        <f t="shared" si="62"/>
        <v>0</v>
      </c>
      <c r="U55" s="9">
        <f t="shared" si="54"/>
        <v>0</v>
      </c>
      <c r="V55" s="29">
        <f t="shared" si="55"/>
        <v>0</v>
      </c>
      <c r="W55" s="13"/>
      <c r="X55" s="13"/>
      <c r="Y55" s="13"/>
      <c r="Z55" s="13"/>
      <c r="AA55" s="13"/>
      <c r="AB55" s="13"/>
      <c r="AC55" s="13"/>
      <c r="AD55" s="13"/>
      <c r="AE55" s="13"/>
      <c r="AF55" s="13"/>
      <c r="AG55" s="13"/>
      <c r="AH55" s="13"/>
      <c r="AI55" s="13"/>
      <c r="AJ55" s="13"/>
    </row>
    <row r="56" spans="1:36" x14ac:dyDescent="0.25">
      <c r="A56" s="7" t="s">
        <v>56</v>
      </c>
      <c r="B56" s="9">
        <f t="shared" si="56"/>
        <v>0</v>
      </c>
      <c r="C56" s="9">
        <f t="shared" si="42"/>
        <v>0</v>
      </c>
      <c r="D56" s="29">
        <f t="shared" si="43"/>
        <v>0</v>
      </c>
      <c r="E56" s="9">
        <f t="shared" si="57"/>
        <v>0</v>
      </c>
      <c r="F56" s="9">
        <f t="shared" si="44"/>
        <v>0</v>
      </c>
      <c r="G56" s="29">
        <f t="shared" si="45"/>
        <v>0</v>
      </c>
      <c r="H56" s="9">
        <f t="shared" si="58"/>
        <v>0</v>
      </c>
      <c r="I56" s="9">
        <f t="shared" si="46"/>
        <v>0</v>
      </c>
      <c r="J56" s="29">
        <f t="shared" si="47"/>
        <v>0</v>
      </c>
      <c r="K56" s="9">
        <f t="shared" si="59"/>
        <v>0</v>
      </c>
      <c r="L56" s="9">
        <f t="shared" si="48"/>
        <v>0</v>
      </c>
      <c r="M56" s="29">
        <f t="shared" si="49"/>
        <v>0</v>
      </c>
      <c r="N56" s="9">
        <f t="shared" si="60"/>
        <v>0</v>
      </c>
      <c r="O56" s="9">
        <f t="shared" si="50"/>
        <v>0</v>
      </c>
      <c r="P56" s="29">
        <f t="shared" si="51"/>
        <v>0</v>
      </c>
      <c r="Q56" s="9">
        <f t="shared" si="61"/>
        <v>0</v>
      </c>
      <c r="R56" s="9">
        <f t="shared" si="52"/>
        <v>0</v>
      </c>
      <c r="S56" s="29">
        <f t="shared" si="53"/>
        <v>0</v>
      </c>
      <c r="T56" s="9">
        <f t="shared" si="62"/>
        <v>0</v>
      </c>
      <c r="U56" s="9">
        <f t="shared" si="54"/>
        <v>0</v>
      </c>
      <c r="V56" s="29">
        <f t="shared" si="55"/>
        <v>0</v>
      </c>
      <c r="W56" s="13"/>
      <c r="X56" s="13"/>
      <c r="Y56" s="13"/>
      <c r="Z56" s="13"/>
      <c r="AA56" s="13"/>
      <c r="AB56" s="13"/>
      <c r="AC56" s="13"/>
      <c r="AD56" s="13"/>
      <c r="AE56" s="13"/>
      <c r="AF56" s="13"/>
      <c r="AG56" s="13"/>
      <c r="AH56" s="13"/>
      <c r="AI56" s="13"/>
      <c r="AJ56" s="13"/>
    </row>
    <row r="57" spans="1:36" x14ac:dyDescent="0.25">
      <c r="A57" s="7" t="s">
        <v>57</v>
      </c>
      <c r="B57" s="9">
        <f t="shared" si="56"/>
        <v>0</v>
      </c>
      <c r="C57" s="9">
        <f t="shared" si="42"/>
        <v>0</v>
      </c>
      <c r="D57" s="29">
        <f t="shared" si="43"/>
        <v>0</v>
      </c>
      <c r="E57" s="9">
        <f t="shared" si="57"/>
        <v>0</v>
      </c>
      <c r="F57" s="9">
        <f t="shared" si="44"/>
        <v>0</v>
      </c>
      <c r="G57" s="29">
        <f t="shared" si="45"/>
        <v>0</v>
      </c>
      <c r="H57" s="9">
        <f t="shared" si="58"/>
        <v>0</v>
      </c>
      <c r="I57" s="9">
        <f t="shared" si="46"/>
        <v>0</v>
      </c>
      <c r="J57" s="29">
        <f t="shared" si="47"/>
        <v>0</v>
      </c>
      <c r="K57" s="9">
        <f t="shared" si="59"/>
        <v>0</v>
      </c>
      <c r="L57" s="9">
        <f t="shared" si="48"/>
        <v>0</v>
      </c>
      <c r="M57" s="29">
        <f t="shared" si="49"/>
        <v>0</v>
      </c>
      <c r="N57" s="9">
        <f t="shared" si="60"/>
        <v>0</v>
      </c>
      <c r="O57" s="9">
        <f t="shared" si="50"/>
        <v>0</v>
      </c>
      <c r="P57" s="29">
        <f t="shared" si="51"/>
        <v>0</v>
      </c>
      <c r="Q57" s="9">
        <f t="shared" si="61"/>
        <v>0</v>
      </c>
      <c r="R57" s="9">
        <f t="shared" si="52"/>
        <v>0</v>
      </c>
      <c r="S57" s="29">
        <f t="shared" si="53"/>
        <v>0</v>
      </c>
      <c r="T57" s="9">
        <f t="shared" si="62"/>
        <v>0</v>
      </c>
      <c r="U57" s="9">
        <f t="shared" si="54"/>
        <v>0</v>
      </c>
      <c r="V57" s="29">
        <f t="shared" si="55"/>
        <v>0</v>
      </c>
      <c r="W57" s="13"/>
      <c r="X57" s="13"/>
      <c r="Y57" s="13"/>
      <c r="Z57" s="13"/>
      <c r="AA57" s="13"/>
      <c r="AB57" s="13"/>
      <c r="AC57" s="13"/>
      <c r="AD57" s="13"/>
      <c r="AE57" s="13"/>
      <c r="AF57" s="13"/>
      <c r="AG57" s="13"/>
      <c r="AH57" s="13"/>
      <c r="AI57" s="13"/>
      <c r="AJ57" s="13"/>
    </row>
    <row r="58" spans="1:36" x14ac:dyDescent="0.25">
      <c r="A58" s="7" t="s">
        <v>58</v>
      </c>
      <c r="B58" s="9">
        <f t="shared" si="56"/>
        <v>0</v>
      </c>
      <c r="C58" s="9">
        <f t="shared" si="42"/>
        <v>0</v>
      </c>
      <c r="D58" s="29">
        <f t="shared" si="43"/>
        <v>0</v>
      </c>
      <c r="E58" s="9">
        <f t="shared" si="57"/>
        <v>0</v>
      </c>
      <c r="F58" s="9">
        <f t="shared" si="44"/>
        <v>0</v>
      </c>
      <c r="G58" s="29">
        <f t="shared" si="45"/>
        <v>0</v>
      </c>
      <c r="H58" s="9">
        <f t="shared" si="58"/>
        <v>0</v>
      </c>
      <c r="I58" s="9">
        <f t="shared" si="46"/>
        <v>0</v>
      </c>
      <c r="J58" s="29">
        <f t="shared" si="47"/>
        <v>0</v>
      </c>
      <c r="K58" s="9">
        <f t="shared" si="59"/>
        <v>0</v>
      </c>
      <c r="L58" s="9">
        <f t="shared" si="48"/>
        <v>0</v>
      </c>
      <c r="M58" s="29">
        <f t="shared" si="49"/>
        <v>0</v>
      </c>
      <c r="N58" s="9">
        <f t="shared" si="60"/>
        <v>0</v>
      </c>
      <c r="O58" s="9">
        <f t="shared" si="50"/>
        <v>0</v>
      </c>
      <c r="P58" s="29">
        <f t="shared" si="51"/>
        <v>0</v>
      </c>
      <c r="Q58" s="9">
        <f t="shared" si="61"/>
        <v>0</v>
      </c>
      <c r="R58" s="9">
        <f t="shared" si="52"/>
        <v>0</v>
      </c>
      <c r="S58" s="29">
        <f t="shared" si="53"/>
        <v>0</v>
      </c>
      <c r="T58" s="9">
        <f t="shared" si="62"/>
        <v>0</v>
      </c>
      <c r="U58" s="9">
        <f t="shared" si="54"/>
        <v>0</v>
      </c>
      <c r="V58" s="29">
        <f t="shared" si="55"/>
        <v>0</v>
      </c>
      <c r="W58" s="13"/>
      <c r="X58" s="13"/>
      <c r="Y58" s="13"/>
      <c r="Z58" s="13"/>
      <c r="AA58" s="13"/>
      <c r="AB58" s="13"/>
      <c r="AC58" s="13"/>
      <c r="AD58" s="13"/>
      <c r="AE58" s="13"/>
      <c r="AF58" s="13"/>
      <c r="AG58" s="13"/>
      <c r="AH58" s="13"/>
      <c r="AI58" s="13"/>
      <c r="AJ58" s="13"/>
    </row>
    <row r="59" spans="1:36" x14ac:dyDescent="0.25">
      <c r="A59" s="7" t="s">
        <v>59</v>
      </c>
      <c r="B59" s="9">
        <f t="shared" si="56"/>
        <v>0</v>
      </c>
      <c r="C59" s="9">
        <f t="shared" si="42"/>
        <v>0</v>
      </c>
      <c r="D59" s="29">
        <f t="shared" si="43"/>
        <v>0</v>
      </c>
      <c r="E59" s="9">
        <f t="shared" si="57"/>
        <v>0</v>
      </c>
      <c r="F59" s="9">
        <f t="shared" si="44"/>
        <v>0</v>
      </c>
      <c r="G59" s="29">
        <f t="shared" si="45"/>
        <v>0</v>
      </c>
      <c r="H59" s="9">
        <f t="shared" si="58"/>
        <v>0</v>
      </c>
      <c r="I59" s="9">
        <f t="shared" si="46"/>
        <v>0</v>
      </c>
      <c r="J59" s="29">
        <f t="shared" si="47"/>
        <v>0</v>
      </c>
      <c r="K59" s="9">
        <f t="shared" si="59"/>
        <v>0</v>
      </c>
      <c r="L59" s="9">
        <f t="shared" si="48"/>
        <v>0</v>
      </c>
      <c r="M59" s="29">
        <f t="shared" si="49"/>
        <v>0</v>
      </c>
      <c r="N59" s="9">
        <f t="shared" si="60"/>
        <v>0</v>
      </c>
      <c r="O59" s="9">
        <f t="shared" si="50"/>
        <v>0</v>
      </c>
      <c r="P59" s="29">
        <f t="shared" si="51"/>
        <v>0</v>
      </c>
      <c r="Q59" s="9">
        <f t="shared" si="61"/>
        <v>0</v>
      </c>
      <c r="R59" s="9">
        <f t="shared" si="52"/>
        <v>0</v>
      </c>
      <c r="S59" s="29">
        <f t="shared" si="53"/>
        <v>0</v>
      </c>
      <c r="T59" s="9">
        <f t="shared" si="62"/>
        <v>0</v>
      </c>
      <c r="U59" s="9">
        <f t="shared" si="54"/>
        <v>0</v>
      </c>
      <c r="V59" s="29">
        <f t="shared" si="55"/>
        <v>0</v>
      </c>
      <c r="W59" s="13"/>
      <c r="X59" s="13"/>
      <c r="Y59" s="13"/>
      <c r="Z59" s="13"/>
      <c r="AA59" s="13"/>
      <c r="AB59" s="13"/>
      <c r="AC59" s="13"/>
      <c r="AD59" s="13"/>
      <c r="AE59" s="13"/>
      <c r="AF59" s="13"/>
      <c r="AG59" s="13"/>
      <c r="AH59" s="13"/>
      <c r="AI59" s="13"/>
      <c r="AJ59" s="13"/>
    </row>
    <row r="60" spans="1:36" x14ac:dyDescent="0.25">
      <c r="A60" s="7" t="s">
        <v>60</v>
      </c>
      <c r="B60" s="9">
        <f t="shared" si="56"/>
        <v>0</v>
      </c>
      <c r="C60" s="9">
        <f t="shared" si="42"/>
        <v>0</v>
      </c>
      <c r="D60" s="29">
        <f t="shared" si="43"/>
        <v>0</v>
      </c>
      <c r="E60" s="9">
        <f t="shared" si="57"/>
        <v>0</v>
      </c>
      <c r="F60" s="9">
        <f t="shared" si="44"/>
        <v>0</v>
      </c>
      <c r="G60" s="29">
        <f t="shared" si="45"/>
        <v>0</v>
      </c>
      <c r="H60" s="9">
        <f t="shared" si="58"/>
        <v>0</v>
      </c>
      <c r="I60" s="9">
        <f t="shared" si="46"/>
        <v>0</v>
      </c>
      <c r="J60" s="29">
        <f t="shared" si="47"/>
        <v>0</v>
      </c>
      <c r="K60" s="9">
        <f t="shared" si="59"/>
        <v>0</v>
      </c>
      <c r="L60" s="9">
        <f t="shared" si="48"/>
        <v>0</v>
      </c>
      <c r="M60" s="29">
        <f t="shared" si="49"/>
        <v>0</v>
      </c>
      <c r="N60" s="9">
        <f t="shared" si="60"/>
        <v>0</v>
      </c>
      <c r="O60" s="9">
        <f t="shared" si="50"/>
        <v>0</v>
      </c>
      <c r="P60" s="29">
        <f t="shared" si="51"/>
        <v>0</v>
      </c>
      <c r="Q60" s="9">
        <f t="shared" si="61"/>
        <v>0</v>
      </c>
      <c r="R60" s="9">
        <f t="shared" si="52"/>
        <v>0</v>
      </c>
      <c r="S60" s="29">
        <f t="shared" si="53"/>
        <v>0</v>
      </c>
      <c r="T60" s="9">
        <f t="shared" si="62"/>
        <v>0</v>
      </c>
      <c r="U60" s="9">
        <f t="shared" si="54"/>
        <v>0</v>
      </c>
      <c r="V60" s="29">
        <f t="shared" si="55"/>
        <v>0</v>
      </c>
      <c r="W60" s="13"/>
      <c r="X60" s="13"/>
      <c r="Y60" s="13"/>
      <c r="Z60" s="13"/>
      <c r="AA60" s="13"/>
      <c r="AB60" s="13"/>
      <c r="AC60" s="13"/>
      <c r="AD60" s="13"/>
      <c r="AE60" s="13"/>
      <c r="AF60" s="13"/>
      <c r="AG60" s="13"/>
      <c r="AH60" s="13"/>
      <c r="AI60" s="13"/>
      <c r="AJ60" s="13"/>
    </row>
    <row r="61" spans="1:36" ht="15.75" thickBot="1" x14ac:dyDescent="0.3">
      <c r="A61" s="7" t="s">
        <v>61</v>
      </c>
      <c r="B61" s="10">
        <f t="shared" si="56"/>
        <v>0</v>
      </c>
      <c r="C61" s="10">
        <f t="shared" si="42"/>
        <v>0</v>
      </c>
      <c r="D61" s="29">
        <f t="shared" si="43"/>
        <v>0</v>
      </c>
      <c r="E61" s="10">
        <f t="shared" si="57"/>
        <v>0</v>
      </c>
      <c r="F61" s="10">
        <f t="shared" si="44"/>
        <v>0</v>
      </c>
      <c r="G61" s="29">
        <f t="shared" si="45"/>
        <v>0</v>
      </c>
      <c r="H61" s="10">
        <f t="shared" si="58"/>
        <v>0</v>
      </c>
      <c r="I61" s="10">
        <f t="shared" si="46"/>
        <v>0</v>
      </c>
      <c r="J61" s="29">
        <f t="shared" si="47"/>
        <v>0</v>
      </c>
      <c r="K61" s="10">
        <f t="shared" si="59"/>
        <v>0</v>
      </c>
      <c r="L61" s="10">
        <f t="shared" si="48"/>
        <v>0</v>
      </c>
      <c r="M61" s="29">
        <f t="shared" si="49"/>
        <v>0</v>
      </c>
      <c r="N61" s="10">
        <f t="shared" si="60"/>
        <v>0</v>
      </c>
      <c r="O61" s="10">
        <f t="shared" si="50"/>
        <v>0</v>
      </c>
      <c r="P61" s="29">
        <f t="shared" si="51"/>
        <v>0</v>
      </c>
      <c r="Q61" s="10">
        <f>IF(data=1,IF((Q60-sumproplat)&gt;0,Q60-sumproplat,0),IF(Q60-(sumproplat-R60)&gt;0,Q60-(S60-R60),0))</f>
        <v>0</v>
      </c>
      <c r="R61" s="10">
        <f t="shared" si="52"/>
        <v>0</v>
      </c>
      <c r="S61" s="29">
        <f t="shared" si="53"/>
        <v>0</v>
      </c>
      <c r="T61" s="10">
        <f t="shared" si="62"/>
        <v>0</v>
      </c>
      <c r="U61" s="10">
        <f t="shared" si="54"/>
        <v>0</v>
      </c>
      <c r="V61" s="29">
        <f t="shared" si="55"/>
        <v>0</v>
      </c>
      <c r="W61" s="13"/>
      <c r="X61" s="13"/>
      <c r="Y61" s="13"/>
      <c r="Z61" s="13"/>
      <c r="AA61" s="13"/>
      <c r="AB61" s="13"/>
      <c r="AC61" s="13"/>
      <c r="AD61" s="13"/>
      <c r="AE61" s="13"/>
      <c r="AF61" s="13"/>
      <c r="AG61" s="13"/>
      <c r="AH61" s="13"/>
      <c r="AI61" s="13"/>
      <c r="AJ61" s="13"/>
    </row>
    <row r="62" spans="1:36" ht="16.5" thickTop="1" thickBot="1" x14ac:dyDescent="0.3">
      <c r="A62" s="30" t="s">
        <v>23</v>
      </c>
      <c r="B62" s="11"/>
      <c r="C62" s="12">
        <f>SUM(C50:C61)</f>
        <v>0</v>
      </c>
      <c r="D62" s="31">
        <f>SUM(D50:D61)</f>
        <v>0</v>
      </c>
      <c r="E62" s="11"/>
      <c r="F62" s="12">
        <f>SUM(F50:F61)</f>
        <v>0</v>
      </c>
      <c r="G62" s="31">
        <f>SUM(G50:G61)</f>
        <v>0</v>
      </c>
      <c r="H62" s="11"/>
      <c r="I62" s="12">
        <f>SUM(I50:I61)</f>
        <v>0</v>
      </c>
      <c r="J62" s="31">
        <f>SUM(J50:J61)</f>
        <v>0</v>
      </c>
      <c r="K62" s="11"/>
      <c r="L62" s="12">
        <f>SUM(L50:L61)</f>
        <v>0</v>
      </c>
      <c r="M62" s="31">
        <f>SUM(M50:M61)</f>
        <v>0</v>
      </c>
      <c r="N62" s="11"/>
      <c r="O62" s="12">
        <f>SUM(O50:O61)</f>
        <v>0</v>
      </c>
      <c r="P62" s="31">
        <f>SUM(P50:P61)</f>
        <v>0</v>
      </c>
      <c r="Q62" s="11"/>
      <c r="R62" s="12">
        <f>SUM(R50:R61)</f>
        <v>0</v>
      </c>
      <c r="S62" s="31">
        <f>SUM(S50:S61)</f>
        <v>0</v>
      </c>
      <c r="T62" s="11"/>
      <c r="U62" s="12">
        <f>SUM(U50:U61)</f>
        <v>0</v>
      </c>
      <c r="V62" s="31">
        <f>SUM(V50:V61)</f>
        <v>0</v>
      </c>
      <c r="W62" s="13"/>
      <c r="X62" s="13"/>
      <c r="Y62" s="13"/>
      <c r="Z62" s="13"/>
      <c r="AA62" s="13"/>
      <c r="AB62" s="13"/>
      <c r="AC62" s="13"/>
      <c r="AD62" s="13"/>
      <c r="AE62" s="13"/>
      <c r="AF62" s="13"/>
      <c r="AG62" s="13"/>
      <c r="AH62" s="13"/>
      <c r="AI62" s="13"/>
      <c r="AJ62" s="13"/>
    </row>
    <row r="63" spans="1:36" x14ac:dyDescent="0.25">
      <c r="A63" s="23"/>
      <c r="B63" s="14"/>
      <c r="C63" s="14"/>
      <c r="D63" s="14"/>
      <c r="E63" s="14"/>
      <c r="F63" s="14"/>
      <c r="G63" s="14"/>
      <c r="H63" s="14"/>
      <c r="I63" s="13"/>
      <c r="J63" s="13"/>
      <c r="K63" s="13"/>
      <c r="L63" s="13"/>
      <c r="M63" s="13"/>
      <c r="N63" s="13"/>
      <c r="O63" s="13"/>
      <c r="P63" s="13"/>
      <c r="Q63" s="13"/>
      <c r="R63" s="13"/>
      <c r="S63" s="13"/>
      <c r="T63" s="13"/>
      <c r="U63" s="13"/>
      <c r="V63" s="13"/>
      <c r="W63" s="13"/>
      <c r="X63" s="13"/>
    </row>
    <row r="64" spans="1:36" ht="30.75" customHeight="1" x14ac:dyDescent="0.25">
      <c r="A64" s="118" t="s">
        <v>64</v>
      </c>
      <c r="B64" s="118"/>
      <c r="C64" s="118"/>
      <c r="D64" s="118"/>
      <c r="E64" s="118"/>
      <c r="F64" s="118"/>
      <c r="G64" s="118"/>
      <c r="H64" s="118"/>
      <c r="I64" s="45">
        <f>sumkred*H14+H15+sumkred*H16+C32+F32+I32+L32+O32+R32+U32+C47+F47+I47+L47+O47+R47+U47+C62+F62+I62+L62+O62+R62+U62</f>
        <v>556549.99822954589</v>
      </c>
      <c r="J64" s="46"/>
      <c r="K64" s="46"/>
    </row>
    <row r="65" spans="1:11" ht="29.25" customHeight="1" x14ac:dyDescent="0.25">
      <c r="A65" s="118" t="s">
        <v>5</v>
      </c>
      <c r="B65" s="118"/>
      <c r="C65" s="118"/>
      <c r="D65" s="118"/>
      <c r="E65" s="118"/>
      <c r="F65" s="118"/>
      <c r="G65" s="118"/>
      <c r="H65" s="118"/>
      <c r="I65" s="45">
        <f>sumkred*H14+H15+sumkred*H16+D32+G32+J32+M32+P32+S32+V32+D47+G47+J47+M47+P47+S47+V47+D62+G62+J62+M62+P62+S62+V62</f>
        <v>2056549.9982295458</v>
      </c>
      <c r="J65" s="46"/>
      <c r="K65" s="46"/>
    </row>
    <row r="66" spans="1:11" ht="25.5" customHeight="1" x14ac:dyDescent="0.25">
      <c r="A66" s="119" t="s">
        <v>48</v>
      </c>
      <c r="B66" s="119"/>
      <c r="C66" s="119"/>
      <c r="D66" s="119"/>
      <c r="E66" s="119"/>
      <c r="F66" s="119"/>
      <c r="G66" s="119"/>
      <c r="H66" s="119"/>
      <c r="I66" s="47">
        <f ca="1">XIRR(C76:C316,B76:B316)</f>
        <v>0.23462893366813656</v>
      </c>
      <c r="J66" s="46"/>
      <c r="K66" s="46"/>
    </row>
    <row r="67" spans="1:11" ht="45.75" customHeight="1" x14ac:dyDescent="0.25">
      <c r="A67" s="118" t="s">
        <v>6</v>
      </c>
      <c r="B67" s="118"/>
      <c r="C67" s="118"/>
      <c r="D67" s="118"/>
      <c r="E67" s="118"/>
      <c r="F67" s="118"/>
      <c r="G67" s="118"/>
      <c r="H67" s="118"/>
      <c r="I67" s="118"/>
      <c r="J67" s="120"/>
      <c r="K67" s="120"/>
    </row>
    <row r="68" spans="1:11" ht="63" customHeight="1" x14ac:dyDescent="0.25">
      <c r="A68" s="121" t="s">
        <v>7</v>
      </c>
      <c r="B68" s="121"/>
      <c r="C68" s="121"/>
      <c r="D68" s="121"/>
      <c r="E68" s="121"/>
      <c r="F68" s="121"/>
      <c r="G68" s="121"/>
      <c r="H68" s="121"/>
      <c r="I68" s="121"/>
      <c r="J68" s="121"/>
      <c r="K68" s="121"/>
    </row>
    <row r="69" spans="1:11" ht="48" customHeight="1" x14ac:dyDescent="0.25">
      <c r="A69" s="118" t="s">
        <v>8</v>
      </c>
      <c r="B69" s="118"/>
      <c r="C69" s="118"/>
      <c r="D69" s="118"/>
      <c r="E69" s="118"/>
      <c r="F69" s="118"/>
      <c r="G69" s="118"/>
      <c r="H69" s="118"/>
      <c r="I69" s="118"/>
      <c r="J69" s="118"/>
      <c r="K69" s="118"/>
    </row>
    <row r="70" spans="1:11" ht="15" customHeight="1" x14ac:dyDescent="0.25"/>
    <row r="71" spans="1:11" ht="33.75" customHeight="1" x14ac:dyDescent="0.25">
      <c r="A71" s="117" t="s">
        <v>9</v>
      </c>
      <c r="B71" s="117"/>
      <c r="C71" s="122">
        <f ca="1">TODAY()</f>
        <v>44526</v>
      </c>
      <c r="D71" s="122">
        <f ca="1">TODAY()</f>
        <v>44526</v>
      </c>
      <c r="E71" s="122">
        <f ca="1">TODAY()</f>
        <v>44526</v>
      </c>
    </row>
    <row r="72" spans="1:11" x14ac:dyDescent="0.25"/>
    <row r="73" spans="1:11" ht="30" customHeight="1" x14ac:dyDescent="0.25">
      <c r="A73" s="115" t="s">
        <v>10</v>
      </c>
      <c r="B73" s="115"/>
      <c r="C73" s="116"/>
      <c r="D73" s="116"/>
      <c r="E73" s="116"/>
    </row>
    <row r="74" spans="1:11" ht="15.75" customHeight="1" x14ac:dyDescent="0.25">
      <c r="A74" s="115"/>
      <c r="B74" s="115"/>
      <c r="C74" s="117" t="s">
        <v>49</v>
      </c>
      <c r="D74" s="117"/>
      <c r="E74" s="117"/>
    </row>
    <row r="75" spans="1:11" x14ac:dyDescent="0.25"/>
    <row r="76" spans="1:11" hidden="1" x14ac:dyDescent="0.25">
      <c r="B76" s="41">
        <f ca="1">TODAY()</f>
        <v>44526</v>
      </c>
      <c r="C76" s="2">
        <f>-sumkred+sumkred*H14+H15+sumkred*H16</f>
        <v>-1471500</v>
      </c>
    </row>
    <row r="77" spans="1:11" hidden="1" x14ac:dyDescent="0.25">
      <c r="A77" s="4">
        <v>1</v>
      </c>
      <c r="B77" s="42">
        <f ca="1">EDATE(B76,1)</f>
        <v>44556</v>
      </c>
      <c r="C77" s="43">
        <f t="shared" ref="C77:C88" si="63">D20</f>
        <v>24874.999999999996</v>
      </c>
      <c r="D77" s="24">
        <f>C77-C78</f>
        <v>-30793.975438593447</v>
      </c>
    </row>
    <row r="78" spans="1:11" hidden="1" x14ac:dyDescent="0.25">
      <c r="A78" s="4">
        <v>2</v>
      </c>
      <c r="B78" s="42">
        <f ca="1">EDATE(B77,1)</f>
        <v>44587</v>
      </c>
      <c r="C78" s="43">
        <f t="shared" si="63"/>
        <v>55668.975438593443</v>
      </c>
      <c r="D78" s="24">
        <f t="shared" ref="D78:D141" si="64">C78-C79</f>
        <v>0</v>
      </c>
    </row>
    <row r="79" spans="1:11" hidden="1" x14ac:dyDescent="0.25">
      <c r="A79" s="4">
        <v>3</v>
      </c>
      <c r="B79" s="42">
        <f t="shared" ref="B79:B142" ca="1" si="65">EDATE(B78,1)</f>
        <v>44618</v>
      </c>
      <c r="C79" s="43">
        <f t="shared" si="63"/>
        <v>55668.975438593443</v>
      </c>
      <c r="D79" s="24">
        <f t="shared" si="64"/>
        <v>0</v>
      </c>
    </row>
    <row r="80" spans="1:11" hidden="1" x14ac:dyDescent="0.25">
      <c r="A80" s="4">
        <v>4</v>
      </c>
      <c r="B80" s="42">
        <f t="shared" ca="1" si="65"/>
        <v>44646</v>
      </c>
      <c r="C80" s="43">
        <f t="shared" si="63"/>
        <v>55668.975438593443</v>
      </c>
      <c r="D80" s="24">
        <f t="shared" si="64"/>
        <v>0</v>
      </c>
    </row>
    <row r="81" spans="1:4" hidden="1" x14ac:dyDescent="0.25">
      <c r="A81" s="4">
        <v>5</v>
      </c>
      <c r="B81" s="42">
        <f t="shared" ca="1" si="65"/>
        <v>44677</v>
      </c>
      <c r="C81" s="43">
        <f t="shared" si="63"/>
        <v>55668.975438593443</v>
      </c>
      <c r="D81" s="24">
        <f t="shared" si="64"/>
        <v>0</v>
      </c>
    </row>
    <row r="82" spans="1:4" hidden="1" x14ac:dyDescent="0.25">
      <c r="A82" s="4">
        <v>6</v>
      </c>
      <c r="B82" s="42">
        <f t="shared" ca="1" si="65"/>
        <v>44707</v>
      </c>
      <c r="C82" s="43">
        <f t="shared" si="63"/>
        <v>55668.975438593443</v>
      </c>
      <c r="D82" s="24">
        <f t="shared" si="64"/>
        <v>0</v>
      </c>
    </row>
    <row r="83" spans="1:4" hidden="1" x14ac:dyDescent="0.25">
      <c r="A83" s="4">
        <v>7</v>
      </c>
      <c r="B83" s="42">
        <f t="shared" ca="1" si="65"/>
        <v>44738</v>
      </c>
      <c r="C83" s="43">
        <f t="shared" si="63"/>
        <v>55668.975438593443</v>
      </c>
      <c r="D83" s="24">
        <f t="shared" si="64"/>
        <v>0</v>
      </c>
    </row>
    <row r="84" spans="1:4" hidden="1" x14ac:dyDescent="0.25">
      <c r="A84" s="4">
        <v>8</v>
      </c>
      <c r="B84" s="42">
        <f t="shared" ca="1" si="65"/>
        <v>44768</v>
      </c>
      <c r="C84" s="43">
        <f t="shared" si="63"/>
        <v>55668.975438593443</v>
      </c>
      <c r="D84" s="24">
        <f t="shared" si="64"/>
        <v>0</v>
      </c>
    </row>
    <row r="85" spans="1:4" hidden="1" x14ac:dyDescent="0.25">
      <c r="A85" s="4">
        <v>9</v>
      </c>
      <c r="B85" s="42">
        <f t="shared" ca="1" si="65"/>
        <v>44799</v>
      </c>
      <c r="C85" s="43">
        <f t="shared" si="63"/>
        <v>55668.975438593443</v>
      </c>
      <c r="D85" s="24">
        <f t="shared" si="64"/>
        <v>0</v>
      </c>
    </row>
    <row r="86" spans="1:4" hidden="1" x14ac:dyDescent="0.25">
      <c r="A86" s="4">
        <v>10</v>
      </c>
      <c r="B86" s="42">
        <f t="shared" ca="1" si="65"/>
        <v>44830</v>
      </c>
      <c r="C86" s="43">
        <f t="shared" si="63"/>
        <v>55668.975438593443</v>
      </c>
      <c r="D86" s="24">
        <f t="shared" si="64"/>
        <v>0</v>
      </c>
    </row>
    <row r="87" spans="1:4" hidden="1" x14ac:dyDescent="0.25">
      <c r="A87" s="4">
        <v>11</v>
      </c>
      <c r="B87" s="42">
        <f t="shared" ca="1" si="65"/>
        <v>44860</v>
      </c>
      <c r="C87" s="43">
        <f t="shared" si="63"/>
        <v>55668.975438593443</v>
      </c>
      <c r="D87" s="24">
        <f t="shared" si="64"/>
        <v>0</v>
      </c>
    </row>
    <row r="88" spans="1:4" hidden="1" x14ac:dyDescent="0.25">
      <c r="A88" s="4">
        <v>12</v>
      </c>
      <c r="B88" s="42">
        <f t="shared" ca="1" si="65"/>
        <v>44891</v>
      </c>
      <c r="C88" s="43">
        <f t="shared" si="63"/>
        <v>55668.975438593443</v>
      </c>
      <c r="D88" s="24">
        <f t="shared" si="64"/>
        <v>0</v>
      </c>
    </row>
    <row r="89" spans="1:4" hidden="1" x14ac:dyDescent="0.25">
      <c r="A89" s="2">
        <v>13</v>
      </c>
      <c r="B89" s="41">
        <f t="shared" ca="1" si="65"/>
        <v>44921</v>
      </c>
      <c r="C89" s="24">
        <f t="shared" ref="C89:C100" si="66">G20</f>
        <v>55668.975438593443</v>
      </c>
      <c r="D89" s="24">
        <f t="shared" si="64"/>
        <v>0</v>
      </c>
    </row>
    <row r="90" spans="1:4" hidden="1" x14ac:dyDescent="0.25">
      <c r="A90" s="2">
        <v>14</v>
      </c>
      <c r="B90" s="41">
        <f t="shared" ca="1" si="65"/>
        <v>44952</v>
      </c>
      <c r="C90" s="24">
        <f t="shared" si="66"/>
        <v>55668.975438593443</v>
      </c>
      <c r="D90" s="24">
        <f t="shared" si="64"/>
        <v>0</v>
      </c>
    </row>
    <row r="91" spans="1:4" hidden="1" x14ac:dyDescent="0.25">
      <c r="A91" s="2">
        <v>15</v>
      </c>
      <c r="B91" s="41">
        <f t="shared" ca="1" si="65"/>
        <v>44983</v>
      </c>
      <c r="C91" s="24">
        <f t="shared" si="66"/>
        <v>55668.975438593443</v>
      </c>
      <c r="D91" s="24">
        <f t="shared" si="64"/>
        <v>0</v>
      </c>
    </row>
    <row r="92" spans="1:4" hidden="1" x14ac:dyDescent="0.25">
      <c r="A92" s="2">
        <v>16</v>
      </c>
      <c r="B92" s="41">
        <f t="shared" ca="1" si="65"/>
        <v>45011</v>
      </c>
      <c r="C92" s="24">
        <f t="shared" si="66"/>
        <v>55668.975438593443</v>
      </c>
      <c r="D92" s="24">
        <f t="shared" si="64"/>
        <v>0</v>
      </c>
    </row>
    <row r="93" spans="1:4" hidden="1" x14ac:dyDescent="0.25">
      <c r="A93" s="2">
        <v>17</v>
      </c>
      <c r="B93" s="41">
        <f t="shared" ca="1" si="65"/>
        <v>45042</v>
      </c>
      <c r="C93" s="24">
        <f t="shared" si="66"/>
        <v>55668.975438593443</v>
      </c>
      <c r="D93" s="24">
        <f t="shared" si="64"/>
        <v>0</v>
      </c>
    </row>
    <row r="94" spans="1:4" hidden="1" x14ac:dyDescent="0.25">
      <c r="A94" s="2">
        <v>18</v>
      </c>
      <c r="B94" s="41">
        <f t="shared" ca="1" si="65"/>
        <v>45072</v>
      </c>
      <c r="C94" s="24">
        <f t="shared" si="66"/>
        <v>55668.975438593443</v>
      </c>
      <c r="D94" s="24">
        <f t="shared" si="64"/>
        <v>0</v>
      </c>
    </row>
    <row r="95" spans="1:4" hidden="1" x14ac:dyDescent="0.25">
      <c r="A95" s="2">
        <v>19</v>
      </c>
      <c r="B95" s="41">
        <f t="shared" ca="1" si="65"/>
        <v>45103</v>
      </c>
      <c r="C95" s="24">
        <f t="shared" si="66"/>
        <v>55668.975438593443</v>
      </c>
      <c r="D95" s="24">
        <f t="shared" si="64"/>
        <v>0</v>
      </c>
    </row>
    <row r="96" spans="1:4" hidden="1" x14ac:dyDescent="0.25">
      <c r="A96" s="2">
        <v>20</v>
      </c>
      <c r="B96" s="41">
        <f t="shared" ca="1" si="65"/>
        <v>45133</v>
      </c>
      <c r="C96" s="24">
        <f t="shared" si="66"/>
        <v>55668.975438593443</v>
      </c>
      <c r="D96" s="24">
        <f t="shared" si="64"/>
        <v>0</v>
      </c>
    </row>
    <row r="97" spans="1:4" hidden="1" x14ac:dyDescent="0.25">
      <c r="A97" s="2">
        <v>21</v>
      </c>
      <c r="B97" s="41">
        <f t="shared" ca="1" si="65"/>
        <v>45164</v>
      </c>
      <c r="C97" s="24">
        <f t="shared" si="66"/>
        <v>55668.975438593443</v>
      </c>
      <c r="D97" s="24">
        <f t="shared" si="64"/>
        <v>0</v>
      </c>
    </row>
    <row r="98" spans="1:4" hidden="1" x14ac:dyDescent="0.25">
      <c r="A98" s="2">
        <v>22</v>
      </c>
      <c r="B98" s="41">
        <f t="shared" ca="1" si="65"/>
        <v>45195</v>
      </c>
      <c r="C98" s="24">
        <f t="shared" si="66"/>
        <v>55668.975438593443</v>
      </c>
      <c r="D98" s="24">
        <f t="shared" si="64"/>
        <v>0</v>
      </c>
    </row>
    <row r="99" spans="1:4" hidden="1" x14ac:dyDescent="0.25">
      <c r="A99" s="2">
        <v>23</v>
      </c>
      <c r="B99" s="41">
        <f t="shared" ca="1" si="65"/>
        <v>45225</v>
      </c>
      <c r="C99" s="24">
        <f t="shared" si="66"/>
        <v>55668.975438593443</v>
      </c>
      <c r="D99" s="24">
        <f t="shared" si="64"/>
        <v>0</v>
      </c>
    </row>
    <row r="100" spans="1:4" hidden="1" x14ac:dyDescent="0.25">
      <c r="A100" s="2">
        <v>24</v>
      </c>
      <c r="B100" s="41">
        <f t="shared" ca="1" si="65"/>
        <v>45256</v>
      </c>
      <c r="C100" s="24">
        <f t="shared" si="66"/>
        <v>55668.975438593443</v>
      </c>
      <c r="D100" s="24">
        <f t="shared" si="64"/>
        <v>0</v>
      </c>
    </row>
    <row r="101" spans="1:4" hidden="1" x14ac:dyDescent="0.25">
      <c r="A101" s="2">
        <v>25</v>
      </c>
      <c r="B101" s="41">
        <f t="shared" ca="1" si="65"/>
        <v>45286</v>
      </c>
      <c r="C101" s="24">
        <f t="shared" ref="C101:C112" si="67">J20</f>
        <v>55668.975438593443</v>
      </c>
      <c r="D101" s="24">
        <f t="shared" si="64"/>
        <v>0</v>
      </c>
    </row>
    <row r="102" spans="1:4" hidden="1" x14ac:dyDescent="0.25">
      <c r="A102" s="2">
        <v>26</v>
      </c>
      <c r="B102" s="41">
        <f t="shared" ca="1" si="65"/>
        <v>45317</v>
      </c>
      <c r="C102" s="24">
        <f t="shared" si="67"/>
        <v>55668.975438593443</v>
      </c>
      <c r="D102" s="24">
        <f t="shared" si="64"/>
        <v>0</v>
      </c>
    </row>
    <row r="103" spans="1:4" hidden="1" x14ac:dyDescent="0.25">
      <c r="A103" s="2">
        <v>27</v>
      </c>
      <c r="B103" s="41">
        <f t="shared" ca="1" si="65"/>
        <v>45348</v>
      </c>
      <c r="C103" s="24">
        <f t="shared" si="67"/>
        <v>55668.975438593443</v>
      </c>
      <c r="D103" s="24">
        <f t="shared" si="64"/>
        <v>0</v>
      </c>
    </row>
    <row r="104" spans="1:4" hidden="1" x14ac:dyDescent="0.25">
      <c r="A104" s="2">
        <v>28</v>
      </c>
      <c r="B104" s="41">
        <f t="shared" ca="1" si="65"/>
        <v>45377</v>
      </c>
      <c r="C104" s="24">
        <f t="shared" si="67"/>
        <v>55668.975438593443</v>
      </c>
      <c r="D104" s="24">
        <f t="shared" si="64"/>
        <v>0</v>
      </c>
    </row>
    <row r="105" spans="1:4" hidden="1" x14ac:dyDescent="0.25">
      <c r="A105" s="2">
        <v>29</v>
      </c>
      <c r="B105" s="41">
        <f t="shared" ca="1" si="65"/>
        <v>45408</v>
      </c>
      <c r="C105" s="24">
        <f t="shared" si="67"/>
        <v>55668.975438593443</v>
      </c>
      <c r="D105" s="24">
        <f t="shared" si="64"/>
        <v>0</v>
      </c>
    </row>
    <row r="106" spans="1:4" hidden="1" x14ac:dyDescent="0.25">
      <c r="A106" s="2">
        <v>30</v>
      </c>
      <c r="B106" s="41">
        <f t="shared" ca="1" si="65"/>
        <v>45438</v>
      </c>
      <c r="C106" s="24">
        <f t="shared" si="67"/>
        <v>55668.975438593443</v>
      </c>
      <c r="D106" s="24">
        <f t="shared" si="64"/>
        <v>0</v>
      </c>
    </row>
    <row r="107" spans="1:4" hidden="1" x14ac:dyDescent="0.25">
      <c r="A107" s="2">
        <v>31</v>
      </c>
      <c r="B107" s="41">
        <f t="shared" ca="1" si="65"/>
        <v>45469</v>
      </c>
      <c r="C107" s="24">
        <f t="shared" si="67"/>
        <v>55668.975438593443</v>
      </c>
      <c r="D107" s="24">
        <f t="shared" si="64"/>
        <v>0</v>
      </c>
    </row>
    <row r="108" spans="1:4" hidden="1" x14ac:dyDescent="0.25">
      <c r="A108" s="2">
        <v>32</v>
      </c>
      <c r="B108" s="41">
        <f t="shared" ca="1" si="65"/>
        <v>45499</v>
      </c>
      <c r="C108" s="24">
        <f t="shared" si="67"/>
        <v>55668.975438593443</v>
      </c>
      <c r="D108" s="24">
        <f t="shared" si="64"/>
        <v>0</v>
      </c>
    </row>
    <row r="109" spans="1:4" hidden="1" x14ac:dyDescent="0.25">
      <c r="A109" s="2">
        <v>33</v>
      </c>
      <c r="B109" s="41">
        <f t="shared" ca="1" si="65"/>
        <v>45530</v>
      </c>
      <c r="C109" s="24">
        <f t="shared" si="67"/>
        <v>55668.975438593443</v>
      </c>
      <c r="D109" s="24">
        <f t="shared" si="64"/>
        <v>0</v>
      </c>
    </row>
    <row r="110" spans="1:4" hidden="1" x14ac:dyDescent="0.25">
      <c r="A110" s="2">
        <v>34</v>
      </c>
      <c r="B110" s="41">
        <f t="shared" ca="1" si="65"/>
        <v>45561</v>
      </c>
      <c r="C110" s="24">
        <f t="shared" si="67"/>
        <v>55668.975438593443</v>
      </c>
      <c r="D110" s="24">
        <f t="shared" si="64"/>
        <v>0</v>
      </c>
    </row>
    <row r="111" spans="1:4" hidden="1" x14ac:dyDescent="0.25">
      <c r="A111" s="2">
        <v>35</v>
      </c>
      <c r="B111" s="41">
        <f t="shared" ca="1" si="65"/>
        <v>45591</v>
      </c>
      <c r="C111" s="24">
        <f t="shared" si="67"/>
        <v>55668.975438593443</v>
      </c>
      <c r="D111" s="24">
        <f t="shared" si="64"/>
        <v>-54760.857878775721</v>
      </c>
    </row>
    <row r="112" spans="1:4" hidden="1" x14ac:dyDescent="0.25">
      <c r="A112" s="2">
        <v>36</v>
      </c>
      <c r="B112" s="41">
        <f t="shared" ca="1" si="65"/>
        <v>45622</v>
      </c>
      <c r="C112" s="24">
        <f t="shared" si="67"/>
        <v>110429.83331736916</v>
      </c>
      <c r="D112" s="24">
        <f t="shared" si="64"/>
        <v>110429.83331736916</v>
      </c>
    </row>
    <row r="113" spans="1:4" hidden="1" x14ac:dyDescent="0.25">
      <c r="A113" s="2">
        <v>37</v>
      </c>
      <c r="B113" s="41">
        <f t="shared" ca="1" si="65"/>
        <v>45652</v>
      </c>
      <c r="C113" s="24">
        <f t="shared" ref="C113:C124" si="68">M20</f>
        <v>0</v>
      </c>
      <c r="D113" s="24">
        <f t="shared" si="64"/>
        <v>0</v>
      </c>
    </row>
    <row r="114" spans="1:4" hidden="1" x14ac:dyDescent="0.25">
      <c r="A114" s="2">
        <v>38</v>
      </c>
      <c r="B114" s="41">
        <f t="shared" ca="1" si="65"/>
        <v>45683</v>
      </c>
      <c r="C114" s="24">
        <f t="shared" si="68"/>
        <v>0</v>
      </c>
      <c r="D114" s="24">
        <f t="shared" si="64"/>
        <v>0</v>
      </c>
    </row>
    <row r="115" spans="1:4" hidden="1" x14ac:dyDescent="0.25">
      <c r="A115" s="2">
        <v>39</v>
      </c>
      <c r="B115" s="41">
        <f t="shared" ca="1" si="65"/>
        <v>45714</v>
      </c>
      <c r="C115" s="24">
        <f t="shared" si="68"/>
        <v>0</v>
      </c>
      <c r="D115" s="24">
        <f t="shared" si="64"/>
        <v>0</v>
      </c>
    </row>
    <row r="116" spans="1:4" hidden="1" x14ac:dyDescent="0.25">
      <c r="A116" s="2">
        <v>40</v>
      </c>
      <c r="B116" s="41">
        <f t="shared" ca="1" si="65"/>
        <v>45742</v>
      </c>
      <c r="C116" s="24">
        <f t="shared" si="68"/>
        <v>0</v>
      </c>
      <c r="D116" s="24">
        <f t="shared" si="64"/>
        <v>0</v>
      </c>
    </row>
    <row r="117" spans="1:4" hidden="1" x14ac:dyDescent="0.25">
      <c r="A117" s="2">
        <v>41</v>
      </c>
      <c r="B117" s="41">
        <f t="shared" ca="1" si="65"/>
        <v>45773</v>
      </c>
      <c r="C117" s="24">
        <f t="shared" si="68"/>
        <v>0</v>
      </c>
      <c r="D117" s="24">
        <f t="shared" si="64"/>
        <v>0</v>
      </c>
    </row>
    <row r="118" spans="1:4" hidden="1" x14ac:dyDescent="0.25">
      <c r="A118" s="2">
        <v>42</v>
      </c>
      <c r="B118" s="41">
        <f t="shared" ca="1" si="65"/>
        <v>45803</v>
      </c>
      <c r="C118" s="24">
        <f t="shared" si="68"/>
        <v>0</v>
      </c>
      <c r="D118" s="24">
        <f t="shared" si="64"/>
        <v>0</v>
      </c>
    </row>
    <row r="119" spans="1:4" hidden="1" x14ac:dyDescent="0.25">
      <c r="A119" s="2">
        <v>43</v>
      </c>
      <c r="B119" s="41">
        <f t="shared" ca="1" si="65"/>
        <v>45834</v>
      </c>
      <c r="C119" s="24">
        <f t="shared" si="68"/>
        <v>0</v>
      </c>
      <c r="D119" s="24">
        <f t="shared" si="64"/>
        <v>0</v>
      </c>
    </row>
    <row r="120" spans="1:4" hidden="1" x14ac:dyDescent="0.25">
      <c r="A120" s="2">
        <v>44</v>
      </c>
      <c r="B120" s="41">
        <f t="shared" ca="1" si="65"/>
        <v>45864</v>
      </c>
      <c r="C120" s="24">
        <f t="shared" si="68"/>
        <v>0</v>
      </c>
      <c r="D120" s="24">
        <f t="shared" si="64"/>
        <v>0</v>
      </c>
    </row>
    <row r="121" spans="1:4" hidden="1" x14ac:dyDescent="0.25">
      <c r="A121" s="2">
        <v>45</v>
      </c>
      <c r="B121" s="41">
        <f t="shared" ca="1" si="65"/>
        <v>45895</v>
      </c>
      <c r="C121" s="24">
        <f t="shared" si="68"/>
        <v>0</v>
      </c>
      <c r="D121" s="24">
        <f t="shared" si="64"/>
        <v>0</v>
      </c>
    </row>
    <row r="122" spans="1:4" hidden="1" x14ac:dyDescent="0.25">
      <c r="A122" s="2">
        <v>46</v>
      </c>
      <c r="B122" s="41">
        <f t="shared" ca="1" si="65"/>
        <v>45926</v>
      </c>
      <c r="C122" s="24">
        <f t="shared" si="68"/>
        <v>0</v>
      </c>
      <c r="D122" s="24">
        <f t="shared" si="64"/>
        <v>0</v>
      </c>
    </row>
    <row r="123" spans="1:4" hidden="1" x14ac:dyDescent="0.25">
      <c r="A123" s="2">
        <v>47</v>
      </c>
      <c r="B123" s="41">
        <f t="shared" ca="1" si="65"/>
        <v>45956</v>
      </c>
      <c r="C123" s="24">
        <f t="shared" si="68"/>
        <v>0</v>
      </c>
      <c r="D123" s="24">
        <f t="shared" si="64"/>
        <v>0</v>
      </c>
    </row>
    <row r="124" spans="1:4" hidden="1" x14ac:dyDescent="0.25">
      <c r="A124" s="2">
        <v>48</v>
      </c>
      <c r="B124" s="41">
        <f t="shared" ca="1" si="65"/>
        <v>45987</v>
      </c>
      <c r="C124" s="24">
        <f t="shared" si="68"/>
        <v>0</v>
      </c>
      <c r="D124" s="24">
        <f t="shared" si="64"/>
        <v>0</v>
      </c>
    </row>
    <row r="125" spans="1:4" hidden="1" x14ac:dyDescent="0.25">
      <c r="A125" s="2">
        <v>49</v>
      </c>
      <c r="B125" s="41">
        <f t="shared" ca="1" si="65"/>
        <v>46017</v>
      </c>
      <c r="C125" s="24">
        <f t="shared" ref="C125:C136" si="69">P20</f>
        <v>0</v>
      </c>
      <c r="D125" s="24">
        <f t="shared" si="64"/>
        <v>0</v>
      </c>
    </row>
    <row r="126" spans="1:4" hidden="1" x14ac:dyDescent="0.25">
      <c r="A126" s="2">
        <v>50</v>
      </c>
      <c r="B126" s="41">
        <f t="shared" ca="1" si="65"/>
        <v>46048</v>
      </c>
      <c r="C126" s="24">
        <f t="shared" si="69"/>
        <v>0</v>
      </c>
      <c r="D126" s="24">
        <f t="shared" si="64"/>
        <v>0</v>
      </c>
    </row>
    <row r="127" spans="1:4" hidden="1" x14ac:dyDescent="0.25">
      <c r="A127" s="2">
        <v>51</v>
      </c>
      <c r="B127" s="41">
        <f t="shared" ca="1" si="65"/>
        <v>46079</v>
      </c>
      <c r="C127" s="24">
        <f t="shared" si="69"/>
        <v>0</v>
      </c>
      <c r="D127" s="24">
        <f t="shared" si="64"/>
        <v>0</v>
      </c>
    </row>
    <row r="128" spans="1:4" hidden="1" x14ac:dyDescent="0.25">
      <c r="A128" s="2">
        <v>52</v>
      </c>
      <c r="B128" s="41">
        <f t="shared" ca="1" si="65"/>
        <v>46107</v>
      </c>
      <c r="C128" s="24">
        <f t="shared" si="69"/>
        <v>0</v>
      </c>
      <c r="D128" s="24">
        <f t="shared" si="64"/>
        <v>0</v>
      </c>
    </row>
    <row r="129" spans="1:4" hidden="1" x14ac:dyDescent="0.25">
      <c r="A129" s="2">
        <v>53</v>
      </c>
      <c r="B129" s="41">
        <f t="shared" ca="1" si="65"/>
        <v>46138</v>
      </c>
      <c r="C129" s="24">
        <f t="shared" si="69"/>
        <v>0</v>
      </c>
      <c r="D129" s="24">
        <f t="shared" si="64"/>
        <v>0</v>
      </c>
    </row>
    <row r="130" spans="1:4" hidden="1" x14ac:dyDescent="0.25">
      <c r="A130" s="2">
        <v>54</v>
      </c>
      <c r="B130" s="41">
        <f t="shared" ca="1" si="65"/>
        <v>46168</v>
      </c>
      <c r="C130" s="24">
        <f t="shared" si="69"/>
        <v>0</v>
      </c>
      <c r="D130" s="24">
        <f t="shared" si="64"/>
        <v>0</v>
      </c>
    </row>
    <row r="131" spans="1:4" hidden="1" x14ac:dyDescent="0.25">
      <c r="A131" s="2">
        <v>55</v>
      </c>
      <c r="B131" s="41">
        <f t="shared" ca="1" si="65"/>
        <v>46199</v>
      </c>
      <c r="C131" s="24">
        <f t="shared" si="69"/>
        <v>0</v>
      </c>
      <c r="D131" s="24">
        <f t="shared" si="64"/>
        <v>0</v>
      </c>
    </row>
    <row r="132" spans="1:4" hidden="1" x14ac:dyDescent="0.25">
      <c r="A132" s="2">
        <v>56</v>
      </c>
      <c r="B132" s="41">
        <f t="shared" ca="1" si="65"/>
        <v>46229</v>
      </c>
      <c r="C132" s="24">
        <f t="shared" si="69"/>
        <v>0</v>
      </c>
      <c r="D132" s="24">
        <f t="shared" si="64"/>
        <v>0</v>
      </c>
    </row>
    <row r="133" spans="1:4" hidden="1" x14ac:dyDescent="0.25">
      <c r="A133" s="2">
        <v>57</v>
      </c>
      <c r="B133" s="41">
        <f t="shared" ca="1" si="65"/>
        <v>46260</v>
      </c>
      <c r="C133" s="24">
        <f t="shared" si="69"/>
        <v>0</v>
      </c>
      <c r="D133" s="24">
        <f t="shared" si="64"/>
        <v>0</v>
      </c>
    </row>
    <row r="134" spans="1:4" hidden="1" x14ac:dyDescent="0.25">
      <c r="A134" s="2">
        <v>58</v>
      </c>
      <c r="B134" s="41">
        <f t="shared" ca="1" si="65"/>
        <v>46291</v>
      </c>
      <c r="C134" s="24">
        <f t="shared" si="69"/>
        <v>0</v>
      </c>
      <c r="D134" s="24">
        <f t="shared" si="64"/>
        <v>0</v>
      </c>
    </row>
    <row r="135" spans="1:4" hidden="1" x14ac:dyDescent="0.25">
      <c r="A135" s="2">
        <v>59</v>
      </c>
      <c r="B135" s="41">
        <f t="shared" ca="1" si="65"/>
        <v>46321</v>
      </c>
      <c r="C135" s="24">
        <f t="shared" si="69"/>
        <v>0</v>
      </c>
      <c r="D135" s="24">
        <f t="shared" si="64"/>
        <v>0</v>
      </c>
    </row>
    <row r="136" spans="1:4" hidden="1" x14ac:dyDescent="0.25">
      <c r="A136" s="2">
        <v>60</v>
      </c>
      <c r="B136" s="41">
        <f t="shared" ca="1" si="65"/>
        <v>46352</v>
      </c>
      <c r="C136" s="24">
        <f t="shared" si="69"/>
        <v>0</v>
      </c>
      <c r="D136" s="24">
        <f t="shared" si="64"/>
        <v>0</v>
      </c>
    </row>
    <row r="137" spans="1:4" hidden="1" x14ac:dyDescent="0.25">
      <c r="A137" s="2">
        <v>61</v>
      </c>
      <c r="B137" s="41">
        <f t="shared" ca="1" si="65"/>
        <v>46382</v>
      </c>
      <c r="C137" s="24">
        <f t="shared" ref="C137:C148" si="70">S20</f>
        <v>0</v>
      </c>
      <c r="D137" s="24">
        <f t="shared" si="64"/>
        <v>0</v>
      </c>
    </row>
    <row r="138" spans="1:4" hidden="1" x14ac:dyDescent="0.25">
      <c r="A138" s="2">
        <v>62</v>
      </c>
      <c r="B138" s="41">
        <f t="shared" ca="1" si="65"/>
        <v>46413</v>
      </c>
      <c r="C138" s="24">
        <f t="shared" si="70"/>
        <v>0</v>
      </c>
      <c r="D138" s="24">
        <f t="shared" si="64"/>
        <v>0</v>
      </c>
    </row>
    <row r="139" spans="1:4" hidden="1" x14ac:dyDescent="0.25">
      <c r="A139" s="2">
        <v>63</v>
      </c>
      <c r="B139" s="41">
        <f t="shared" ca="1" si="65"/>
        <v>46444</v>
      </c>
      <c r="C139" s="24">
        <f t="shared" si="70"/>
        <v>0</v>
      </c>
      <c r="D139" s="24">
        <f t="shared" si="64"/>
        <v>0</v>
      </c>
    </row>
    <row r="140" spans="1:4" hidden="1" x14ac:dyDescent="0.25">
      <c r="A140" s="2">
        <v>64</v>
      </c>
      <c r="B140" s="41">
        <f t="shared" ca="1" si="65"/>
        <v>46472</v>
      </c>
      <c r="C140" s="24">
        <f t="shared" si="70"/>
        <v>0</v>
      </c>
      <c r="D140" s="24">
        <f t="shared" si="64"/>
        <v>0</v>
      </c>
    </row>
    <row r="141" spans="1:4" hidden="1" x14ac:dyDescent="0.25">
      <c r="A141" s="2">
        <v>65</v>
      </c>
      <c r="B141" s="41">
        <f t="shared" ca="1" si="65"/>
        <v>46503</v>
      </c>
      <c r="C141" s="24">
        <f t="shared" si="70"/>
        <v>0</v>
      </c>
      <c r="D141" s="24">
        <f t="shared" si="64"/>
        <v>0</v>
      </c>
    </row>
    <row r="142" spans="1:4" hidden="1" x14ac:dyDescent="0.25">
      <c r="A142" s="2">
        <v>66</v>
      </c>
      <c r="B142" s="41">
        <f t="shared" ca="1" si="65"/>
        <v>46533</v>
      </c>
      <c r="C142" s="24">
        <f t="shared" si="70"/>
        <v>0</v>
      </c>
      <c r="D142" s="24">
        <f t="shared" ref="D142:D205" si="71">C142-C143</f>
        <v>0</v>
      </c>
    </row>
    <row r="143" spans="1:4" hidden="1" x14ac:dyDescent="0.25">
      <c r="A143" s="2">
        <v>67</v>
      </c>
      <c r="B143" s="41">
        <f t="shared" ref="B143:B206" ca="1" si="72">EDATE(B142,1)</f>
        <v>46564</v>
      </c>
      <c r="C143" s="24">
        <f t="shared" si="70"/>
        <v>0</v>
      </c>
      <c r="D143" s="24">
        <f t="shared" si="71"/>
        <v>0</v>
      </c>
    </row>
    <row r="144" spans="1:4" hidden="1" x14ac:dyDescent="0.25">
      <c r="A144" s="2">
        <v>68</v>
      </c>
      <c r="B144" s="41">
        <f t="shared" ca="1" si="72"/>
        <v>46594</v>
      </c>
      <c r="C144" s="24">
        <f t="shared" si="70"/>
        <v>0</v>
      </c>
      <c r="D144" s="24">
        <f t="shared" si="71"/>
        <v>0</v>
      </c>
    </row>
    <row r="145" spans="1:4" hidden="1" x14ac:dyDescent="0.25">
      <c r="A145" s="2">
        <v>69</v>
      </c>
      <c r="B145" s="41">
        <f t="shared" ca="1" si="72"/>
        <v>46625</v>
      </c>
      <c r="C145" s="24">
        <f t="shared" si="70"/>
        <v>0</v>
      </c>
      <c r="D145" s="24">
        <f t="shared" si="71"/>
        <v>0</v>
      </c>
    </row>
    <row r="146" spans="1:4" hidden="1" x14ac:dyDescent="0.25">
      <c r="A146" s="2">
        <v>70</v>
      </c>
      <c r="B146" s="41">
        <f t="shared" ca="1" si="72"/>
        <v>46656</v>
      </c>
      <c r="C146" s="24">
        <f t="shared" si="70"/>
        <v>0</v>
      </c>
      <c r="D146" s="24">
        <f t="shared" si="71"/>
        <v>0</v>
      </c>
    </row>
    <row r="147" spans="1:4" hidden="1" x14ac:dyDescent="0.25">
      <c r="A147" s="2">
        <v>71</v>
      </c>
      <c r="B147" s="41">
        <f t="shared" ca="1" si="72"/>
        <v>46686</v>
      </c>
      <c r="C147" s="24">
        <f t="shared" si="70"/>
        <v>0</v>
      </c>
      <c r="D147" s="24">
        <f t="shared" si="71"/>
        <v>0</v>
      </c>
    </row>
    <row r="148" spans="1:4" hidden="1" x14ac:dyDescent="0.25">
      <c r="A148" s="2">
        <v>72</v>
      </c>
      <c r="B148" s="41">
        <f t="shared" ca="1" si="72"/>
        <v>46717</v>
      </c>
      <c r="C148" s="24">
        <f t="shared" si="70"/>
        <v>0</v>
      </c>
      <c r="D148" s="24">
        <f t="shared" si="71"/>
        <v>0</v>
      </c>
    </row>
    <row r="149" spans="1:4" hidden="1" x14ac:dyDescent="0.25">
      <c r="A149" s="2">
        <v>73</v>
      </c>
      <c r="B149" s="41">
        <f t="shared" ca="1" si="72"/>
        <v>46747</v>
      </c>
      <c r="C149" s="24">
        <f t="shared" ref="C149:C160" si="73">V20</f>
        <v>0</v>
      </c>
      <c r="D149" s="24">
        <f t="shared" si="71"/>
        <v>0</v>
      </c>
    </row>
    <row r="150" spans="1:4" hidden="1" x14ac:dyDescent="0.25">
      <c r="A150" s="2">
        <v>74</v>
      </c>
      <c r="B150" s="41">
        <f t="shared" ca="1" si="72"/>
        <v>46778</v>
      </c>
      <c r="C150" s="24">
        <f t="shared" si="73"/>
        <v>0</v>
      </c>
      <c r="D150" s="24">
        <f t="shared" si="71"/>
        <v>0</v>
      </c>
    </row>
    <row r="151" spans="1:4" hidden="1" x14ac:dyDescent="0.25">
      <c r="A151" s="2">
        <v>75</v>
      </c>
      <c r="B151" s="41">
        <f t="shared" ca="1" si="72"/>
        <v>46809</v>
      </c>
      <c r="C151" s="24">
        <f t="shared" si="73"/>
        <v>0</v>
      </c>
      <c r="D151" s="24">
        <f t="shared" si="71"/>
        <v>0</v>
      </c>
    </row>
    <row r="152" spans="1:4" hidden="1" x14ac:dyDescent="0.25">
      <c r="A152" s="2">
        <v>76</v>
      </c>
      <c r="B152" s="41">
        <f t="shared" ca="1" si="72"/>
        <v>46838</v>
      </c>
      <c r="C152" s="24">
        <f t="shared" si="73"/>
        <v>0</v>
      </c>
      <c r="D152" s="24">
        <f t="shared" si="71"/>
        <v>0</v>
      </c>
    </row>
    <row r="153" spans="1:4" hidden="1" x14ac:dyDescent="0.25">
      <c r="A153" s="2">
        <v>77</v>
      </c>
      <c r="B153" s="41">
        <f t="shared" ca="1" si="72"/>
        <v>46869</v>
      </c>
      <c r="C153" s="24">
        <f t="shared" si="73"/>
        <v>0</v>
      </c>
      <c r="D153" s="24">
        <f t="shared" si="71"/>
        <v>0</v>
      </c>
    </row>
    <row r="154" spans="1:4" hidden="1" x14ac:dyDescent="0.25">
      <c r="A154" s="2">
        <v>78</v>
      </c>
      <c r="B154" s="41">
        <f t="shared" ca="1" si="72"/>
        <v>46899</v>
      </c>
      <c r="C154" s="24">
        <f t="shared" si="73"/>
        <v>0</v>
      </c>
      <c r="D154" s="24">
        <f t="shared" si="71"/>
        <v>0</v>
      </c>
    </row>
    <row r="155" spans="1:4" hidden="1" x14ac:dyDescent="0.25">
      <c r="A155" s="2">
        <v>79</v>
      </c>
      <c r="B155" s="41">
        <f t="shared" ca="1" si="72"/>
        <v>46930</v>
      </c>
      <c r="C155" s="24">
        <f t="shared" si="73"/>
        <v>0</v>
      </c>
      <c r="D155" s="24">
        <f t="shared" si="71"/>
        <v>0</v>
      </c>
    </row>
    <row r="156" spans="1:4" hidden="1" x14ac:dyDescent="0.25">
      <c r="A156" s="2">
        <v>80</v>
      </c>
      <c r="B156" s="41">
        <f t="shared" ca="1" si="72"/>
        <v>46960</v>
      </c>
      <c r="C156" s="24">
        <f t="shared" si="73"/>
        <v>0</v>
      </c>
      <c r="D156" s="24">
        <f t="shared" si="71"/>
        <v>0</v>
      </c>
    </row>
    <row r="157" spans="1:4" hidden="1" x14ac:dyDescent="0.25">
      <c r="A157" s="2">
        <v>81</v>
      </c>
      <c r="B157" s="41">
        <f t="shared" ca="1" si="72"/>
        <v>46991</v>
      </c>
      <c r="C157" s="24">
        <f t="shared" si="73"/>
        <v>0</v>
      </c>
      <c r="D157" s="24">
        <f t="shared" si="71"/>
        <v>0</v>
      </c>
    </row>
    <row r="158" spans="1:4" hidden="1" x14ac:dyDescent="0.25">
      <c r="A158" s="2">
        <v>82</v>
      </c>
      <c r="B158" s="41">
        <f t="shared" ca="1" si="72"/>
        <v>47022</v>
      </c>
      <c r="C158" s="24">
        <f t="shared" si="73"/>
        <v>0</v>
      </c>
      <c r="D158" s="24">
        <f t="shared" si="71"/>
        <v>0</v>
      </c>
    </row>
    <row r="159" spans="1:4" hidden="1" x14ac:dyDescent="0.25">
      <c r="A159" s="2">
        <v>83</v>
      </c>
      <c r="B159" s="41">
        <f t="shared" ca="1" si="72"/>
        <v>47052</v>
      </c>
      <c r="C159" s="24">
        <f t="shared" si="73"/>
        <v>0</v>
      </c>
      <c r="D159" s="24">
        <f t="shared" si="71"/>
        <v>0</v>
      </c>
    </row>
    <row r="160" spans="1:4" hidden="1" x14ac:dyDescent="0.25">
      <c r="A160" s="2">
        <v>84</v>
      </c>
      <c r="B160" s="41">
        <f t="shared" ca="1" si="72"/>
        <v>47083</v>
      </c>
      <c r="C160" s="24">
        <f t="shared" si="73"/>
        <v>0</v>
      </c>
      <c r="D160" s="24">
        <f t="shared" si="71"/>
        <v>0</v>
      </c>
    </row>
    <row r="161" spans="1:4" hidden="1" x14ac:dyDescent="0.25">
      <c r="A161" s="2">
        <v>85</v>
      </c>
      <c r="B161" s="41">
        <f t="shared" ca="1" si="72"/>
        <v>47113</v>
      </c>
      <c r="C161" s="24">
        <f t="shared" ref="C161:C172" si="74">D35</f>
        <v>0</v>
      </c>
      <c r="D161" s="24">
        <f t="shared" si="71"/>
        <v>0</v>
      </c>
    </row>
    <row r="162" spans="1:4" hidden="1" x14ac:dyDescent="0.25">
      <c r="A162" s="2">
        <v>86</v>
      </c>
      <c r="B162" s="41">
        <f t="shared" ca="1" si="72"/>
        <v>47144</v>
      </c>
      <c r="C162" s="24">
        <f t="shared" si="74"/>
        <v>0</v>
      </c>
      <c r="D162" s="24">
        <f t="shared" si="71"/>
        <v>0</v>
      </c>
    </row>
    <row r="163" spans="1:4" hidden="1" x14ac:dyDescent="0.25">
      <c r="A163" s="2">
        <v>87</v>
      </c>
      <c r="B163" s="41">
        <f t="shared" ca="1" si="72"/>
        <v>47175</v>
      </c>
      <c r="C163" s="24">
        <f t="shared" si="74"/>
        <v>0</v>
      </c>
      <c r="D163" s="24">
        <f t="shared" si="71"/>
        <v>0</v>
      </c>
    </row>
    <row r="164" spans="1:4" hidden="1" x14ac:dyDescent="0.25">
      <c r="A164" s="2">
        <v>88</v>
      </c>
      <c r="B164" s="41">
        <f t="shared" ca="1" si="72"/>
        <v>47203</v>
      </c>
      <c r="C164" s="24">
        <f t="shared" si="74"/>
        <v>0</v>
      </c>
      <c r="D164" s="24">
        <f t="shared" si="71"/>
        <v>0</v>
      </c>
    </row>
    <row r="165" spans="1:4" hidden="1" x14ac:dyDescent="0.25">
      <c r="A165" s="2">
        <v>89</v>
      </c>
      <c r="B165" s="41">
        <f t="shared" ca="1" si="72"/>
        <v>47234</v>
      </c>
      <c r="C165" s="24">
        <f t="shared" si="74"/>
        <v>0</v>
      </c>
      <c r="D165" s="24">
        <f t="shared" si="71"/>
        <v>0</v>
      </c>
    </row>
    <row r="166" spans="1:4" hidden="1" x14ac:dyDescent="0.25">
      <c r="A166" s="2">
        <v>90</v>
      </c>
      <c r="B166" s="41">
        <f t="shared" ca="1" si="72"/>
        <v>47264</v>
      </c>
      <c r="C166" s="24">
        <f t="shared" si="74"/>
        <v>0</v>
      </c>
      <c r="D166" s="24">
        <f t="shared" si="71"/>
        <v>0</v>
      </c>
    </row>
    <row r="167" spans="1:4" hidden="1" x14ac:dyDescent="0.25">
      <c r="A167" s="2">
        <v>91</v>
      </c>
      <c r="B167" s="41">
        <f t="shared" ca="1" si="72"/>
        <v>47295</v>
      </c>
      <c r="C167" s="24">
        <f t="shared" si="74"/>
        <v>0</v>
      </c>
      <c r="D167" s="24">
        <f t="shared" si="71"/>
        <v>0</v>
      </c>
    </row>
    <row r="168" spans="1:4" hidden="1" x14ac:dyDescent="0.25">
      <c r="A168" s="2">
        <v>92</v>
      </c>
      <c r="B168" s="41">
        <f t="shared" ca="1" si="72"/>
        <v>47325</v>
      </c>
      <c r="C168" s="24">
        <f t="shared" si="74"/>
        <v>0</v>
      </c>
      <c r="D168" s="24">
        <f t="shared" si="71"/>
        <v>0</v>
      </c>
    </row>
    <row r="169" spans="1:4" hidden="1" x14ac:dyDescent="0.25">
      <c r="A169" s="2">
        <v>93</v>
      </c>
      <c r="B169" s="41">
        <f t="shared" ca="1" si="72"/>
        <v>47356</v>
      </c>
      <c r="C169" s="24">
        <f t="shared" si="74"/>
        <v>0</v>
      </c>
      <c r="D169" s="24">
        <f t="shared" si="71"/>
        <v>0</v>
      </c>
    </row>
    <row r="170" spans="1:4" hidden="1" x14ac:dyDescent="0.25">
      <c r="A170" s="2">
        <v>94</v>
      </c>
      <c r="B170" s="41">
        <f t="shared" ca="1" si="72"/>
        <v>47387</v>
      </c>
      <c r="C170" s="24">
        <f t="shared" si="74"/>
        <v>0</v>
      </c>
      <c r="D170" s="24">
        <f t="shared" si="71"/>
        <v>0</v>
      </c>
    </row>
    <row r="171" spans="1:4" hidden="1" x14ac:dyDescent="0.25">
      <c r="A171" s="2">
        <v>95</v>
      </c>
      <c r="B171" s="41">
        <f t="shared" ca="1" si="72"/>
        <v>47417</v>
      </c>
      <c r="C171" s="24">
        <f t="shared" si="74"/>
        <v>0</v>
      </c>
      <c r="D171" s="24">
        <f t="shared" si="71"/>
        <v>0</v>
      </c>
    </row>
    <row r="172" spans="1:4" hidden="1" x14ac:dyDescent="0.25">
      <c r="A172" s="2">
        <v>96</v>
      </c>
      <c r="B172" s="41">
        <f t="shared" ca="1" si="72"/>
        <v>47448</v>
      </c>
      <c r="C172" s="24">
        <f t="shared" si="74"/>
        <v>0</v>
      </c>
      <c r="D172" s="24">
        <f t="shared" si="71"/>
        <v>0</v>
      </c>
    </row>
    <row r="173" spans="1:4" hidden="1" x14ac:dyDescent="0.25">
      <c r="A173" s="2">
        <v>97</v>
      </c>
      <c r="B173" s="41">
        <f t="shared" ca="1" si="72"/>
        <v>47478</v>
      </c>
      <c r="C173" s="24">
        <f t="shared" ref="C173:C184" si="75">G35</f>
        <v>0</v>
      </c>
      <c r="D173" s="24">
        <f t="shared" si="71"/>
        <v>0</v>
      </c>
    </row>
    <row r="174" spans="1:4" hidden="1" x14ac:dyDescent="0.25">
      <c r="A174" s="2">
        <v>98</v>
      </c>
      <c r="B174" s="41">
        <f t="shared" ca="1" si="72"/>
        <v>47509</v>
      </c>
      <c r="C174" s="24">
        <f t="shared" si="75"/>
        <v>0</v>
      </c>
      <c r="D174" s="24">
        <f t="shared" si="71"/>
        <v>0</v>
      </c>
    </row>
    <row r="175" spans="1:4" hidden="1" x14ac:dyDescent="0.25">
      <c r="A175" s="2">
        <v>99</v>
      </c>
      <c r="B175" s="41">
        <f t="shared" ca="1" si="72"/>
        <v>47540</v>
      </c>
      <c r="C175" s="24">
        <f t="shared" si="75"/>
        <v>0</v>
      </c>
      <c r="D175" s="24">
        <f t="shared" si="71"/>
        <v>0</v>
      </c>
    </row>
    <row r="176" spans="1:4" hidden="1" x14ac:dyDescent="0.25">
      <c r="A176" s="2">
        <v>100</v>
      </c>
      <c r="B176" s="41">
        <f t="shared" ca="1" si="72"/>
        <v>47568</v>
      </c>
      <c r="C176" s="24">
        <f t="shared" si="75"/>
        <v>0</v>
      </c>
      <c r="D176" s="24">
        <f t="shared" si="71"/>
        <v>0</v>
      </c>
    </row>
    <row r="177" spans="1:4" hidden="1" x14ac:dyDescent="0.25">
      <c r="A177" s="2">
        <v>101</v>
      </c>
      <c r="B177" s="41">
        <f t="shared" ca="1" si="72"/>
        <v>47599</v>
      </c>
      <c r="C177" s="24">
        <f t="shared" si="75"/>
        <v>0</v>
      </c>
      <c r="D177" s="24">
        <f t="shared" si="71"/>
        <v>0</v>
      </c>
    </row>
    <row r="178" spans="1:4" hidden="1" x14ac:dyDescent="0.25">
      <c r="A178" s="2">
        <v>102</v>
      </c>
      <c r="B178" s="41">
        <f t="shared" ca="1" si="72"/>
        <v>47629</v>
      </c>
      <c r="C178" s="24">
        <f t="shared" si="75"/>
        <v>0</v>
      </c>
      <c r="D178" s="24">
        <f t="shared" si="71"/>
        <v>0</v>
      </c>
    </row>
    <row r="179" spans="1:4" hidden="1" x14ac:dyDescent="0.25">
      <c r="A179" s="2">
        <v>103</v>
      </c>
      <c r="B179" s="41">
        <f t="shared" ca="1" si="72"/>
        <v>47660</v>
      </c>
      <c r="C179" s="24">
        <f t="shared" si="75"/>
        <v>0</v>
      </c>
      <c r="D179" s="24">
        <f t="shared" si="71"/>
        <v>0</v>
      </c>
    </row>
    <row r="180" spans="1:4" hidden="1" x14ac:dyDescent="0.25">
      <c r="A180" s="2">
        <v>104</v>
      </c>
      <c r="B180" s="41">
        <f t="shared" ca="1" si="72"/>
        <v>47690</v>
      </c>
      <c r="C180" s="24">
        <f t="shared" si="75"/>
        <v>0</v>
      </c>
      <c r="D180" s="24">
        <f t="shared" si="71"/>
        <v>0</v>
      </c>
    </row>
    <row r="181" spans="1:4" hidden="1" x14ac:dyDescent="0.25">
      <c r="A181" s="2">
        <v>105</v>
      </c>
      <c r="B181" s="41">
        <f t="shared" ca="1" si="72"/>
        <v>47721</v>
      </c>
      <c r="C181" s="24">
        <f t="shared" si="75"/>
        <v>0</v>
      </c>
      <c r="D181" s="24">
        <f t="shared" si="71"/>
        <v>0</v>
      </c>
    </row>
    <row r="182" spans="1:4" hidden="1" x14ac:dyDescent="0.25">
      <c r="A182" s="2">
        <v>106</v>
      </c>
      <c r="B182" s="41">
        <f t="shared" ca="1" si="72"/>
        <v>47752</v>
      </c>
      <c r="C182" s="24">
        <f t="shared" si="75"/>
        <v>0</v>
      </c>
      <c r="D182" s="24">
        <f t="shared" si="71"/>
        <v>0</v>
      </c>
    </row>
    <row r="183" spans="1:4" hidden="1" x14ac:dyDescent="0.25">
      <c r="A183" s="2">
        <v>107</v>
      </c>
      <c r="B183" s="41">
        <f t="shared" ca="1" si="72"/>
        <v>47782</v>
      </c>
      <c r="C183" s="24">
        <f t="shared" si="75"/>
        <v>0</v>
      </c>
      <c r="D183" s="24">
        <f t="shared" si="71"/>
        <v>0</v>
      </c>
    </row>
    <row r="184" spans="1:4" hidden="1" x14ac:dyDescent="0.25">
      <c r="A184" s="2">
        <v>108</v>
      </c>
      <c r="B184" s="41">
        <f t="shared" ca="1" si="72"/>
        <v>47813</v>
      </c>
      <c r="C184" s="24">
        <f t="shared" si="75"/>
        <v>0</v>
      </c>
      <c r="D184" s="24">
        <f t="shared" si="71"/>
        <v>0</v>
      </c>
    </row>
    <row r="185" spans="1:4" hidden="1" x14ac:dyDescent="0.25">
      <c r="A185" s="2">
        <v>109</v>
      </c>
      <c r="B185" s="41">
        <f t="shared" ca="1" si="72"/>
        <v>47843</v>
      </c>
      <c r="C185" s="24">
        <f t="shared" ref="C185:C196" si="76">J35</f>
        <v>0</v>
      </c>
      <c r="D185" s="24">
        <f t="shared" si="71"/>
        <v>0</v>
      </c>
    </row>
    <row r="186" spans="1:4" hidden="1" x14ac:dyDescent="0.25">
      <c r="A186" s="2">
        <v>110</v>
      </c>
      <c r="B186" s="41">
        <f t="shared" ca="1" si="72"/>
        <v>47874</v>
      </c>
      <c r="C186" s="24">
        <f t="shared" si="76"/>
        <v>0</v>
      </c>
      <c r="D186" s="24">
        <f t="shared" si="71"/>
        <v>0</v>
      </c>
    </row>
    <row r="187" spans="1:4" hidden="1" x14ac:dyDescent="0.25">
      <c r="A187" s="2">
        <v>111</v>
      </c>
      <c r="B187" s="41">
        <f t="shared" ca="1" si="72"/>
        <v>47905</v>
      </c>
      <c r="C187" s="24">
        <f t="shared" si="76"/>
        <v>0</v>
      </c>
      <c r="D187" s="24">
        <f t="shared" si="71"/>
        <v>0</v>
      </c>
    </row>
    <row r="188" spans="1:4" hidden="1" x14ac:dyDescent="0.25">
      <c r="A188" s="2">
        <v>112</v>
      </c>
      <c r="B188" s="41">
        <f t="shared" ca="1" si="72"/>
        <v>47933</v>
      </c>
      <c r="C188" s="24">
        <f t="shared" si="76"/>
        <v>0</v>
      </c>
      <c r="D188" s="24">
        <f t="shared" si="71"/>
        <v>0</v>
      </c>
    </row>
    <row r="189" spans="1:4" hidden="1" x14ac:dyDescent="0.25">
      <c r="A189" s="2">
        <v>113</v>
      </c>
      <c r="B189" s="41">
        <f t="shared" ca="1" si="72"/>
        <v>47964</v>
      </c>
      <c r="C189" s="24">
        <f t="shared" si="76"/>
        <v>0</v>
      </c>
      <c r="D189" s="24">
        <f t="shared" si="71"/>
        <v>0</v>
      </c>
    </row>
    <row r="190" spans="1:4" hidden="1" x14ac:dyDescent="0.25">
      <c r="A190" s="2">
        <v>114</v>
      </c>
      <c r="B190" s="41">
        <f t="shared" ca="1" si="72"/>
        <v>47994</v>
      </c>
      <c r="C190" s="24">
        <f t="shared" si="76"/>
        <v>0</v>
      </c>
      <c r="D190" s="24">
        <f t="shared" si="71"/>
        <v>0</v>
      </c>
    </row>
    <row r="191" spans="1:4" hidden="1" x14ac:dyDescent="0.25">
      <c r="A191" s="2">
        <v>115</v>
      </c>
      <c r="B191" s="41">
        <f t="shared" ca="1" si="72"/>
        <v>48025</v>
      </c>
      <c r="C191" s="24">
        <f t="shared" si="76"/>
        <v>0</v>
      </c>
      <c r="D191" s="24">
        <f t="shared" si="71"/>
        <v>0</v>
      </c>
    </row>
    <row r="192" spans="1:4" hidden="1" x14ac:dyDescent="0.25">
      <c r="A192" s="2">
        <v>116</v>
      </c>
      <c r="B192" s="41">
        <f t="shared" ca="1" si="72"/>
        <v>48055</v>
      </c>
      <c r="C192" s="24">
        <f t="shared" si="76"/>
        <v>0</v>
      </c>
      <c r="D192" s="24">
        <f t="shared" si="71"/>
        <v>0</v>
      </c>
    </row>
    <row r="193" spans="1:4" hidden="1" x14ac:dyDescent="0.25">
      <c r="A193" s="2">
        <v>117</v>
      </c>
      <c r="B193" s="41">
        <f t="shared" ca="1" si="72"/>
        <v>48086</v>
      </c>
      <c r="C193" s="24">
        <f t="shared" si="76"/>
        <v>0</v>
      </c>
      <c r="D193" s="24">
        <f t="shared" si="71"/>
        <v>0</v>
      </c>
    </row>
    <row r="194" spans="1:4" hidden="1" x14ac:dyDescent="0.25">
      <c r="A194" s="2">
        <v>118</v>
      </c>
      <c r="B194" s="41">
        <f t="shared" ca="1" si="72"/>
        <v>48117</v>
      </c>
      <c r="C194" s="24">
        <f t="shared" si="76"/>
        <v>0</v>
      </c>
      <c r="D194" s="24">
        <f t="shared" si="71"/>
        <v>0</v>
      </c>
    </row>
    <row r="195" spans="1:4" hidden="1" x14ac:dyDescent="0.25">
      <c r="A195" s="2">
        <v>119</v>
      </c>
      <c r="B195" s="41">
        <f t="shared" ca="1" si="72"/>
        <v>48147</v>
      </c>
      <c r="C195" s="24">
        <f t="shared" si="76"/>
        <v>0</v>
      </c>
      <c r="D195" s="24">
        <f t="shared" si="71"/>
        <v>0</v>
      </c>
    </row>
    <row r="196" spans="1:4" hidden="1" x14ac:dyDescent="0.25">
      <c r="A196" s="2">
        <v>120</v>
      </c>
      <c r="B196" s="41">
        <f t="shared" ca="1" si="72"/>
        <v>48178</v>
      </c>
      <c r="C196" s="24">
        <f t="shared" si="76"/>
        <v>0</v>
      </c>
      <c r="D196" s="24">
        <f t="shared" si="71"/>
        <v>0</v>
      </c>
    </row>
    <row r="197" spans="1:4" hidden="1" x14ac:dyDescent="0.25">
      <c r="A197" s="2">
        <v>121</v>
      </c>
      <c r="B197" s="41">
        <f t="shared" ca="1" si="72"/>
        <v>48208</v>
      </c>
      <c r="C197" s="29">
        <f t="shared" ref="C197:C208" si="77">M35</f>
        <v>0</v>
      </c>
      <c r="D197" s="24">
        <f t="shared" si="71"/>
        <v>0</v>
      </c>
    </row>
    <row r="198" spans="1:4" hidden="1" x14ac:dyDescent="0.25">
      <c r="A198" s="2">
        <v>122</v>
      </c>
      <c r="B198" s="41">
        <f t="shared" ca="1" si="72"/>
        <v>48239</v>
      </c>
      <c r="C198" s="29">
        <f t="shared" si="77"/>
        <v>0</v>
      </c>
      <c r="D198" s="24">
        <f t="shared" si="71"/>
        <v>0</v>
      </c>
    </row>
    <row r="199" spans="1:4" hidden="1" x14ac:dyDescent="0.25">
      <c r="A199" s="2">
        <v>123</v>
      </c>
      <c r="B199" s="41">
        <f t="shared" ca="1" si="72"/>
        <v>48270</v>
      </c>
      <c r="C199" s="29">
        <f t="shared" si="77"/>
        <v>0</v>
      </c>
      <c r="D199" s="24">
        <f t="shared" si="71"/>
        <v>0</v>
      </c>
    </row>
    <row r="200" spans="1:4" hidden="1" x14ac:dyDescent="0.25">
      <c r="A200" s="2">
        <v>124</v>
      </c>
      <c r="B200" s="41">
        <f t="shared" ca="1" si="72"/>
        <v>48299</v>
      </c>
      <c r="C200" s="29">
        <f t="shared" si="77"/>
        <v>0</v>
      </c>
      <c r="D200" s="24">
        <f t="shared" si="71"/>
        <v>0</v>
      </c>
    </row>
    <row r="201" spans="1:4" hidden="1" x14ac:dyDescent="0.25">
      <c r="A201" s="2">
        <v>125</v>
      </c>
      <c r="B201" s="41">
        <f t="shared" ca="1" si="72"/>
        <v>48330</v>
      </c>
      <c r="C201" s="29">
        <f t="shared" si="77"/>
        <v>0</v>
      </c>
      <c r="D201" s="24">
        <f t="shared" si="71"/>
        <v>0</v>
      </c>
    </row>
    <row r="202" spans="1:4" hidden="1" x14ac:dyDescent="0.25">
      <c r="A202" s="2">
        <v>126</v>
      </c>
      <c r="B202" s="41">
        <f t="shared" ca="1" si="72"/>
        <v>48360</v>
      </c>
      <c r="C202" s="29">
        <f t="shared" si="77"/>
        <v>0</v>
      </c>
      <c r="D202" s="24">
        <f t="shared" si="71"/>
        <v>0</v>
      </c>
    </row>
    <row r="203" spans="1:4" hidden="1" x14ac:dyDescent="0.25">
      <c r="A203" s="2">
        <v>127</v>
      </c>
      <c r="B203" s="41">
        <f t="shared" ca="1" si="72"/>
        <v>48391</v>
      </c>
      <c r="C203" s="29">
        <f t="shared" si="77"/>
        <v>0</v>
      </c>
      <c r="D203" s="24">
        <f t="shared" si="71"/>
        <v>0</v>
      </c>
    </row>
    <row r="204" spans="1:4" hidden="1" x14ac:dyDescent="0.25">
      <c r="A204" s="2">
        <v>128</v>
      </c>
      <c r="B204" s="41">
        <f t="shared" ca="1" si="72"/>
        <v>48421</v>
      </c>
      <c r="C204" s="29">
        <f t="shared" si="77"/>
        <v>0</v>
      </c>
      <c r="D204" s="24">
        <f t="shared" si="71"/>
        <v>0</v>
      </c>
    </row>
    <row r="205" spans="1:4" hidden="1" x14ac:dyDescent="0.25">
      <c r="A205" s="2">
        <v>129</v>
      </c>
      <c r="B205" s="41">
        <f t="shared" ca="1" si="72"/>
        <v>48452</v>
      </c>
      <c r="C205" s="29">
        <f t="shared" si="77"/>
        <v>0</v>
      </c>
      <c r="D205" s="24">
        <f t="shared" si="71"/>
        <v>0</v>
      </c>
    </row>
    <row r="206" spans="1:4" hidden="1" x14ac:dyDescent="0.25">
      <c r="A206" s="2">
        <v>130</v>
      </c>
      <c r="B206" s="41">
        <f t="shared" ca="1" si="72"/>
        <v>48483</v>
      </c>
      <c r="C206" s="29">
        <f t="shared" si="77"/>
        <v>0</v>
      </c>
      <c r="D206" s="24">
        <f t="shared" ref="D206:D269" si="78">C206-C207</f>
        <v>0</v>
      </c>
    </row>
    <row r="207" spans="1:4" hidden="1" x14ac:dyDescent="0.25">
      <c r="A207" s="2">
        <v>131</v>
      </c>
      <c r="B207" s="41">
        <f t="shared" ref="B207:B270" ca="1" si="79">EDATE(B206,1)</f>
        <v>48513</v>
      </c>
      <c r="C207" s="29">
        <f t="shared" si="77"/>
        <v>0</v>
      </c>
      <c r="D207" s="24">
        <f t="shared" si="78"/>
        <v>0</v>
      </c>
    </row>
    <row r="208" spans="1:4" hidden="1" x14ac:dyDescent="0.25">
      <c r="A208" s="2">
        <v>132</v>
      </c>
      <c r="B208" s="41">
        <f t="shared" ca="1" si="79"/>
        <v>48544</v>
      </c>
      <c r="C208" s="29">
        <f t="shared" si="77"/>
        <v>0</v>
      </c>
      <c r="D208" s="24">
        <f t="shared" si="78"/>
        <v>0</v>
      </c>
    </row>
    <row r="209" spans="1:4" hidden="1" x14ac:dyDescent="0.25">
      <c r="A209" s="2">
        <v>133</v>
      </c>
      <c r="B209" s="41">
        <f t="shared" ca="1" si="79"/>
        <v>48574</v>
      </c>
      <c r="C209" s="29">
        <f t="shared" ref="C209:C220" si="80">P35</f>
        <v>0</v>
      </c>
      <c r="D209" s="24">
        <f t="shared" si="78"/>
        <v>0</v>
      </c>
    </row>
    <row r="210" spans="1:4" hidden="1" x14ac:dyDescent="0.25">
      <c r="A210" s="2">
        <v>134</v>
      </c>
      <c r="B210" s="41">
        <f t="shared" ca="1" si="79"/>
        <v>48605</v>
      </c>
      <c r="C210" s="29">
        <f t="shared" si="80"/>
        <v>0</v>
      </c>
      <c r="D210" s="24">
        <f t="shared" si="78"/>
        <v>0</v>
      </c>
    </row>
    <row r="211" spans="1:4" hidden="1" x14ac:dyDescent="0.25">
      <c r="A211" s="2">
        <v>135</v>
      </c>
      <c r="B211" s="41">
        <f t="shared" ca="1" si="79"/>
        <v>48636</v>
      </c>
      <c r="C211" s="29">
        <f t="shared" si="80"/>
        <v>0</v>
      </c>
      <c r="D211" s="24">
        <f t="shared" si="78"/>
        <v>0</v>
      </c>
    </row>
    <row r="212" spans="1:4" hidden="1" x14ac:dyDescent="0.25">
      <c r="A212" s="2">
        <v>136</v>
      </c>
      <c r="B212" s="41">
        <f t="shared" ca="1" si="79"/>
        <v>48664</v>
      </c>
      <c r="C212" s="29">
        <f t="shared" si="80"/>
        <v>0</v>
      </c>
      <c r="D212" s="24">
        <f t="shared" si="78"/>
        <v>0</v>
      </c>
    </row>
    <row r="213" spans="1:4" hidden="1" x14ac:dyDescent="0.25">
      <c r="A213" s="2">
        <v>137</v>
      </c>
      <c r="B213" s="41">
        <f t="shared" ca="1" si="79"/>
        <v>48695</v>
      </c>
      <c r="C213" s="29">
        <f t="shared" si="80"/>
        <v>0</v>
      </c>
      <c r="D213" s="24">
        <f t="shared" si="78"/>
        <v>0</v>
      </c>
    </row>
    <row r="214" spans="1:4" hidden="1" x14ac:dyDescent="0.25">
      <c r="A214" s="2">
        <v>138</v>
      </c>
      <c r="B214" s="41">
        <f t="shared" ca="1" si="79"/>
        <v>48725</v>
      </c>
      <c r="C214" s="29">
        <f t="shared" si="80"/>
        <v>0</v>
      </c>
      <c r="D214" s="24">
        <f t="shared" si="78"/>
        <v>0</v>
      </c>
    </row>
    <row r="215" spans="1:4" hidden="1" x14ac:dyDescent="0.25">
      <c r="A215" s="2">
        <v>139</v>
      </c>
      <c r="B215" s="41">
        <f t="shared" ca="1" si="79"/>
        <v>48756</v>
      </c>
      <c r="C215" s="29">
        <f t="shared" si="80"/>
        <v>0</v>
      </c>
      <c r="D215" s="24">
        <f t="shared" si="78"/>
        <v>0</v>
      </c>
    </row>
    <row r="216" spans="1:4" hidden="1" x14ac:dyDescent="0.25">
      <c r="A216" s="2">
        <v>140</v>
      </c>
      <c r="B216" s="41">
        <f t="shared" ca="1" si="79"/>
        <v>48786</v>
      </c>
      <c r="C216" s="29">
        <f t="shared" si="80"/>
        <v>0</v>
      </c>
      <c r="D216" s="24">
        <f t="shared" si="78"/>
        <v>0</v>
      </c>
    </row>
    <row r="217" spans="1:4" hidden="1" x14ac:dyDescent="0.25">
      <c r="A217" s="2">
        <v>141</v>
      </c>
      <c r="B217" s="41">
        <f t="shared" ca="1" si="79"/>
        <v>48817</v>
      </c>
      <c r="C217" s="29">
        <f t="shared" si="80"/>
        <v>0</v>
      </c>
      <c r="D217" s="24">
        <f t="shared" si="78"/>
        <v>0</v>
      </c>
    </row>
    <row r="218" spans="1:4" hidden="1" x14ac:dyDescent="0.25">
      <c r="A218" s="2">
        <v>142</v>
      </c>
      <c r="B218" s="41">
        <f t="shared" ca="1" si="79"/>
        <v>48848</v>
      </c>
      <c r="C218" s="29">
        <f t="shared" si="80"/>
        <v>0</v>
      </c>
      <c r="D218" s="24">
        <f t="shared" si="78"/>
        <v>0</v>
      </c>
    </row>
    <row r="219" spans="1:4" hidden="1" x14ac:dyDescent="0.25">
      <c r="A219" s="2">
        <v>143</v>
      </c>
      <c r="B219" s="41">
        <f t="shared" ca="1" si="79"/>
        <v>48878</v>
      </c>
      <c r="C219" s="29">
        <f t="shared" si="80"/>
        <v>0</v>
      </c>
      <c r="D219" s="24">
        <f t="shared" si="78"/>
        <v>0</v>
      </c>
    </row>
    <row r="220" spans="1:4" hidden="1" x14ac:dyDescent="0.25">
      <c r="A220" s="2">
        <v>144</v>
      </c>
      <c r="B220" s="41">
        <f t="shared" ca="1" si="79"/>
        <v>48909</v>
      </c>
      <c r="C220" s="29">
        <f t="shared" si="80"/>
        <v>0</v>
      </c>
      <c r="D220" s="24">
        <f t="shared" si="78"/>
        <v>0</v>
      </c>
    </row>
    <row r="221" spans="1:4" hidden="1" x14ac:dyDescent="0.25">
      <c r="A221" s="2">
        <v>145</v>
      </c>
      <c r="B221" s="41">
        <f t="shared" ca="1" si="79"/>
        <v>48939</v>
      </c>
      <c r="C221" s="29">
        <f t="shared" ref="C221:C232" si="81">S35</f>
        <v>0</v>
      </c>
      <c r="D221" s="24">
        <f t="shared" si="78"/>
        <v>0</v>
      </c>
    </row>
    <row r="222" spans="1:4" hidden="1" x14ac:dyDescent="0.25">
      <c r="A222" s="2">
        <v>146</v>
      </c>
      <c r="B222" s="41">
        <f t="shared" ca="1" si="79"/>
        <v>48970</v>
      </c>
      <c r="C222" s="29">
        <f t="shared" si="81"/>
        <v>0</v>
      </c>
      <c r="D222" s="24">
        <f t="shared" si="78"/>
        <v>0</v>
      </c>
    </row>
    <row r="223" spans="1:4" hidden="1" x14ac:dyDescent="0.25">
      <c r="A223" s="2">
        <v>147</v>
      </c>
      <c r="B223" s="41">
        <f t="shared" ca="1" si="79"/>
        <v>49001</v>
      </c>
      <c r="C223" s="29">
        <f t="shared" si="81"/>
        <v>0</v>
      </c>
      <c r="D223" s="24">
        <f t="shared" si="78"/>
        <v>0</v>
      </c>
    </row>
    <row r="224" spans="1:4" hidden="1" x14ac:dyDescent="0.25">
      <c r="A224" s="2">
        <v>148</v>
      </c>
      <c r="B224" s="41">
        <f t="shared" ca="1" si="79"/>
        <v>49029</v>
      </c>
      <c r="C224" s="29">
        <f t="shared" si="81"/>
        <v>0</v>
      </c>
      <c r="D224" s="24">
        <f t="shared" si="78"/>
        <v>0</v>
      </c>
    </row>
    <row r="225" spans="1:4" hidden="1" x14ac:dyDescent="0.25">
      <c r="A225" s="2">
        <v>149</v>
      </c>
      <c r="B225" s="41">
        <f t="shared" ca="1" si="79"/>
        <v>49060</v>
      </c>
      <c r="C225" s="29">
        <f t="shared" si="81"/>
        <v>0</v>
      </c>
      <c r="D225" s="24">
        <f t="shared" si="78"/>
        <v>0</v>
      </c>
    </row>
    <row r="226" spans="1:4" hidden="1" x14ac:dyDescent="0.25">
      <c r="A226" s="2">
        <v>150</v>
      </c>
      <c r="B226" s="41">
        <f t="shared" ca="1" si="79"/>
        <v>49090</v>
      </c>
      <c r="C226" s="29">
        <f t="shared" si="81"/>
        <v>0</v>
      </c>
      <c r="D226" s="24">
        <f t="shared" si="78"/>
        <v>0</v>
      </c>
    </row>
    <row r="227" spans="1:4" hidden="1" x14ac:dyDescent="0.25">
      <c r="A227" s="2">
        <v>151</v>
      </c>
      <c r="B227" s="41">
        <f t="shared" ca="1" si="79"/>
        <v>49121</v>
      </c>
      <c r="C227" s="29">
        <f t="shared" si="81"/>
        <v>0</v>
      </c>
      <c r="D227" s="24">
        <f t="shared" si="78"/>
        <v>0</v>
      </c>
    </row>
    <row r="228" spans="1:4" hidden="1" x14ac:dyDescent="0.25">
      <c r="A228" s="2">
        <v>152</v>
      </c>
      <c r="B228" s="41">
        <f t="shared" ca="1" si="79"/>
        <v>49151</v>
      </c>
      <c r="C228" s="29">
        <f t="shared" si="81"/>
        <v>0</v>
      </c>
      <c r="D228" s="24">
        <f t="shared" si="78"/>
        <v>0</v>
      </c>
    </row>
    <row r="229" spans="1:4" hidden="1" x14ac:dyDescent="0.25">
      <c r="A229" s="2">
        <v>153</v>
      </c>
      <c r="B229" s="41">
        <f t="shared" ca="1" si="79"/>
        <v>49182</v>
      </c>
      <c r="C229" s="29">
        <f t="shared" si="81"/>
        <v>0</v>
      </c>
      <c r="D229" s="24">
        <f t="shared" si="78"/>
        <v>0</v>
      </c>
    </row>
    <row r="230" spans="1:4" hidden="1" x14ac:dyDescent="0.25">
      <c r="A230" s="2">
        <v>154</v>
      </c>
      <c r="B230" s="41">
        <f t="shared" ca="1" si="79"/>
        <v>49213</v>
      </c>
      <c r="C230" s="29">
        <f t="shared" si="81"/>
        <v>0</v>
      </c>
      <c r="D230" s="24">
        <f t="shared" si="78"/>
        <v>0</v>
      </c>
    </row>
    <row r="231" spans="1:4" hidden="1" x14ac:dyDescent="0.25">
      <c r="A231" s="2">
        <v>155</v>
      </c>
      <c r="B231" s="41">
        <f t="shared" ca="1" si="79"/>
        <v>49243</v>
      </c>
      <c r="C231" s="29">
        <f t="shared" si="81"/>
        <v>0</v>
      </c>
      <c r="D231" s="24">
        <f t="shared" si="78"/>
        <v>0</v>
      </c>
    </row>
    <row r="232" spans="1:4" hidden="1" x14ac:dyDescent="0.25">
      <c r="A232" s="2">
        <v>156</v>
      </c>
      <c r="B232" s="41">
        <f t="shared" ca="1" si="79"/>
        <v>49274</v>
      </c>
      <c r="C232" s="29">
        <f t="shared" si="81"/>
        <v>0</v>
      </c>
      <c r="D232" s="24">
        <f t="shared" si="78"/>
        <v>0</v>
      </c>
    </row>
    <row r="233" spans="1:4" hidden="1" x14ac:dyDescent="0.25">
      <c r="A233" s="2">
        <v>157</v>
      </c>
      <c r="B233" s="41">
        <f t="shared" ca="1" si="79"/>
        <v>49304</v>
      </c>
      <c r="C233" s="29">
        <f t="shared" ref="C233:C244" si="82">V35</f>
        <v>0</v>
      </c>
      <c r="D233" s="24">
        <f t="shared" si="78"/>
        <v>0</v>
      </c>
    </row>
    <row r="234" spans="1:4" hidden="1" x14ac:dyDescent="0.25">
      <c r="A234" s="2">
        <v>158</v>
      </c>
      <c r="B234" s="41">
        <f t="shared" ca="1" si="79"/>
        <v>49335</v>
      </c>
      <c r="C234" s="29">
        <f t="shared" si="82"/>
        <v>0</v>
      </c>
      <c r="D234" s="24">
        <f t="shared" si="78"/>
        <v>0</v>
      </c>
    </row>
    <row r="235" spans="1:4" hidden="1" x14ac:dyDescent="0.25">
      <c r="A235" s="2">
        <v>159</v>
      </c>
      <c r="B235" s="41">
        <f t="shared" ca="1" si="79"/>
        <v>49366</v>
      </c>
      <c r="C235" s="29">
        <f t="shared" si="82"/>
        <v>0</v>
      </c>
      <c r="D235" s="24">
        <f t="shared" si="78"/>
        <v>0</v>
      </c>
    </row>
    <row r="236" spans="1:4" hidden="1" x14ac:dyDescent="0.25">
      <c r="A236" s="2">
        <v>160</v>
      </c>
      <c r="B236" s="41">
        <f t="shared" ca="1" si="79"/>
        <v>49394</v>
      </c>
      <c r="C236" s="29">
        <f t="shared" si="82"/>
        <v>0</v>
      </c>
      <c r="D236" s="24">
        <f t="shared" si="78"/>
        <v>0</v>
      </c>
    </row>
    <row r="237" spans="1:4" hidden="1" x14ac:dyDescent="0.25">
      <c r="A237" s="2">
        <v>161</v>
      </c>
      <c r="B237" s="41">
        <f t="shared" ca="1" si="79"/>
        <v>49425</v>
      </c>
      <c r="C237" s="29">
        <f t="shared" si="82"/>
        <v>0</v>
      </c>
      <c r="D237" s="24">
        <f t="shared" si="78"/>
        <v>0</v>
      </c>
    </row>
    <row r="238" spans="1:4" hidden="1" x14ac:dyDescent="0.25">
      <c r="A238" s="2">
        <v>162</v>
      </c>
      <c r="B238" s="41">
        <f t="shared" ca="1" si="79"/>
        <v>49455</v>
      </c>
      <c r="C238" s="29">
        <f t="shared" si="82"/>
        <v>0</v>
      </c>
      <c r="D238" s="24">
        <f t="shared" si="78"/>
        <v>0</v>
      </c>
    </row>
    <row r="239" spans="1:4" hidden="1" x14ac:dyDescent="0.25">
      <c r="A239" s="2">
        <v>163</v>
      </c>
      <c r="B239" s="41">
        <f t="shared" ca="1" si="79"/>
        <v>49486</v>
      </c>
      <c r="C239" s="29">
        <f t="shared" si="82"/>
        <v>0</v>
      </c>
      <c r="D239" s="24">
        <f t="shared" si="78"/>
        <v>0</v>
      </c>
    </row>
    <row r="240" spans="1:4" hidden="1" x14ac:dyDescent="0.25">
      <c r="A240" s="2">
        <v>164</v>
      </c>
      <c r="B240" s="41">
        <f t="shared" ca="1" si="79"/>
        <v>49516</v>
      </c>
      <c r="C240" s="29">
        <f t="shared" si="82"/>
        <v>0</v>
      </c>
      <c r="D240" s="24">
        <f t="shared" si="78"/>
        <v>0</v>
      </c>
    </row>
    <row r="241" spans="1:4" hidden="1" x14ac:dyDescent="0.25">
      <c r="A241" s="2">
        <v>165</v>
      </c>
      <c r="B241" s="41">
        <f t="shared" ca="1" si="79"/>
        <v>49547</v>
      </c>
      <c r="C241" s="29">
        <f t="shared" si="82"/>
        <v>0</v>
      </c>
      <c r="D241" s="24">
        <f t="shared" si="78"/>
        <v>0</v>
      </c>
    </row>
    <row r="242" spans="1:4" hidden="1" x14ac:dyDescent="0.25">
      <c r="A242" s="2">
        <v>166</v>
      </c>
      <c r="B242" s="41">
        <f t="shared" ca="1" si="79"/>
        <v>49578</v>
      </c>
      <c r="C242" s="29">
        <f t="shared" si="82"/>
        <v>0</v>
      </c>
      <c r="D242" s="24">
        <f t="shared" si="78"/>
        <v>0</v>
      </c>
    </row>
    <row r="243" spans="1:4" hidden="1" x14ac:dyDescent="0.25">
      <c r="A243" s="2">
        <v>167</v>
      </c>
      <c r="B243" s="41">
        <f t="shared" ca="1" si="79"/>
        <v>49608</v>
      </c>
      <c r="C243" s="29">
        <f t="shared" si="82"/>
        <v>0</v>
      </c>
      <c r="D243" s="24">
        <f t="shared" si="78"/>
        <v>0</v>
      </c>
    </row>
    <row r="244" spans="1:4" hidden="1" x14ac:dyDescent="0.25">
      <c r="A244" s="2">
        <v>168</v>
      </c>
      <c r="B244" s="41">
        <f t="shared" ca="1" si="79"/>
        <v>49639</v>
      </c>
      <c r="C244" s="29">
        <f t="shared" si="82"/>
        <v>0</v>
      </c>
      <c r="D244" s="24">
        <f t="shared" si="78"/>
        <v>0</v>
      </c>
    </row>
    <row r="245" spans="1:4" hidden="1" x14ac:dyDescent="0.25">
      <c r="A245" s="2">
        <v>169</v>
      </c>
      <c r="B245" s="41">
        <f t="shared" ca="1" si="79"/>
        <v>49669</v>
      </c>
      <c r="C245" s="29">
        <f t="shared" ref="C245:C256" si="83">D50</f>
        <v>0</v>
      </c>
      <c r="D245" s="24">
        <f t="shared" si="78"/>
        <v>0</v>
      </c>
    </row>
    <row r="246" spans="1:4" hidden="1" x14ac:dyDescent="0.25">
      <c r="A246" s="2">
        <v>170</v>
      </c>
      <c r="B246" s="41">
        <f t="shared" ca="1" si="79"/>
        <v>49700</v>
      </c>
      <c r="C246" s="29">
        <f t="shared" si="83"/>
        <v>0</v>
      </c>
      <c r="D246" s="24">
        <f t="shared" si="78"/>
        <v>0</v>
      </c>
    </row>
    <row r="247" spans="1:4" hidden="1" x14ac:dyDescent="0.25">
      <c r="A247" s="2">
        <v>171</v>
      </c>
      <c r="B247" s="41">
        <f t="shared" ca="1" si="79"/>
        <v>49731</v>
      </c>
      <c r="C247" s="29">
        <f t="shared" si="83"/>
        <v>0</v>
      </c>
      <c r="D247" s="24">
        <f t="shared" si="78"/>
        <v>0</v>
      </c>
    </row>
    <row r="248" spans="1:4" hidden="1" x14ac:dyDescent="0.25">
      <c r="A248" s="2">
        <v>172</v>
      </c>
      <c r="B248" s="41">
        <f t="shared" ca="1" si="79"/>
        <v>49760</v>
      </c>
      <c r="C248" s="29">
        <f t="shared" si="83"/>
        <v>0</v>
      </c>
      <c r="D248" s="24">
        <f t="shared" si="78"/>
        <v>0</v>
      </c>
    </row>
    <row r="249" spans="1:4" hidden="1" x14ac:dyDescent="0.25">
      <c r="A249" s="2">
        <v>173</v>
      </c>
      <c r="B249" s="41">
        <f t="shared" ca="1" si="79"/>
        <v>49791</v>
      </c>
      <c r="C249" s="29">
        <f t="shared" si="83"/>
        <v>0</v>
      </c>
      <c r="D249" s="24">
        <f t="shared" si="78"/>
        <v>0</v>
      </c>
    </row>
    <row r="250" spans="1:4" hidden="1" x14ac:dyDescent="0.25">
      <c r="A250" s="2">
        <v>174</v>
      </c>
      <c r="B250" s="41">
        <f t="shared" ca="1" si="79"/>
        <v>49821</v>
      </c>
      <c r="C250" s="29">
        <f t="shared" si="83"/>
        <v>0</v>
      </c>
      <c r="D250" s="24">
        <f t="shared" si="78"/>
        <v>0</v>
      </c>
    </row>
    <row r="251" spans="1:4" hidden="1" x14ac:dyDescent="0.25">
      <c r="A251" s="2">
        <v>175</v>
      </c>
      <c r="B251" s="41">
        <f t="shared" ca="1" si="79"/>
        <v>49852</v>
      </c>
      <c r="C251" s="29">
        <f t="shared" si="83"/>
        <v>0</v>
      </c>
      <c r="D251" s="24">
        <f t="shared" si="78"/>
        <v>0</v>
      </c>
    </row>
    <row r="252" spans="1:4" hidden="1" x14ac:dyDescent="0.25">
      <c r="A252" s="2">
        <v>176</v>
      </c>
      <c r="B252" s="41">
        <f t="shared" ca="1" si="79"/>
        <v>49882</v>
      </c>
      <c r="C252" s="29">
        <f t="shared" si="83"/>
        <v>0</v>
      </c>
      <c r="D252" s="24">
        <f t="shared" si="78"/>
        <v>0</v>
      </c>
    </row>
    <row r="253" spans="1:4" hidden="1" x14ac:dyDescent="0.25">
      <c r="A253" s="2">
        <v>177</v>
      </c>
      <c r="B253" s="41">
        <f t="shared" ca="1" si="79"/>
        <v>49913</v>
      </c>
      <c r="C253" s="29">
        <f t="shared" si="83"/>
        <v>0</v>
      </c>
      <c r="D253" s="24">
        <f t="shared" si="78"/>
        <v>0</v>
      </c>
    </row>
    <row r="254" spans="1:4" hidden="1" x14ac:dyDescent="0.25">
      <c r="A254" s="2">
        <v>178</v>
      </c>
      <c r="B254" s="41">
        <f t="shared" ca="1" si="79"/>
        <v>49944</v>
      </c>
      <c r="C254" s="29">
        <f t="shared" si="83"/>
        <v>0</v>
      </c>
      <c r="D254" s="24">
        <f t="shared" si="78"/>
        <v>0</v>
      </c>
    </row>
    <row r="255" spans="1:4" hidden="1" x14ac:dyDescent="0.25">
      <c r="A255" s="2">
        <v>179</v>
      </c>
      <c r="B255" s="41">
        <f t="shared" ca="1" si="79"/>
        <v>49974</v>
      </c>
      <c r="C255" s="29">
        <f t="shared" si="83"/>
        <v>0</v>
      </c>
      <c r="D255" s="24">
        <f t="shared" si="78"/>
        <v>0</v>
      </c>
    </row>
    <row r="256" spans="1:4" hidden="1" x14ac:dyDescent="0.25">
      <c r="A256" s="2">
        <v>180</v>
      </c>
      <c r="B256" s="41">
        <f t="shared" ca="1" si="79"/>
        <v>50005</v>
      </c>
      <c r="C256" s="29">
        <f t="shared" si="83"/>
        <v>0</v>
      </c>
      <c r="D256" s="24">
        <f t="shared" si="78"/>
        <v>0</v>
      </c>
    </row>
    <row r="257" spans="1:4" hidden="1" x14ac:dyDescent="0.25">
      <c r="A257" s="2">
        <v>181</v>
      </c>
      <c r="B257" s="41">
        <f t="shared" ca="1" si="79"/>
        <v>50035</v>
      </c>
      <c r="C257" s="29">
        <f t="shared" ref="C257:C268" si="84">G50</f>
        <v>0</v>
      </c>
      <c r="D257" s="24">
        <f t="shared" si="78"/>
        <v>0</v>
      </c>
    </row>
    <row r="258" spans="1:4" hidden="1" x14ac:dyDescent="0.25">
      <c r="A258" s="2">
        <v>182</v>
      </c>
      <c r="B258" s="41">
        <f t="shared" ca="1" si="79"/>
        <v>50066</v>
      </c>
      <c r="C258" s="29">
        <f t="shared" si="84"/>
        <v>0</v>
      </c>
      <c r="D258" s="24">
        <f t="shared" si="78"/>
        <v>0</v>
      </c>
    </row>
    <row r="259" spans="1:4" hidden="1" x14ac:dyDescent="0.25">
      <c r="A259" s="2">
        <v>183</v>
      </c>
      <c r="B259" s="41">
        <f t="shared" ca="1" si="79"/>
        <v>50097</v>
      </c>
      <c r="C259" s="29">
        <f t="shared" si="84"/>
        <v>0</v>
      </c>
      <c r="D259" s="24">
        <f t="shared" si="78"/>
        <v>0</v>
      </c>
    </row>
    <row r="260" spans="1:4" hidden="1" x14ac:dyDescent="0.25">
      <c r="A260" s="2">
        <v>184</v>
      </c>
      <c r="B260" s="41">
        <f t="shared" ca="1" si="79"/>
        <v>50125</v>
      </c>
      <c r="C260" s="29">
        <f t="shared" si="84"/>
        <v>0</v>
      </c>
      <c r="D260" s="24">
        <f t="shared" si="78"/>
        <v>0</v>
      </c>
    </row>
    <row r="261" spans="1:4" hidden="1" x14ac:dyDescent="0.25">
      <c r="A261" s="2">
        <v>185</v>
      </c>
      <c r="B261" s="41">
        <f t="shared" ca="1" si="79"/>
        <v>50156</v>
      </c>
      <c r="C261" s="29">
        <f t="shared" si="84"/>
        <v>0</v>
      </c>
      <c r="D261" s="24">
        <f t="shared" si="78"/>
        <v>0</v>
      </c>
    </row>
    <row r="262" spans="1:4" hidden="1" x14ac:dyDescent="0.25">
      <c r="A262" s="2">
        <v>186</v>
      </c>
      <c r="B262" s="41">
        <f t="shared" ca="1" si="79"/>
        <v>50186</v>
      </c>
      <c r="C262" s="29">
        <f t="shared" si="84"/>
        <v>0</v>
      </c>
      <c r="D262" s="24">
        <f t="shared" si="78"/>
        <v>0</v>
      </c>
    </row>
    <row r="263" spans="1:4" hidden="1" x14ac:dyDescent="0.25">
      <c r="A263" s="2">
        <v>187</v>
      </c>
      <c r="B263" s="41">
        <f t="shared" ca="1" si="79"/>
        <v>50217</v>
      </c>
      <c r="C263" s="29">
        <f t="shared" si="84"/>
        <v>0</v>
      </c>
      <c r="D263" s="24">
        <f t="shared" si="78"/>
        <v>0</v>
      </c>
    </row>
    <row r="264" spans="1:4" hidden="1" x14ac:dyDescent="0.25">
      <c r="A264" s="2">
        <v>188</v>
      </c>
      <c r="B264" s="41">
        <f t="shared" ca="1" si="79"/>
        <v>50247</v>
      </c>
      <c r="C264" s="29">
        <f t="shared" si="84"/>
        <v>0</v>
      </c>
      <c r="D264" s="24">
        <f t="shared" si="78"/>
        <v>0</v>
      </c>
    </row>
    <row r="265" spans="1:4" hidden="1" x14ac:dyDescent="0.25">
      <c r="A265" s="2">
        <v>189</v>
      </c>
      <c r="B265" s="41">
        <f t="shared" ca="1" si="79"/>
        <v>50278</v>
      </c>
      <c r="C265" s="29">
        <f t="shared" si="84"/>
        <v>0</v>
      </c>
      <c r="D265" s="24">
        <f t="shared" si="78"/>
        <v>0</v>
      </c>
    </row>
    <row r="266" spans="1:4" hidden="1" x14ac:dyDescent="0.25">
      <c r="A266" s="2">
        <v>190</v>
      </c>
      <c r="B266" s="41">
        <f t="shared" ca="1" si="79"/>
        <v>50309</v>
      </c>
      <c r="C266" s="29">
        <f t="shared" si="84"/>
        <v>0</v>
      </c>
      <c r="D266" s="24">
        <f t="shared" si="78"/>
        <v>0</v>
      </c>
    </row>
    <row r="267" spans="1:4" hidden="1" x14ac:dyDescent="0.25">
      <c r="A267" s="2">
        <v>191</v>
      </c>
      <c r="B267" s="41">
        <f t="shared" ca="1" si="79"/>
        <v>50339</v>
      </c>
      <c r="C267" s="29">
        <f t="shared" si="84"/>
        <v>0</v>
      </c>
      <c r="D267" s="24">
        <f t="shared" si="78"/>
        <v>0</v>
      </c>
    </row>
    <row r="268" spans="1:4" hidden="1" x14ac:dyDescent="0.25">
      <c r="A268" s="2">
        <v>192</v>
      </c>
      <c r="B268" s="41">
        <f t="shared" ca="1" si="79"/>
        <v>50370</v>
      </c>
      <c r="C268" s="29">
        <f t="shared" si="84"/>
        <v>0</v>
      </c>
      <c r="D268" s="24">
        <f t="shared" si="78"/>
        <v>0</v>
      </c>
    </row>
    <row r="269" spans="1:4" hidden="1" x14ac:dyDescent="0.25">
      <c r="A269" s="2">
        <v>193</v>
      </c>
      <c r="B269" s="41">
        <f t="shared" ca="1" si="79"/>
        <v>50400</v>
      </c>
      <c r="C269" s="29">
        <f t="shared" ref="C269:C280" si="85">J50</f>
        <v>0</v>
      </c>
      <c r="D269" s="24">
        <f t="shared" si="78"/>
        <v>0</v>
      </c>
    </row>
    <row r="270" spans="1:4" hidden="1" x14ac:dyDescent="0.25">
      <c r="A270" s="2">
        <v>194</v>
      </c>
      <c r="B270" s="41">
        <f t="shared" ca="1" si="79"/>
        <v>50431</v>
      </c>
      <c r="C270" s="29">
        <f t="shared" si="85"/>
        <v>0</v>
      </c>
      <c r="D270" s="24">
        <f t="shared" ref="D270:D316" si="86">C270-C271</f>
        <v>0</v>
      </c>
    </row>
    <row r="271" spans="1:4" hidden="1" x14ac:dyDescent="0.25">
      <c r="A271" s="2">
        <v>195</v>
      </c>
      <c r="B271" s="41">
        <f t="shared" ref="B271:B316" ca="1" si="87">EDATE(B270,1)</f>
        <v>50462</v>
      </c>
      <c r="C271" s="29">
        <f t="shared" si="85"/>
        <v>0</v>
      </c>
      <c r="D271" s="24">
        <f t="shared" si="86"/>
        <v>0</v>
      </c>
    </row>
    <row r="272" spans="1:4" hidden="1" x14ac:dyDescent="0.25">
      <c r="A272" s="2">
        <v>196</v>
      </c>
      <c r="B272" s="41">
        <f t="shared" ca="1" si="87"/>
        <v>50490</v>
      </c>
      <c r="C272" s="29">
        <f t="shared" si="85"/>
        <v>0</v>
      </c>
      <c r="D272" s="24">
        <f t="shared" si="86"/>
        <v>0</v>
      </c>
    </row>
    <row r="273" spans="1:4" hidden="1" x14ac:dyDescent="0.25">
      <c r="A273" s="2">
        <v>197</v>
      </c>
      <c r="B273" s="41">
        <f t="shared" ca="1" si="87"/>
        <v>50521</v>
      </c>
      <c r="C273" s="29">
        <f t="shared" si="85"/>
        <v>0</v>
      </c>
      <c r="D273" s="24">
        <f t="shared" si="86"/>
        <v>0</v>
      </c>
    </row>
    <row r="274" spans="1:4" hidden="1" x14ac:dyDescent="0.25">
      <c r="A274" s="2">
        <v>198</v>
      </c>
      <c r="B274" s="41">
        <f t="shared" ca="1" si="87"/>
        <v>50551</v>
      </c>
      <c r="C274" s="29">
        <f t="shared" si="85"/>
        <v>0</v>
      </c>
      <c r="D274" s="24">
        <f t="shared" si="86"/>
        <v>0</v>
      </c>
    </row>
    <row r="275" spans="1:4" hidden="1" x14ac:dyDescent="0.25">
      <c r="A275" s="2">
        <v>199</v>
      </c>
      <c r="B275" s="41">
        <f t="shared" ca="1" si="87"/>
        <v>50582</v>
      </c>
      <c r="C275" s="29">
        <f t="shared" si="85"/>
        <v>0</v>
      </c>
      <c r="D275" s="24">
        <f t="shared" si="86"/>
        <v>0</v>
      </c>
    </row>
    <row r="276" spans="1:4" hidden="1" x14ac:dyDescent="0.25">
      <c r="A276" s="2">
        <v>200</v>
      </c>
      <c r="B276" s="41">
        <f t="shared" ca="1" si="87"/>
        <v>50612</v>
      </c>
      <c r="C276" s="29">
        <f t="shared" si="85"/>
        <v>0</v>
      </c>
      <c r="D276" s="24">
        <f t="shared" si="86"/>
        <v>0</v>
      </c>
    </row>
    <row r="277" spans="1:4" hidden="1" x14ac:dyDescent="0.25">
      <c r="A277" s="2">
        <v>201</v>
      </c>
      <c r="B277" s="41">
        <f t="shared" ca="1" si="87"/>
        <v>50643</v>
      </c>
      <c r="C277" s="29">
        <f t="shared" si="85"/>
        <v>0</v>
      </c>
      <c r="D277" s="24">
        <f t="shared" si="86"/>
        <v>0</v>
      </c>
    </row>
    <row r="278" spans="1:4" hidden="1" x14ac:dyDescent="0.25">
      <c r="A278" s="2">
        <v>202</v>
      </c>
      <c r="B278" s="41">
        <f t="shared" ca="1" si="87"/>
        <v>50674</v>
      </c>
      <c r="C278" s="29">
        <f t="shared" si="85"/>
        <v>0</v>
      </c>
      <c r="D278" s="24">
        <f t="shared" si="86"/>
        <v>0</v>
      </c>
    </row>
    <row r="279" spans="1:4" hidden="1" x14ac:dyDescent="0.25">
      <c r="A279" s="2">
        <v>203</v>
      </c>
      <c r="B279" s="41">
        <f t="shared" ca="1" si="87"/>
        <v>50704</v>
      </c>
      <c r="C279" s="29">
        <f t="shared" si="85"/>
        <v>0</v>
      </c>
      <c r="D279" s="24">
        <f t="shared" si="86"/>
        <v>0</v>
      </c>
    </row>
    <row r="280" spans="1:4" hidden="1" x14ac:dyDescent="0.25">
      <c r="A280" s="2">
        <v>204</v>
      </c>
      <c r="B280" s="41">
        <f t="shared" ca="1" si="87"/>
        <v>50735</v>
      </c>
      <c r="C280" s="29">
        <f t="shared" si="85"/>
        <v>0</v>
      </c>
      <c r="D280" s="24">
        <f t="shared" si="86"/>
        <v>0</v>
      </c>
    </row>
    <row r="281" spans="1:4" hidden="1" x14ac:dyDescent="0.25">
      <c r="A281" s="2">
        <v>205</v>
      </c>
      <c r="B281" s="41">
        <f t="shared" ca="1" si="87"/>
        <v>50765</v>
      </c>
      <c r="C281" s="29">
        <f>M50</f>
        <v>0</v>
      </c>
      <c r="D281" s="24">
        <f t="shared" si="86"/>
        <v>0</v>
      </c>
    </row>
    <row r="282" spans="1:4" hidden="1" x14ac:dyDescent="0.25">
      <c r="A282" s="2">
        <v>206</v>
      </c>
      <c r="B282" s="41">
        <f t="shared" ca="1" si="87"/>
        <v>50796</v>
      </c>
      <c r="C282" s="29">
        <f t="shared" ref="C282:C292" si="88">M51</f>
        <v>0</v>
      </c>
      <c r="D282" s="24">
        <f t="shared" si="86"/>
        <v>0</v>
      </c>
    </row>
    <row r="283" spans="1:4" hidden="1" x14ac:dyDescent="0.25">
      <c r="A283" s="2">
        <v>207</v>
      </c>
      <c r="B283" s="41">
        <f t="shared" ca="1" si="87"/>
        <v>50827</v>
      </c>
      <c r="C283" s="29">
        <f t="shared" si="88"/>
        <v>0</v>
      </c>
      <c r="D283" s="24">
        <f t="shared" si="86"/>
        <v>0</v>
      </c>
    </row>
    <row r="284" spans="1:4" hidden="1" x14ac:dyDescent="0.25">
      <c r="A284" s="2">
        <v>208</v>
      </c>
      <c r="B284" s="41">
        <f t="shared" ca="1" si="87"/>
        <v>50855</v>
      </c>
      <c r="C284" s="29">
        <f t="shared" si="88"/>
        <v>0</v>
      </c>
      <c r="D284" s="24">
        <f t="shared" si="86"/>
        <v>0</v>
      </c>
    </row>
    <row r="285" spans="1:4" hidden="1" x14ac:dyDescent="0.25">
      <c r="A285" s="2">
        <v>209</v>
      </c>
      <c r="B285" s="41">
        <f t="shared" ca="1" si="87"/>
        <v>50886</v>
      </c>
      <c r="C285" s="29">
        <f t="shared" si="88"/>
        <v>0</v>
      </c>
      <c r="D285" s="24">
        <f t="shared" si="86"/>
        <v>0</v>
      </c>
    </row>
    <row r="286" spans="1:4" hidden="1" x14ac:dyDescent="0.25">
      <c r="A286" s="2">
        <v>210</v>
      </c>
      <c r="B286" s="41">
        <f t="shared" ca="1" si="87"/>
        <v>50916</v>
      </c>
      <c r="C286" s="29">
        <f t="shared" si="88"/>
        <v>0</v>
      </c>
      <c r="D286" s="24">
        <f t="shared" si="86"/>
        <v>0</v>
      </c>
    </row>
    <row r="287" spans="1:4" hidden="1" x14ac:dyDescent="0.25">
      <c r="A287" s="2">
        <v>211</v>
      </c>
      <c r="B287" s="41">
        <f t="shared" ca="1" si="87"/>
        <v>50947</v>
      </c>
      <c r="C287" s="29">
        <f t="shared" si="88"/>
        <v>0</v>
      </c>
      <c r="D287" s="24">
        <f t="shared" si="86"/>
        <v>0</v>
      </c>
    </row>
    <row r="288" spans="1:4" hidden="1" x14ac:dyDescent="0.25">
      <c r="A288" s="2">
        <v>212</v>
      </c>
      <c r="B288" s="41">
        <f t="shared" ca="1" si="87"/>
        <v>50977</v>
      </c>
      <c r="C288" s="29">
        <f t="shared" si="88"/>
        <v>0</v>
      </c>
      <c r="D288" s="24">
        <f t="shared" si="86"/>
        <v>0</v>
      </c>
    </row>
    <row r="289" spans="1:4" hidden="1" x14ac:dyDescent="0.25">
      <c r="A289" s="2">
        <v>213</v>
      </c>
      <c r="B289" s="41">
        <f t="shared" ca="1" si="87"/>
        <v>51008</v>
      </c>
      <c r="C289" s="29">
        <f t="shared" si="88"/>
        <v>0</v>
      </c>
      <c r="D289" s="24">
        <f t="shared" si="86"/>
        <v>0</v>
      </c>
    </row>
    <row r="290" spans="1:4" hidden="1" x14ac:dyDescent="0.25">
      <c r="A290" s="2">
        <v>214</v>
      </c>
      <c r="B290" s="41">
        <f t="shared" ca="1" si="87"/>
        <v>51039</v>
      </c>
      <c r="C290" s="29">
        <f t="shared" si="88"/>
        <v>0</v>
      </c>
      <c r="D290" s="24">
        <f t="shared" si="86"/>
        <v>0</v>
      </c>
    </row>
    <row r="291" spans="1:4" hidden="1" x14ac:dyDescent="0.25">
      <c r="A291" s="2">
        <v>215</v>
      </c>
      <c r="B291" s="41">
        <f t="shared" ca="1" si="87"/>
        <v>51069</v>
      </c>
      <c r="C291" s="29">
        <f t="shared" si="88"/>
        <v>0</v>
      </c>
      <c r="D291" s="24">
        <f t="shared" si="86"/>
        <v>0</v>
      </c>
    </row>
    <row r="292" spans="1:4" hidden="1" x14ac:dyDescent="0.25">
      <c r="A292" s="2">
        <v>216</v>
      </c>
      <c r="B292" s="41">
        <f t="shared" ca="1" si="87"/>
        <v>51100</v>
      </c>
      <c r="C292" s="29">
        <f t="shared" si="88"/>
        <v>0</v>
      </c>
      <c r="D292" s="24">
        <f t="shared" si="86"/>
        <v>0</v>
      </c>
    </row>
    <row r="293" spans="1:4" hidden="1" x14ac:dyDescent="0.25">
      <c r="A293" s="2">
        <v>217</v>
      </c>
      <c r="B293" s="41">
        <f t="shared" ca="1" si="87"/>
        <v>51130</v>
      </c>
      <c r="C293" s="24">
        <f>P50</f>
        <v>0</v>
      </c>
      <c r="D293" s="24">
        <f t="shared" si="86"/>
        <v>0</v>
      </c>
    </row>
    <row r="294" spans="1:4" hidden="1" x14ac:dyDescent="0.25">
      <c r="A294" s="2">
        <v>218</v>
      </c>
      <c r="B294" s="41">
        <f t="shared" ca="1" si="87"/>
        <v>51161</v>
      </c>
      <c r="C294" s="24">
        <f t="shared" ref="C294:C303" si="89">P51</f>
        <v>0</v>
      </c>
      <c r="D294" s="24">
        <f t="shared" si="86"/>
        <v>0</v>
      </c>
    </row>
    <row r="295" spans="1:4" hidden="1" x14ac:dyDescent="0.25">
      <c r="A295" s="2">
        <v>219</v>
      </c>
      <c r="B295" s="41">
        <f t="shared" ca="1" si="87"/>
        <v>51192</v>
      </c>
      <c r="C295" s="24">
        <f t="shared" si="89"/>
        <v>0</v>
      </c>
      <c r="D295" s="24">
        <f t="shared" si="86"/>
        <v>0</v>
      </c>
    </row>
    <row r="296" spans="1:4" hidden="1" x14ac:dyDescent="0.25">
      <c r="A296" s="2">
        <v>220</v>
      </c>
      <c r="B296" s="41">
        <f t="shared" ca="1" si="87"/>
        <v>51221</v>
      </c>
      <c r="C296" s="24">
        <f t="shared" si="89"/>
        <v>0</v>
      </c>
      <c r="D296" s="24">
        <f t="shared" si="86"/>
        <v>0</v>
      </c>
    </row>
    <row r="297" spans="1:4" hidden="1" x14ac:dyDescent="0.25">
      <c r="A297" s="2">
        <v>221</v>
      </c>
      <c r="B297" s="41">
        <f t="shared" ca="1" si="87"/>
        <v>51252</v>
      </c>
      <c r="C297" s="24">
        <f t="shared" si="89"/>
        <v>0</v>
      </c>
      <c r="D297" s="24">
        <f t="shared" si="86"/>
        <v>0</v>
      </c>
    </row>
    <row r="298" spans="1:4" hidden="1" x14ac:dyDescent="0.25">
      <c r="A298" s="2">
        <v>222</v>
      </c>
      <c r="B298" s="41">
        <f t="shared" ca="1" si="87"/>
        <v>51282</v>
      </c>
      <c r="C298" s="24">
        <f t="shared" si="89"/>
        <v>0</v>
      </c>
      <c r="D298" s="24">
        <f t="shared" si="86"/>
        <v>0</v>
      </c>
    </row>
    <row r="299" spans="1:4" hidden="1" x14ac:dyDescent="0.25">
      <c r="A299" s="2">
        <v>223</v>
      </c>
      <c r="B299" s="41">
        <f t="shared" ca="1" si="87"/>
        <v>51313</v>
      </c>
      <c r="C299" s="24">
        <f t="shared" si="89"/>
        <v>0</v>
      </c>
      <c r="D299" s="24">
        <f t="shared" si="86"/>
        <v>0</v>
      </c>
    </row>
    <row r="300" spans="1:4" hidden="1" x14ac:dyDescent="0.25">
      <c r="A300" s="2">
        <v>224</v>
      </c>
      <c r="B300" s="41">
        <f t="shared" ca="1" si="87"/>
        <v>51343</v>
      </c>
      <c r="C300" s="24">
        <f t="shared" si="89"/>
        <v>0</v>
      </c>
      <c r="D300" s="24">
        <f t="shared" si="86"/>
        <v>0</v>
      </c>
    </row>
    <row r="301" spans="1:4" hidden="1" x14ac:dyDescent="0.25">
      <c r="A301" s="2">
        <v>225</v>
      </c>
      <c r="B301" s="41">
        <f t="shared" ca="1" si="87"/>
        <v>51374</v>
      </c>
      <c r="C301" s="24">
        <f t="shared" si="89"/>
        <v>0</v>
      </c>
      <c r="D301" s="24">
        <f t="shared" si="86"/>
        <v>0</v>
      </c>
    </row>
    <row r="302" spans="1:4" hidden="1" x14ac:dyDescent="0.25">
      <c r="A302" s="2">
        <v>226</v>
      </c>
      <c r="B302" s="41">
        <f t="shared" ca="1" si="87"/>
        <v>51405</v>
      </c>
      <c r="C302" s="24">
        <f t="shared" si="89"/>
        <v>0</v>
      </c>
      <c r="D302" s="24">
        <f t="shared" si="86"/>
        <v>0</v>
      </c>
    </row>
    <row r="303" spans="1:4" hidden="1" x14ac:dyDescent="0.25">
      <c r="A303" s="2">
        <v>227</v>
      </c>
      <c r="B303" s="41">
        <f t="shared" ca="1" si="87"/>
        <v>51435</v>
      </c>
      <c r="C303" s="24">
        <f t="shared" si="89"/>
        <v>0</v>
      </c>
      <c r="D303" s="24">
        <f t="shared" si="86"/>
        <v>0</v>
      </c>
    </row>
    <row r="304" spans="1:4" hidden="1" x14ac:dyDescent="0.25">
      <c r="A304" s="2">
        <v>228</v>
      </c>
      <c r="B304" s="41">
        <f t="shared" ca="1" si="87"/>
        <v>51466</v>
      </c>
      <c r="C304" s="24">
        <f>P61</f>
        <v>0</v>
      </c>
      <c r="D304" s="24">
        <f t="shared" si="86"/>
        <v>0</v>
      </c>
    </row>
    <row r="305" spans="1:4" hidden="1" x14ac:dyDescent="0.25">
      <c r="A305" s="2">
        <v>229</v>
      </c>
      <c r="B305" s="41">
        <f t="shared" ca="1" si="87"/>
        <v>51496</v>
      </c>
      <c r="C305" s="24">
        <f>S50</f>
        <v>0</v>
      </c>
      <c r="D305" s="24">
        <f t="shared" si="86"/>
        <v>0</v>
      </c>
    </row>
    <row r="306" spans="1:4" hidden="1" x14ac:dyDescent="0.25">
      <c r="A306" s="2">
        <v>230</v>
      </c>
      <c r="B306" s="41">
        <f t="shared" ca="1" si="87"/>
        <v>51527</v>
      </c>
      <c r="C306" s="24">
        <f t="shared" ref="C306:C316" si="90">S51</f>
        <v>0</v>
      </c>
      <c r="D306" s="24">
        <f t="shared" si="86"/>
        <v>0</v>
      </c>
    </row>
    <row r="307" spans="1:4" hidden="1" x14ac:dyDescent="0.25">
      <c r="A307" s="2">
        <v>231</v>
      </c>
      <c r="B307" s="41">
        <f t="shared" ca="1" si="87"/>
        <v>51558</v>
      </c>
      <c r="C307" s="24">
        <f t="shared" si="90"/>
        <v>0</v>
      </c>
      <c r="D307" s="24">
        <f t="shared" si="86"/>
        <v>0</v>
      </c>
    </row>
    <row r="308" spans="1:4" hidden="1" x14ac:dyDescent="0.25">
      <c r="A308" s="2">
        <v>232</v>
      </c>
      <c r="B308" s="41">
        <f t="shared" ca="1" si="87"/>
        <v>51586</v>
      </c>
      <c r="C308" s="24">
        <f t="shared" si="90"/>
        <v>0</v>
      </c>
      <c r="D308" s="24">
        <f t="shared" si="86"/>
        <v>0</v>
      </c>
    </row>
    <row r="309" spans="1:4" hidden="1" x14ac:dyDescent="0.25">
      <c r="A309" s="2">
        <v>233</v>
      </c>
      <c r="B309" s="41">
        <f t="shared" ca="1" si="87"/>
        <v>51617</v>
      </c>
      <c r="C309" s="24">
        <f t="shared" si="90"/>
        <v>0</v>
      </c>
      <c r="D309" s="24">
        <f t="shared" si="86"/>
        <v>0</v>
      </c>
    </row>
    <row r="310" spans="1:4" hidden="1" x14ac:dyDescent="0.25">
      <c r="A310" s="2">
        <v>234</v>
      </c>
      <c r="B310" s="41">
        <f t="shared" ca="1" si="87"/>
        <v>51647</v>
      </c>
      <c r="C310" s="24">
        <f t="shared" si="90"/>
        <v>0</v>
      </c>
      <c r="D310" s="24">
        <f t="shared" si="86"/>
        <v>0</v>
      </c>
    </row>
    <row r="311" spans="1:4" hidden="1" x14ac:dyDescent="0.25">
      <c r="A311" s="2">
        <v>235</v>
      </c>
      <c r="B311" s="41">
        <f t="shared" ca="1" si="87"/>
        <v>51678</v>
      </c>
      <c r="C311" s="24">
        <f t="shared" si="90"/>
        <v>0</v>
      </c>
      <c r="D311" s="24">
        <f t="shared" si="86"/>
        <v>0</v>
      </c>
    </row>
    <row r="312" spans="1:4" hidden="1" x14ac:dyDescent="0.25">
      <c r="A312" s="2">
        <v>236</v>
      </c>
      <c r="B312" s="41">
        <f t="shared" ca="1" si="87"/>
        <v>51708</v>
      </c>
      <c r="C312" s="24">
        <f t="shared" si="90"/>
        <v>0</v>
      </c>
      <c r="D312" s="24">
        <f t="shared" si="86"/>
        <v>0</v>
      </c>
    </row>
    <row r="313" spans="1:4" hidden="1" x14ac:dyDescent="0.25">
      <c r="A313" s="2">
        <v>237</v>
      </c>
      <c r="B313" s="41">
        <f t="shared" ca="1" si="87"/>
        <v>51739</v>
      </c>
      <c r="C313" s="24">
        <f t="shared" si="90"/>
        <v>0</v>
      </c>
      <c r="D313" s="24">
        <f t="shared" si="86"/>
        <v>0</v>
      </c>
    </row>
    <row r="314" spans="1:4" hidden="1" x14ac:dyDescent="0.25">
      <c r="A314" s="2">
        <v>238</v>
      </c>
      <c r="B314" s="41">
        <f t="shared" ca="1" si="87"/>
        <v>51770</v>
      </c>
      <c r="C314" s="24">
        <f t="shared" si="90"/>
        <v>0</v>
      </c>
      <c r="D314" s="24">
        <f t="shared" si="86"/>
        <v>0</v>
      </c>
    </row>
    <row r="315" spans="1:4" hidden="1" x14ac:dyDescent="0.25">
      <c r="A315" s="2">
        <v>239</v>
      </c>
      <c r="B315" s="41">
        <f t="shared" ca="1" si="87"/>
        <v>51800</v>
      </c>
      <c r="C315" s="24">
        <f t="shared" si="90"/>
        <v>0</v>
      </c>
      <c r="D315" s="24">
        <f t="shared" si="86"/>
        <v>0</v>
      </c>
    </row>
    <row r="316" spans="1:4" hidden="1" x14ac:dyDescent="0.25">
      <c r="A316" s="2">
        <v>240</v>
      </c>
      <c r="B316" s="41">
        <f t="shared" ca="1" si="87"/>
        <v>51831</v>
      </c>
      <c r="C316" s="24">
        <f t="shared" si="90"/>
        <v>0</v>
      </c>
      <c r="D316" s="24">
        <f t="shared" si="86"/>
        <v>0</v>
      </c>
    </row>
    <row r="317" spans="1:4" hidden="1" x14ac:dyDescent="0.25"/>
    <row r="318" spans="1:4" hidden="1" x14ac:dyDescent="0.25"/>
    <row r="319" spans="1:4" hidden="1" x14ac:dyDescent="0.25"/>
    <row r="320" spans="1:4"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sheetData>
  <sheetProtection password="CA9C" sheet="1" formatCells="0" formatColumns="0" formatRows="0" insertColumns="0" insertRows="0" insertHyperlinks="0" deleteColumns="0" deleteRows="0" sort="0" autoFilter="0" pivotTables="0"/>
  <mergeCells count="66">
    <mergeCell ref="T48:V48"/>
    <mergeCell ref="T18:V18"/>
    <mergeCell ref="A64:H64"/>
    <mergeCell ref="N18:P18"/>
    <mergeCell ref="T33:V33"/>
    <mergeCell ref="A33:A34"/>
    <mergeCell ref="H48:J48"/>
    <mergeCell ref="Q18:S18"/>
    <mergeCell ref="Q33:S33"/>
    <mergeCell ref="E18:G18"/>
    <mergeCell ref="K33:M33"/>
    <mergeCell ref="N33:P33"/>
    <mergeCell ref="E33:G33"/>
    <mergeCell ref="A48:A49"/>
    <mergeCell ref="K48:M48"/>
    <mergeCell ref="N48:P48"/>
    <mergeCell ref="C74:E74"/>
    <mergeCell ref="C73:E73"/>
    <mergeCell ref="A73:B74"/>
    <mergeCell ref="A66:H66"/>
    <mergeCell ref="A67:K67"/>
    <mergeCell ref="A68:K68"/>
    <mergeCell ref="A69:K69"/>
    <mergeCell ref="A4:I4"/>
    <mergeCell ref="A2:I2"/>
    <mergeCell ref="A6:G6"/>
    <mergeCell ref="A3:I3"/>
    <mergeCell ref="C71:E71"/>
    <mergeCell ref="A71:B71"/>
    <mergeCell ref="A65:H65"/>
    <mergeCell ref="H6:I6"/>
    <mergeCell ref="A10:G10"/>
    <mergeCell ref="A11:G11"/>
    <mergeCell ref="H11:I11"/>
    <mergeCell ref="H10:I10"/>
    <mergeCell ref="H33:J33"/>
    <mergeCell ref="E48:G48"/>
    <mergeCell ref="B48:D48"/>
    <mergeCell ref="J12:O12"/>
    <mergeCell ref="L13:N13"/>
    <mergeCell ref="B18:D18"/>
    <mergeCell ref="A14:G14"/>
    <mergeCell ref="H16:I16"/>
    <mergeCell ref="J14:O14"/>
    <mergeCell ref="J15:O15"/>
    <mergeCell ref="H18:J18"/>
    <mergeCell ref="A16:G16"/>
    <mergeCell ref="A15:G15"/>
    <mergeCell ref="H15:I15"/>
    <mergeCell ref="J16:O16"/>
    <mergeCell ref="A1:I1"/>
    <mergeCell ref="K18:M18"/>
    <mergeCell ref="A5:I5"/>
    <mergeCell ref="A18:A19"/>
    <mergeCell ref="H9:I9"/>
    <mergeCell ref="L17:O17"/>
    <mergeCell ref="H7:I7"/>
    <mergeCell ref="H8:I8"/>
    <mergeCell ref="H12:I12"/>
    <mergeCell ref="A7:G7"/>
    <mergeCell ref="A8:G8"/>
    <mergeCell ref="A9:G9"/>
    <mergeCell ref="H13:I13"/>
    <mergeCell ref="A13:F13"/>
    <mergeCell ref="A12:G12"/>
    <mergeCell ref="H14:I14"/>
  </mergeCells>
  <phoneticPr fontId="0" type="noConversion"/>
  <dataValidations count="2">
    <dataValidation type="list" allowBlank="1" showInputMessage="1" showErrorMessage="1" sqref="H16:I16">
      <formula1>$AA$14:$AA$16</formula1>
    </dataValidation>
    <dataValidation type="list" allowBlank="1" showInputMessage="1" showErrorMessage="1" sqref="H11:I11">
      <formula1>$AB$11:$AB$12</formula1>
    </dataValidation>
  </dataValidations>
  <pageMargins left="0.82677165354330717" right="0.62992125984251968" top="0.39370078740157483" bottom="0.39370078740157483" header="0.51181102362204722" footer="0.19685039370078741"/>
  <pageSetup paperSize="9" scale="42"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7" r:id="rId4" name="Drop Down 13">
              <controlPr locked="0" defaultSize="0" autoLine="0" autoPict="0">
                <anchor>
                  <from>
                    <xdr:col>7</xdr:col>
                    <xdr:colOff>9525</xdr:colOff>
                    <xdr:row>10</xdr:row>
                    <xdr:rowOff>0</xdr:rowOff>
                  </from>
                  <to>
                    <xdr:col>9</xdr:col>
                    <xdr:colOff>0</xdr:colOff>
                    <xdr:row>12</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M335"/>
  <sheetViews>
    <sheetView tabSelected="1" topLeftCell="A3" zoomScale="80" zoomScaleNormal="80" workbookViewId="0">
      <selection activeCell="J13" sqref="J13:K13"/>
    </sheetView>
  </sheetViews>
  <sheetFormatPr defaultRowHeight="12.75" x14ac:dyDescent="0.2"/>
  <cols>
    <col min="1" max="1" width="10.7109375" customWidth="1"/>
    <col min="2" max="2" width="14.28515625" customWidth="1"/>
    <col min="3" max="3" width="12" customWidth="1"/>
    <col min="4" max="5" width="12.42578125" customWidth="1"/>
    <col min="6" max="6" width="13.140625" customWidth="1"/>
    <col min="7" max="7" width="11.5703125" customWidth="1"/>
    <col min="8" max="8" width="12.140625" customWidth="1"/>
    <col min="9" max="9" width="12.28515625" customWidth="1"/>
    <col min="10" max="10" width="14.140625" customWidth="1"/>
    <col min="11" max="11" width="14.85546875" customWidth="1"/>
    <col min="12" max="13" width="12.42578125" customWidth="1"/>
    <col min="14" max="14" width="12.140625" customWidth="1"/>
    <col min="15" max="15" width="11" customWidth="1"/>
    <col min="16" max="17" width="12" customWidth="1"/>
    <col min="18" max="18" width="13" customWidth="1"/>
    <col min="19" max="19" width="10.5703125" customWidth="1"/>
    <col min="20" max="20" width="11.5703125" customWidth="1"/>
    <col min="21" max="21" width="13.28515625" customWidth="1"/>
    <col min="22" max="22" width="12.5703125" customWidth="1"/>
    <col min="23" max="23" width="10.42578125" customWidth="1"/>
    <col min="24" max="25" width="12.7109375" customWidth="1"/>
    <col min="26" max="26" width="11.7109375" customWidth="1"/>
    <col min="27" max="27" width="11.140625" customWidth="1"/>
    <col min="28" max="28" width="11.5703125" customWidth="1"/>
    <col min="29" max="29" width="11.85546875" customWidth="1"/>
    <col min="30" max="32" width="9.140625" hidden="1" customWidth="1"/>
    <col min="33" max="33" width="8.42578125" hidden="1" customWidth="1"/>
    <col min="34" max="34" width="5.28515625" hidden="1" customWidth="1"/>
    <col min="35" max="56" width="9.140625" hidden="1" customWidth="1"/>
    <col min="57" max="59" width="0" hidden="1" customWidth="1"/>
    <col min="247" max="247" width="13.7109375" customWidth="1"/>
  </cols>
  <sheetData>
    <row r="1" spans="1:247" ht="27.75" hidden="1" customHeight="1" x14ac:dyDescent="0.25">
      <c r="A1" s="129" t="s">
        <v>71</v>
      </c>
      <c r="B1" s="129"/>
      <c r="C1" s="129"/>
      <c r="D1" s="129"/>
      <c r="E1" s="129"/>
      <c r="F1" s="129"/>
      <c r="G1" s="129"/>
      <c r="H1" s="129"/>
      <c r="I1" s="129"/>
      <c r="J1" s="129"/>
      <c r="K1" s="129"/>
      <c r="L1" s="46"/>
      <c r="M1" s="46"/>
      <c r="N1" s="46"/>
      <c r="O1" s="46"/>
      <c r="P1" s="46"/>
      <c r="Q1" s="46"/>
      <c r="R1" s="46"/>
      <c r="S1" s="46"/>
      <c r="T1" s="46"/>
      <c r="U1" s="46"/>
      <c r="V1" s="46"/>
      <c r="W1" s="46"/>
      <c r="X1" s="46"/>
      <c r="Y1" s="46"/>
      <c r="Z1" s="46"/>
      <c r="AA1" s="46"/>
      <c r="AB1" s="46"/>
      <c r="AC1" s="46"/>
      <c r="AD1" s="2"/>
      <c r="AE1" s="2"/>
      <c r="AF1" s="2"/>
      <c r="AG1" s="2"/>
      <c r="AH1" s="2"/>
    </row>
    <row r="2" spans="1:247" ht="27.75" hidden="1" customHeight="1" x14ac:dyDescent="0.25">
      <c r="A2" s="130" t="s">
        <v>3</v>
      </c>
      <c r="B2" s="130"/>
      <c r="C2" s="130"/>
      <c r="D2" s="130"/>
      <c r="E2" s="130"/>
      <c r="F2" s="130"/>
      <c r="G2" s="130"/>
      <c r="H2" s="130"/>
      <c r="I2" s="130"/>
      <c r="J2" s="130"/>
      <c r="K2" s="130"/>
      <c r="L2" s="46"/>
      <c r="M2" s="46"/>
      <c r="N2" s="46"/>
      <c r="O2" s="46"/>
      <c r="P2" s="46"/>
      <c r="Q2" s="46"/>
      <c r="R2" s="46"/>
      <c r="S2" s="46"/>
      <c r="T2" s="46"/>
      <c r="U2" s="46"/>
      <c r="V2" s="46"/>
      <c r="W2" s="46"/>
      <c r="X2" s="46"/>
      <c r="Y2" s="46"/>
      <c r="Z2" s="46"/>
      <c r="AA2" s="46"/>
      <c r="AB2" s="46"/>
      <c r="AC2" s="46"/>
      <c r="AD2" s="2"/>
      <c r="AE2" s="2"/>
      <c r="AF2" s="2"/>
      <c r="AG2" s="2"/>
      <c r="AH2" s="2"/>
    </row>
    <row r="3" spans="1:247" ht="41.25" customHeight="1" x14ac:dyDescent="0.25">
      <c r="A3" s="131" t="s">
        <v>92</v>
      </c>
      <c r="B3" s="132"/>
      <c r="C3" s="132"/>
      <c r="D3" s="132"/>
      <c r="E3" s="132"/>
      <c r="F3" s="132"/>
      <c r="G3" s="132"/>
      <c r="H3" s="132"/>
      <c r="I3" s="132"/>
      <c r="J3" s="132"/>
      <c r="K3" s="132"/>
      <c r="L3" s="46"/>
      <c r="M3" s="46" t="s">
        <v>86</v>
      </c>
      <c r="N3" s="46"/>
      <c r="O3" s="46"/>
      <c r="P3" s="46"/>
      <c r="Q3" s="46"/>
      <c r="R3" s="46"/>
      <c r="S3" s="46"/>
      <c r="T3" s="46"/>
      <c r="U3" s="46"/>
      <c r="V3" s="46"/>
      <c r="W3" s="46"/>
      <c r="X3" s="46"/>
      <c r="Y3" s="46"/>
      <c r="Z3" s="46"/>
      <c r="AA3" s="46"/>
      <c r="AB3" s="46"/>
      <c r="AC3" s="46"/>
      <c r="AD3" s="2"/>
      <c r="AE3" s="2"/>
      <c r="AF3" s="2"/>
      <c r="AG3" s="2"/>
      <c r="AH3" s="2"/>
    </row>
    <row r="4" spans="1:247" s="2" customFormat="1" ht="16.5" customHeight="1" x14ac:dyDescent="0.25">
      <c r="A4" s="133" t="s">
        <v>18</v>
      </c>
      <c r="B4" s="133"/>
      <c r="C4" s="133"/>
      <c r="D4" s="133"/>
      <c r="E4" s="133"/>
      <c r="F4" s="133"/>
      <c r="G4" s="133"/>
      <c r="H4" s="133"/>
      <c r="I4" s="133"/>
      <c r="J4" s="133"/>
      <c r="K4" s="133"/>
      <c r="L4" s="46"/>
      <c r="M4" s="46"/>
      <c r="N4" s="46"/>
      <c r="O4" s="46"/>
      <c r="P4" s="46"/>
      <c r="Q4" s="46"/>
      <c r="R4" s="46"/>
      <c r="S4" s="46"/>
      <c r="T4" s="46"/>
      <c r="U4" s="46"/>
      <c r="V4" s="46"/>
      <c r="W4" s="46"/>
      <c r="X4" s="46"/>
      <c r="Y4" s="46"/>
      <c r="Z4" s="46"/>
      <c r="AA4" s="46"/>
      <c r="AB4" s="46"/>
      <c r="AC4" s="46"/>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row>
    <row r="5" spans="1:247" s="2" customFormat="1" ht="43.5" hidden="1" customHeight="1" x14ac:dyDescent="0.25">
      <c r="A5" s="134" t="s">
        <v>50</v>
      </c>
      <c r="B5" s="135"/>
      <c r="C5" s="135"/>
      <c r="D5" s="135"/>
      <c r="E5" s="135"/>
      <c r="F5" s="135"/>
      <c r="G5" s="135"/>
      <c r="H5" s="135"/>
      <c r="I5" s="136"/>
      <c r="J5" s="70" t="s">
        <v>51</v>
      </c>
      <c r="K5" s="73"/>
      <c r="L5" s="46"/>
      <c r="M5" s="46"/>
      <c r="N5" s="46"/>
      <c r="O5" s="46"/>
      <c r="P5" s="46"/>
      <c r="Q5" s="46"/>
      <c r="R5" s="46"/>
      <c r="S5" s="46"/>
      <c r="T5" s="46"/>
      <c r="U5" s="46"/>
      <c r="V5" s="46"/>
      <c r="W5" s="46"/>
      <c r="X5" s="46"/>
      <c r="Y5" s="46"/>
      <c r="Z5" s="46"/>
      <c r="AA5" s="46"/>
      <c r="AB5" s="46"/>
      <c r="AC5" s="46"/>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47" s="2" customFormat="1" ht="13.5" customHeight="1" x14ac:dyDescent="0.25">
      <c r="A6" s="123" t="s">
        <v>72</v>
      </c>
      <c r="B6" s="124"/>
      <c r="C6" s="124"/>
      <c r="D6" s="124"/>
      <c r="E6" s="124"/>
      <c r="F6" s="124"/>
      <c r="G6" s="124"/>
      <c r="H6" s="124"/>
      <c r="I6" s="125"/>
      <c r="J6" s="83">
        <v>250000</v>
      </c>
      <c r="K6" s="83"/>
      <c r="L6" s="46"/>
      <c r="M6" s="68"/>
      <c r="N6" s="69" t="s">
        <v>93</v>
      </c>
      <c r="O6" s="46"/>
      <c r="P6" s="46"/>
      <c r="Q6" s="46"/>
      <c r="R6" s="46"/>
      <c r="S6" s="46"/>
      <c r="T6" s="46"/>
      <c r="U6" s="46"/>
      <c r="V6" s="46"/>
      <c r="W6" s="46"/>
      <c r="X6" s="46"/>
      <c r="Y6" s="46"/>
      <c r="Z6" s="46"/>
      <c r="AA6" s="46"/>
      <c r="AB6" s="46"/>
      <c r="AC6" s="46"/>
      <c r="AD6" s="51" t="s">
        <v>73</v>
      </c>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row>
    <row r="7" spans="1:247" s="2" customFormat="1" ht="14.25" customHeight="1" x14ac:dyDescent="0.25">
      <c r="A7" s="126" t="s">
        <v>15</v>
      </c>
      <c r="B7" s="127"/>
      <c r="C7" s="127"/>
      <c r="D7" s="127"/>
      <c r="E7" s="127"/>
      <c r="F7" s="127"/>
      <c r="G7" s="127"/>
      <c r="H7" s="127"/>
      <c r="I7" s="128"/>
      <c r="J7" s="137">
        <v>0.5</v>
      </c>
      <c r="K7" s="137"/>
      <c r="L7" s="46"/>
      <c r="M7" s="46"/>
      <c r="N7" s="46"/>
      <c r="O7" s="46"/>
      <c r="P7" s="46"/>
      <c r="Q7" s="46"/>
      <c r="R7" s="46"/>
      <c r="S7" s="46"/>
      <c r="T7" s="46"/>
      <c r="U7" s="46"/>
      <c r="V7" s="46"/>
      <c r="W7" s="46"/>
      <c r="X7" s="46"/>
      <c r="Y7" s="46"/>
      <c r="Z7" s="46"/>
      <c r="AA7" s="46"/>
      <c r="AB7" s="46"/>
      <c r="AC7" s="46"/>
      <c r="AD7" s="56">
        <v>7.0000000000000001E-3</v>
      </c>
      <c r="AE7" s="1"/>
      <c r="AG7" s="1" t="s">
        <v>2</v>
      </c>
      <c r="AH7" s="26" t="s">
        <v>0</v>
      </c>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row>
    <row r="8" spans="1:247" s="2" customFormat="1" ht="15" x14ac:dyDescent="0.25">
      <c r="A8" s="138" t="s">
        <v>74</v>
      </c>
      <c r="B8" s="139"/>
      <c r="C8" s="139"/>
      <c r="D8" s="139"/>
      <c r="E8" s="139"/>
      <c r="F8" s="139"/>
      <c r="G8" s="139"/>
      <c r="H8" s="139"/>
      <c r="I8" s="140"/>
      <c r="J8" s="141">
        <f>J6*(1-avans2)</f>
        <v>125000</v>
      </c>
      <c r="K8" s="141"/>
      <c r="L8" s="46"/>
      <c r="M8" s="46"/>
      <c r="N8" s="46"/>
      <c r="O8" s="46"/>
      <c r="P8" s="46"/>
      <c r="Q8" s="46"/>
      <c r="R8" s="46"/>
      <c r="S8" s="46"/>
      <c r="T8" s="46"/>
      <c r="U8" s="46"/>
      <c r="V8" s="46"/>
      <c r="W8" s="46"/>
      <c r="X8" s="46"/>
      <c r="Y8" s="46"/>
      <c r="Z8" s="46"/>
      <c r="AA8" s="46"/>
      <c r="AB8" s="46"/>
      <c r="AC8" s="46"/>
      <c r="AD8" s="56">
        <v>5.0000000000000001E-3</v>
      </c>
      <c r="AE8" s="1"/>
      <c r="AG8" s="2" t="s">
        <v>14</v>
      </c>
      <c r="AH8" s="26" t="s">
        <v>1</v>
      </c>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row>
    <row r="9" spans="1:247" s="2" customFormat="1" ht="15" hidden="1" customHeight="1" x14ac:dyDescent="0.25">
      <c r="A9" s="142" t="s">
        <v>75</v>
      </c>
      <c r="B9" s="143"/>
      <c r="C9" s="143"/>
      <c r="D9" s="143"/>
      <c r="E9" s="143"/>
      <c r="F9" s="143"/>
      <c r="G9" s="143"/>
      <c r="H9" s="144"/>
      <c r="I9" s="57"/>
      <c r="J9" s="83">
        <v>100000</v>
      </c>
      <c r="K9" s="83"/>
      <c r="L9" s="46"/>
      <c r="M9" s="46"/>
      <c r="N9" s="46"/>
      <c r="O9" s="46"/>
      <c r="P9" s="46"/>
      <c r="Q9" s="46"/>
      <c r="R9" s="46"/>
      <c r="S9" s="46"/>
      <c r="T9" s="46"/>
      <c r="U9" s="46"/>
      <c r="V9" s="46"/>
      <c r="W9" s="46"/>
      <c r="X9" s="46"/>
      <c r="Y9" s="46"/>
      <c r="Z9" s="46"/>
      <c r="AA9" s="46"/>
      <c r="AB9" s="46"/>
      <c r="AC9" s="46"/>
      <c r="AD9" s="1"/>
      <c r="AE9" s="1"/>
      <c r="AH9" s="58"/>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row>
    <row r="10" spans="1:247" s="2" customFormat="1" ht="15" hidden="1" customHeight="1" x14ac:dyDescent="0.25">
      <c r="A10" s="142" t="s">
        <v>76</v>
      </c>
      <c r="B10" s="143"/>
      <c r="C10" s="143"/>
      <c r="D10" s="143"/>
      <c r="E10" s="143"/>
      <c r="F10" s="143"/>
      <c r="G10" s="143"/>
      <c r="H10" s="144"/>
      <c r="I10" s="57"/>
      <c r="J10" s="83">
        <f>J9*J22</f>
        <v>0</v>
      </c>
      <c r="K10" s="83"/>
      <c r="L10" s="46"/>
      <c r="M10" s="46"/>
      <c r="N10" s="46"/>
      <c r="O10" s="46"/>
      <c r="P10" s="46"/>
      <c r="Q10" s="46"/>
      <c r="R10" s="46"/>
      <c r="S10" s="46"/>
      <c r="T10" s="46"/>
      <c r="U10" s="46"/>
      <c r="V10" s="46"/>
      <c r="W10" s="46"/>
      <c r="X10" s="46"/>
      <c r="Y10" s="46"/>
      <c r="Z10" s="46"/>
      <c r="AA10" s="46"/>
      <c r="AB10" s="46"/>
      <c r="AC10" s="46"/>
      <c r="AD10" s="1"/>
      <c r="AE10" s="1"/>
      <c r="AH10" s="58"/>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row>
    <row r="11" spans="1:247" s="2" customFormat="1" ht="15" hidden="1" customHeight="1" x14ac:dyDescent="0.25">
      <c r="A11" s="145" t="s">
        <v>77</v>
      </c>
      <c r="B11" s="146"/>
      <c r="C11" s="146"/>
      <c r="D11" s="146"/>
      <c r="E11" s="146"/>
      <c r="F11" s="146"/>
      <c r="G11" s="146"/>
      <c r="H11" s="147"/>
      <c r="I11" s="59"/>
      <c r="J11" s="83">
        <v>0</v>
      </c>
      <c r="K11" s="83"/>
      <c r="L11" s="46"/>
      <c r="M11" s="46"/>
      <c r="N11" s="46"/>
      <c r="O11" s="46"/>
      <c r="P11" s="46"/>
      <c r="Q11" s="46"/>
      <c r="R11" s="46"/>
      <c r="S11" s="46"/>
      <c r="T11" s="46"/>
      <c r="U11" s="46"/>
      <c r="V11" s="46"/>
      <c r="W11" s="46"/>
      <c r="X11" s="46"/>
      <c r="Y11" s="46"/>
      <c r="Z11" s="46"/>
      <c r="AA11" s="46"/>
      <c r="AB11" s="46"/>
      <c r="AC11" s="46"/>
      <c r="AD11" s="1"/>
      <c r="AE11" s="1"/>
      <c r="AH11" s="58"/>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row>
    <row r="12" spans="1:247" s="2" customFormat="1" ht="16.5" hidden="1" customHeight="1" x14ac:dyDescent="0.25">
      <c r="A12" s="145" t="s">
        <v>78</v>
      </c>
      <c r="B12" s="146"/>
      <c r="C12" s="146"/>
      <c r="D12" s="146"/>
      <c r="E12" s="146"/>
      <c r="F12" s="146"/>
      <c r="G12" s="146"/>
      <c r="H12" s="147"/>
      <c r="I12" s="59"/>
      <c r="J12" s="83">
        <v>0</v>
      </c>
      <c r="K12" s="83"/>
      <c r="L12" s="46"/>
      <c r="M12" s="46"/>
      <c r="N12" s="46"/>
      <c r="O12" s="46"/>
      <c r="P12" s="46"/>
      <c r="Q12" s="46"/>
      <c r="R12" s="46"/>
      <c r="S12" s="46"/>
      <c r="T12" s="46"/>
      <c r="U12" s="46"/>
      <c r="V12" s="46"/>
      <c r="W12" s="46"/>
      <c r="X12" s="46"/>
      <c r="Y12" s="46"/>
      <c r="Z12" s="46"/>
      <c r="AA12" s="46"/>
      <c r="AB12" s="46"/>
      <c r="AC12" s="46"/>
      <c r="AD12" s="1"/>
      <c r="AE12" s="1"/>
      <c r="AH12" s="58"/>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row>
    <row r="13" spans="1:247" s="2" customFormat="1" ht="15" x14ac:dyDescent="0.25">
      <c r="A13" s="138" t="s">
        <v>12</v>
      </c>
      <c r="B13" s="139"/>
      <c r="C13" s="139"/>
      <c r="D13" s="139"/>
      <c r="E13" s="139"/>
      <c r="F13" s="139"/>
      <c r="G13" s="139"/>
      <c r="H13" s="139"/>
      <c r="I13" s="140"/>
      <c r="J13" s="85">
        <v>60</v>
      </c>
      <c r="K13" s="148"/>
      <c r="L13" s="46"/>
      <c r="M13" s="46"/>
      <c r="N13" s="46"/>
      <c r="O13" s="46"/>
      <c r="P13" s="46"/>
      <c r="Q13" s="46"/>
      <c r="R13" s="46"/>
      <c r="S13" s="46"/>
      <c r="T13" s="46"/>
      <c r="U13" s="46"/>
      <c r="V13" s="46"/>
      <c r="W13" s="46"/>
      <c r="X13" s="46"/>
      <c r="Y13" s="46"/>
      <c r="Z13" s="46"/>
      <c r="AA13" s="46"/>
      <c r="AB13" s="46"/>
      <c r="AC13" s="46"/>
      <c r="AD13" s="1"/>
      <c r="AE13" s="1"/>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row>
    <row r="14" spans="1:247" s="2" customFormat="1" ht="15" x14ac:dyDescent="0.25">
      <c r="A14" s="138" t="s">
        <v>17</v>
      </c>
      <c r="B14" s="139"/>
      <c r="C14" s="139"/>
      <c r="D14" s="139"/>
      <c r="E14" s="139"/>
      <c r="F14" s="139"/>
      <c r="G14" s="139"/>
      <c r="H14" s="139"/>
      <c r="I14" s="140"/>
      <c r="J14" s="150">
        <v>16</v>
      </c>
      <c r="K14" s="150">
        <v>1</v>
      </c>
      <c r="L14" s="46"/>
      <c r="M14" s="46"/>
      <c r="N14" s="46"/>
      <c r="O14" s="46"/>
      <c r="P14" s="46"/>
      <c r="Q14" s="46"/>
      <c r="R14" s="46"/>
      <c r="S14" s="46"/>
      <c r="T14" s="46"/>
      <c r="U14" s="46"/>
      <c r="V14" s="46"/>
      <c r="W14" s="46"/>
      <c r="X14" s="46"/>
      <c r="Y14" s="46"/>
      <c r="Z14" s="46"/>
      <c r="AA14" s="46"/>
      <c r="AB14" s="46"/>
      <c r="AC14" s="46"/>
      <c r="AD14" s="1"/>
      <c r="AE14" s="1"/>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row>
    <row r="15" spans="1:247" s="2" customFormat="1" ht="12" customHeight="1" x14ac:dyDescent="0.25">
      <c r="A15" s="138" t="s">
        <v>13</v>
      </c>
      <c r="B15" s="139"/>
      <c r="C15" s="139"/>
      <c r="D15" s="139"/>
      <c r="E15" s="139"/>
      <c r="F15" s="139"/>
      <c r="G15" s="139"/>
      <c r="H15" s="139"/>
      <c r="I15" s="140"/>
      <c r="J15" s="151">
        <v>1</v>
      </c>
      <c r="K15" s="152"/>
      <c r="L15" s="46"/>
      <c r="M15" s="46"/>
      <c r="N15" s="46"/>
      <c r="O15" s="46"/>
      <c r="P15" s="46"/>
      <c r="Q15" s="46"/>
      <c r="R15" s="46"/>
      <c r="S15" s="46"/>
      <c r="T15" s="46"/>
      <c r="U15" s="46"/>
      <c r="V15" s="46"/>
      <c r="W15" s="46"/>
      <c r="X15" s="46"/>
      <c r="Y15" s="46"/>
      <c r="Z15" s="46"/>
      <c r="AA15" s="46"/>
      <c r="AB15" s="46"/>
      <c r="AC15" s="46"/>
      <c r="AD15" s="1"/>
      <c r="AE15" s="1"/>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row>
    <row r="16" spans="1:247" s="2" customFormat="1" ht="15" hidden="1" customHeight="1" x14ac:dyDescent="0.25">
      <c r="A16" s="86" t="str">
        <f>CONCATENATE("Месячный платеж по кредиту, ",O33)</f>
        <v xml:space="preserve">Месячный платеж по кредиту, </v>
      </c>
      <c r="B16" s="87"/>
      <c r="C16" s="87"/>
      <c r="D16" s="87"/>
      <c r="E16" s="87"/>
      <c r="F16" s="87"/>
      <c r="G16" s="87"/>
      <c r="H16" s="44"/>
      <c r="I16" s="60"/>
      <c r="J16" s="153">
        <f>IF(data2=1,sumkred2/strok2,sumkred2*PROC2/100/((1-POWER(1+PROC2/1200,-strok2))*12))</f>
        <v>2083.3333333333335</v>
      </c>
      <c r="K16" s="154"/>
      <c r="L16" s="46"/>
      <c r="M16" s="46"/>
      <c r="N16" s="46"/>
      <c r="O16" s="46"/>
      <c r="P16" s="46"/>
      <c r="Q16" s="46"/>
      <c r="R16" s="46"/>
      <c r="S16" s="46"/>
      <c r="T16" s="46"/>
      <c r="U16" s="46"/>
      <c r="V16" s="46"/>
      <c r="W16" s="46"/>
      <c r="X16" s="46"/>
      <c r="Y16" s="46"/>
      <c r="Z16" s="46"/>
      <c r="AA16" s="46"/>
      <c r="AB16" s="46"/>
      <c r="AC16" s="46"/>
      <c r="AD16" s="1"/>
      <c r="AE16" s="1"/>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row>
    <row r="17" spans="1:247" s="66" customFormat="1" ht="22.5" customHeight="1" x14ac:dyDescent="0.25">
      <c r="A17" s="86" t="s">
        <v>99</v>
      </c>
      <c r="B17" s="87"/>
      <c r="C17" s="87"/>
      <c r="D17" s="87"/>
      <c r="E17" s="87"/>
      <c r="F17" s="87"/>
      <c r="G17" s="87"/>
      <c r="H17" s="87"/>
      <c r="I17" s="87"/>
      <c r="J17" s="87"/>
      <c r="K17" s="88"/>
      <c r="L17" s="46"/>
      <c r="M17" s="46"/>
      <c r="N17" s="46"/>
      <c r="O17" s="46"/>
      <c r="P17" s="46"/>
      <c r="Q17" s="46"/>
      <c r="R17" s="46"/>
      <c r="S17" s="46"/>
      <c r="T17" s="46"/>
      <c r="U17" s="46"/>
      <c r="V17" s="46"/>
      <c r="W17" s="46"/>
      <c r="X17" s="46"/>
      <c r="Y17" s="46"/>
      <c r="Z17" s="46"/>
      <c r="AA17" s="46"/>
      <c r="AB17" s="46"/>
      <c r="AC17" s="46"/>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67"/>
      <c r="FD17" s="67"/>
      <c r="FE17" s="67"/>
      <c r="FF17" s="67"/>
      <c r="FG17" s="67"/>
      <c r="FH17" s="67"/>
      <c r="FI17" s="67"/>
      <c r="FJ17" s="67"/>
      <c r="FK17" s="67"/>
      <c r="FL17" s="67"/>
      <c r="FM17" s="67"/>
      <c r="FN17" s="67"/>
      <c r="FO17" s="67"/>
      <c r="FP17" s="67"/>
      <c r="FQ17" s="67"/>
      <c r="FR17" s="67"/>
      <c r="FS17" s="67"/>
      <c r="FT17" s="67"/>
      <c r="FU17" s="67"/>
      <c r="FV17" s="67"/>
      <c r="FW17" s="67"/>
      <c r="FX17" s="67"/>
      <c r="FY17" s="67"/>
      <c r="FZ17" s="67"/>
      <c r="GA17" s="67"/>
      <c r="GB17" s="67"/>
      <c r="GC17" s="67"/>
      <c r="GD17" s="67"/>
      <c r="GE17" s="67"/>
      <c r="GF17" s="67"/>
      <c r="GG17" s="67"/>
      <c r="GH17" s="67"/>
      <c r="GI17" s="67"/>
      <c r="GJ17" s="67"/>
      <c r="GK17" s="67"/>
      <c r="GL17" s="67"/>
      <c r="GM17" s="67"/>
      <c r="GN17" s="67"/>
      <c r="GO17" s="67"/>
      <c r="GP17" s="67"/>
      <c r="GQ17" s="67"/>
      <c r="GR17" s="67"/>
      <c r="GS17" s="67"/>
      <c r="GT17" s="67"/>
      <c r="GU17" s="67"/>
      <c r="GV17" s="67"/>
      <c r="GW17" s="67"/>
      <c r="GX17" s="67"/>
      <c r="GY17" s="67"/>
      <c r="GZ17" s="67"/>
      <c r="HA17" s="67"/>
      <c r="HB17" s="67"/>
      <c r="HC17" s="67"/>
      <c r="HD17" s="67"/>
      <c r="HE17" s="67"/>
      <c r="HF17" s="67"/>
      <c r="HG17" s="67"/>
      <c r="HH17" s="67"/>
      <c r="HI17" s="67"/>
      <c r="HJ17" s="67"/>
      <c r="HK17" s="67"/>
      <c r="HL17" s="67"/>
      <c r="HM17" s="67"/>
      <c r="HN17" s="67"/>
      <c r="HO17" s="67"/>
      <c r="HP17" s="67"/>
      <c r="HQ17" s="67"/>
      <c r="HR17" s="67"/>
      <c r="HS17" s="67"/>
      <c r="HT17" s="67"/>
      <c r="HU17" s="67"/>
      <c r="HV17" s="67"/>
      <c r="HW17" s="67"/>
      <c r="HX17" s="67"/>
      <c r="HY17" s="67"/>
      <c r="HZ17" s="67"/>
      <c r="IA17" s="67"/>
      <c r="IB17" s="67"/>
      <c r="IC17" s="67"/>
      <c r="ID17" s="67"/>
      <c r="IE17" s="67"/>
      <c r="IF17" s="67"/>
      <c r="IG17" s="67"/>
      <c r="IH17" s="67"/>
      <c r="II17" s="67"/>
      <c r="IJ17" s="67"/>
      <c r="IK17" s="67"/>
      <c r="IL17" s="67"/>
      <c r="IM17" s="67"/>
    </row>
    <row r="18" spans="1:247" s="2" customFormat="1" ht="15" x14ac:dyDescent="0.25">
      <c r="A18" s="86" t="s">
        <v>88</v>
      </c>
      <c r="B18" s="87"/>
      <c r="C18" s="87"/>
      <c r="D18" s="87"/>
      <c r="E18" s="87"/>
      <c r="F18" s="87"/>
      <c r="G18" s="87"/>
      <c r="H18" s="87"/>
      <c r="I18" s="88"/>
      <c r="J18" s="155">
        <v>0</v>
      </c>
      <c r="K18" s="155"/>
      <c r="L18" s="46"/>
      <c r="M18" s="46"/>
      <c r="N18" s="46"/>
      <c r="O18" s="46"/>
      <c r="P18" s="46"/>
      <c r="Q18" s="46"/>
      <c r="R18" s="46"/>
      <c r="S18" s="46"/>
      <c r="T18" s="46"/>
      <c r="U18" s="46"/>
      <c r="V18" s="46"/>
      <c r="W18" s="46"/>
      <c r="X18" s="46"/>
      <c r="Y18" s="46"/>
      <c r="Z18" s="46"/>
      <c r="AA18" s="46"/>
      <c r="AB18" s="46"/>
      <c r="AC18" s="46"/>
      <c r="AD18" s="1"/>
      <c r="AE18" s="1"/>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row>
    <row r="19" spans="1:247" s="2" customFormat="1" ht="16.5" hidden="1" customHeight="1" x14ac:dyDescent="0.25">
      <c r="A19" s="86" t="s">
        <v>79</v>
      </c>
      <c r="B19" s="87"/>
      <c r="C19" s="87"/>
      <c r="D19" s="87"/>
      <c r="E19" s="87"/>
      <c r="F19" s="87"/>
      <c r="G19" s="87"/>
      <c r="H19" s="87"/>
      <c r="I19" s="88"/>
      <c r="J19" s="156">
        <v>0</v>
      </c>
      <c r="K19" s="157"/>
      <c r="L19" s="46"/>
      <c r="M19" s="46"/>
      <c r="N19" s="46"/>
      <c r="O19" s="46"/>
      <c r="P19" s="46"/>
      <c r="Q19" s="46"/>
      <c r="R19" s="46"/>
      <c r="S19" s="46"/>
      <c r="T19" s="46"/>
      <c r="U19" s="46"/>
      <c r="V19" s="46"/>
      <c r="W19" s="46"/>
      <c r="X19" s="46"/>
      <c r="Y19" s="46"/>
      <c r="Z19" s="46"/>
      <c r="AA19" s="46"/>
      <c r="AB19" s="46"/>
      <c r="AC19" s="46"/>
      <c r="AD19" s="1"/>
      <c r="AE19" s="1"/>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row>
    <row r="20" spans="1:247" s="2" customFormat="1" ht="19.5" customHeight="1" x14ac:dyDescent="0.25">
      <c r="A20" s="86" t="s">
        <v>91</v>
      </c>
      <c r="B20" s="87"/>
      <c r="C20" s="87"/>
      <c r="D20" s="87"/>
      <c r="E20" s="87"/>
      <c r="F20" s="87"/>
      <c r="G20" s="87"/>
      <c r="H20" s="87"/>
      <c r="I20" s="88"/>
      <c r="J20" s="137">
        <v>0.01</v>
      </c>
      <c r="K20" s="137"/>
      <c r="L20" s="46"/>
      <c r="M20" s="46"/>
      <c r="N20" s="46"/>
      <c r="O20" s="46"/>
      <c r="P20" s="46"/>
      <c r="Q20" s="46"/>
      <c r="R20" s="46"/>
      <c r="S20" s="46"/>
      <c r="T20" s="46"/>
      <c r="U20" s="46"/>
      <c r="V20" s="46"/>
      <c r="W20" s="46"/>
      <c r="X20" s="46"/>
      <c r="Y20" s="46"/>
      <c r="Z20" s="46"/>
      <c r="AA20" s="46"/>
      <c r="AB20" s="46"/>
      <c r="AC20" s="46"/>
      <c r="AD20" s="1"/>
      <c r="AE20" s="1"/>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row>
    <row r="21" spans="1:247" s="2" customFormat="1" ht="30.75" customHeight="1" x14ac:dyDescent="0.25">
      <c r="A21" s="166" t="s">
        <v>89</v>
      </c>
      <c r="B21" s="166"/>
      <c r="C21" s="166"/>
      <c r="D21" s="166"/>
      <c r="E21" s="166"/>
      <c r="F21" s="166"/>
      <c r="G21" s="166"/>
      <c r="H21" s="166"/>
      <c r="I21" s="166"/>
      <c r="J21" s="167" t="s">
        <v>90</v>
      </c>
      <c r="K21" s="167"/>
      <c r="L21" s="46"/>
      <c r="M21" s="46"/>
      <c r="N21" s="46"/>
      <c r="O21" s="46"/>
      <c r="P21" s="46"/>
      <c r="Q21" s="46"/>
      <c r="R21" s="46"/>
      <c r="S21" s="46"/>
      <c r="T21" s="46"/>
      <c r="U21" s="46"/>
      <c r="V21" s="46"/>
      <c r="W21" s="46"/>
      <c r="X21" s="46"/>
      <c r="Y21" s="46"/>
      <c r="Z21" s="46"/>
      <c r="AA21" s="46"/>
      <c r="AB21" s="46"/>
      <c r="AC21" s="46"/>
      <c r="AD21" s="1"/>
      <c r="AE21" s="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row>
    <row r="22" spans="1:247" s="1" customFormat="1" ht="25.5" customHeight="1" x14ac:dyDescent="0.25">
      <c r="A22" s="149" t="s">
        <v>100</v>
      </c>
      <c r="B22" s="139"/>
      <c r="C22" s="139"/>
      <c r="D22" s="139"/>
      <c r="E22" s="139"/>
      <c r="F22" s="139"/>
      <c r="G22" s="139"/>
      <c r="H22" s="139"/>
      <c r="I22" s="139"/>
      <c r="J22" s="139"/>
      <c r="K22" s="140"/>
      <c r="L22" s="46"/>
      <c r="M22" s="46"/>
      <c r="N22" s="46"/>
      <c r="O22" s="46"/>
      <c r="P22" s="46"/>
      <c r="Q22" s="46"/>
      <c r="R22" s="46"/>
      <c r="S22" s="46"/>
      <c r="T22" s="46"/>
      <c r="U22" s="46"/>
      <c r="V22" s="46"/>
      <c r="W22" s="46"/>
      <c r="X22" s="46"/>
      <c r="Y22" s="46"/>
      <c r="Z22" s="46"/>
      <c r="AA22" s="46"/>
      <c r="AB22" s="46"/>
      <c r="AC22" s="46"/>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65"/>
      <c r="CJ22" s="65"/>
      <c r="CK22" s="65"/>
      <c r="CL22" s="65"/>
      <c r="CM22" s="65"/>
      <c r="CN22" s="65"/>
      <c r="CO22" s="65"/>
      <c r="CP22" s="65"/>
      <c r="CQ22" s="65"/>
      <c r="CR22" s="65"/>
      <c r="CS22" s="65"/>
      <c r="CT22" s="65"/>
      <c r="CU22" s="65"/>
      <c r="CV22" s="65"/>
      <c r="CW22" s="65"/>
      <c r="CX22" s="65"/>
      <c r="CY22" s="65"/>
      <c r="CZ22" s="65"/>
      <c r="DA22" s="65"/>
      <c r="DB22" s="65"/>
      <c r="DC22" s="65"/>
      <c r="DD22" s="65"/>
      <c r="DE22" s="65"/>
      <c r="DF22" s="65"/>
      <c r="DG22" s="65"/>
      <c r="DH22" s="65"/>
      <c r="DI22" s="65"/>
      <c r="DJ22" s="65"/>
      <c r="DK22" s="65"/>
      <c r="DL22" s="65"/>
      <c r="DM22" s="65"/>
      <c r="DN22" s="65"/>
      <c r="DO22" s="65"/>
      <c r="DP22" s="65"/>
      <c r="DQ22" s="65"/>
      <c r="DR22" s="65"/>
      <c r="DS22" s="65"/>
      <c r="DT22" s="65"/>
      <c r="DU22" s="65"/>
      <c r="DV22" s="65"/>
      <c r="DW22" s="65"/>
      <c r="DX22" s="65"/>
      <c r="DY22" s="65"/>
      <c r="DZ22" s="65"/>
      <c r="EA22" s="65"/>
      <c r="EB22" s="65"/>
      <c r="EC22" s="65"/>
      <c r="ED22" s="65"/>
      <c r="EE22" s="65"/>
      <c r="EF22" s="65"/>
      <c r="EG22" s="65"/>
      <c r="EH22" s="65"/>
      <c r="EI22" s="65"/>
      <c r="EJ22" s="65"/>
      <c r="EK22" s="65"/>
      <c r="EL22" s="65"/>
      <c r="EM22" s="65"/>
      <c r="EN22" s="65"/>
      <c r="EO22" s="65"/>
      <c r="EP22" s="65"/>
      <c r="EQ22" s="65"/>
      <c r="ER22" s="65"/>
      <c r="ES22" s="65"/>
      <c r="ET22" s="65"/>
      <c r="EU22" s="65"/>
      <c r="EV22" s="65"/>
      <c r="EW22" s="65"/>
      <c r="EX22" s="65"/>
      <c r="EY22" s="65"/>
      <c r="EZ22" s="65"/>
      <c r="FA22" s="65"/>
      <c r="FB22" s="65"/>
      <c r="FC22" s="65"/>
      <c r="FD22" s="65"/>
      <c r="FE22" s="65"/>
      <c r="FF22" s="65"/>
      <c r="FG22" s="65"/>
      <c r="FH22" s="65"/>
      <c r="FI22" s="65"/>
      <c r="FJ22" s="65"/>
      <c r="FK22" s="65"/>
      <c r="FL22" s="65"/>
      <c r="FM22" s="65"/>
      <c r="FN22" s="65"/>
      <c r="FO22" s="65"/>
      <c r="FP22" s="65"/>
      <c r="FQ22" s="65"/>
      <c r="FR22" s="65"/>
      <c r="FS22" s="65"/>
      <c r="FT22" s="65"/>
      <c r="FU22" s="65"/>
      <c r="FV22" s="65"/>
      <c r="FW22" s="65"/>
      <c r="FX22" s="65"/>
      <c r="FY22" s="65"/>
      <c r="FZ22" s="65"/>
      <c r="GA22" s="65"/>
      <c r="GB22" s="65"/>
      <c r="GC22" s="65"/>
      <c r="GD22" s="65"/>
      <c r="GE22" s="65"/>
      <c r="GF22" s="65"/>
      <c r="GG22" s="65"/>
      <c r="GH22" s="65"/>
      <c r="GI22" s="65"/>
      <c r="GJ22" s="65"/>
      <c r="GK22" s="65"/>
      <c r="GL22" s="65"/>
      <c r="GM22" s="65"/>
      <c r="GN22" s="65"/>
      <c r="GO22" s="65"/>
      <c r="GP22" s="65"/>
      <c r="GQ22" s="65"/>
      <c r="GR22" s="65"/>
      <c r="GS22" s="65"/>
      <c r="GT22" s="65"/>
      <c r="GU22" s="65"/>
      <c r="GV22" s="65"/>
      <c r="GW22" s="65"/>
      <c r="GX22" s="65"/>
      <c r="GY22" s="65"/>
      <c r="GZ22" s="65"/>
      <c r="HA22" s="65"/>
      <c r="HB22" s="65"/>
      <c r="HC22" s="65"/>
      <c r="HD22" s="65"/>
      <c r="HE22" s="65"/>
      <c r="HF22" s="65"/>
      <c r="HG22" s="65"/>
      <c r="HH22" s="65"/>
      <c r="HI22" s="65"/>
      <c r="HJ22" s="65"/>
      <c r="HK22" s="65"/>
      <c r="HL22" s="65"/>
      <c r="HM22" s="65"/>
      <c r="HN22" s="65"/>
      <c r="HO22" s="65"/>
      <c r="HP22" s="65"/>
      <c r="HQ22" s="65"/>
      <c r="HR22" s="65"/>
      <c r="HS22" s="65"/>
      <c r="HT22" s="65"/>
      <c r="HU22" s="65"/>
      <c r="HV22" s="65"/>
      <c r="HW22" s="65"/>
      <c r="HX22" s="65"/>
      <c r="HY22" s="65"/>
      <c r="HZ22" s="65"/>
      <c r="IA22" s="65"/>
      <c r="IB22" s="65"/>
      <c r="IC22" s="65"/>
      <c r="ID22" s="65"/>
      <c r="IE22" s="65"/>
      <c r="IF22" s="65"/>
      <c r="IG22" s="65"/>
      <c r="IH22" s="65"/>
      <c r="II22" s="65"/>
      <c r="IJ22" s="65"/>
      <c r="IK22" s="65"/>
      <c r="IL22" s="65"/>
      <c r="IM22" s="65"/>
    </row>
    <row r="23" spans="1:247" s="1" customFormat="1" ht="15" x14ac:dyDescent="0.25">
      <c r="A23" s="158" t="s">
        <v>94</v>
      </c>
      <c r="B23" s="159"/>
      <c r="C23" s="159"/>
      <c r="D23" s="159"/>
      <c r="E23" s="159"/>
      <c r="F23" s="159"/>
      <c r="G23" s="159"/>
      <c r="H23" s="159"/>
      <c r="I23" s="160"/>
      <c r="J23" s="141">
        <v>12880</v>
      </c>
      <c r="K23" s="141"/>
      <c r="L23" s="46"/>
      <c r="M23" s="46"/>
      <c r="N23" s="46"/>
      <c r="O23" s="46"/>
      <c r="P23" s="46"/>
      <c r="Q23" s="46"/>
      <c r="R23" s="46"/>
      <c r="S23" s="46"/>
      <c r="T23" s="46"/>
      <c r="U23" s="46"/>
      <c r="V23" s="46"/>
      <c r="W23" s="46"/>
      <c r="X23" s="46"/>
      <c r="Y23" s="46"/>
      <c r="Z23" s="46"/>
      <c r="AA23" s="46"/>
      <c r="AB23" s="46"/>
      <c r="AC23" s="46"/>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61"/>
      <c r="DV23" s="61"/>
      <c r="DW23" s="61"/>
      <c r="DX23" s="61"/>
      <c r="DY23" s="61"/>
      <c r="DZ23" s="61"/>
      <c r="EA23" s="61"/>
      <c r="EB23" s="61"/>
      <c r="EC23" s="61"/>
      <c r="ED23" s="61"/>
      <c r="EE23" s="61"/>
      <c r="EF23" s="61"/>
      <c r="EG23" s="61"/>
      <c r="EH23" s="61"/>
      <c r="EI23" s="61"/>
      <c r="EJ23" s="61"/>
      <c r="EK23" s="61"/>
      <c r="EL23" s="61"/>
      <c r="EM23" s="61"/>
      <c r="EN23" s="61"/>
      <c r="EO23" s="61"/>
      <c r="EP23" s="61"/>
      <c r="EQ23" s="61"/>
      <c r="ER23" s="61"/>
      <c r="ES23" s="61"/>
      <c r="ET23" s="61"/>
      <c r="EU23" s="61"/>
      <c r="EV23" s="61"/>
      <c r="EW23" s="61"/>
      <c r="EX23" s="61"/>
      <c r="EY23" s="61"/>
      <c r="EZ23" s="61"/>
      <c r="FA23" s="61"/>
      <c r="FB23" s="61"/>
      <c r="FC23" s="61"/>
      <c r="FD23" s="61"/>
      <c r="FE23" s="61"/>
      <c r="FF23" s="61"/>
      <c r="FG23" s="61"/>
      <c r="FH23" s="61"/>
      <c r="FI23" s="61"/>
      <c r="FJ23" s="61"/>
      <c r="FK23" s="61"/>
      <c r="FL23" s="61"/>
      <c r="FM23" s="61"/>
      <c r="FN23" s="61"/>
      <c r="FO23" s="61"/>
      <c r="FP23" s="61"/>
      <c r="FQ23" s="61"/>
      <c r="FR23" s="61"/>
      <c r="FS23" s="61"/>
      <c r="FT23" s="61"/>
      <c r="FU23" s="61"/>
      <c r="FV23" s="61"/>
      <c r="FW23" s="61"/>
      <c r="FX23" s="61"/>
      <c r="FY23" s="61"/>
      <c r="FZ23" s="61"/>
      <c r="GA23" s="61"/>
      <c r="GB23" s="61"/>
      <c r="GC23" s="61"/>
      <c r="GD23" s="61"/>
      <c r="GE23" s="61"/>
      <c r="GF23" s="61"/>
      <c r="GG23" s="61"/>
      <c r="GH23" s="61"/>
      <c r="GI23" s="61"/>
      <c r="GJ23" s="61"/>
      <c r="GK23" s="61"/>
      <c r="GL23" s="61"/>
      <c r="GM23" s="61"/>
      <c r="GN23" s="61"/>
      <c r="GO23" s="61"/>
      <c r="GP23" s="61"/>
      <c r="GQ23" s="61"/>
      <c r="GR23" s="61"/>
      <c r="GS23" s="61"/>
      <c r="GT23" s="61"/>
      <c r="GU23" s="61"/>
      <c r="GV23" s="61"/>
      <c r="GW23" s="61"/>
      <c r="GX23" s="61"/>
      <c r="GY23" s="61"/>
      <c r="GZ23" s="61"/>
      <c r="HA23" s="61"/>
      <c r="HB23" s="61"/>
      <c r="HC23" s="61"/>
      <c r="HD23" s="61"/>
      <c r="HE23" s="61"/>
      <c r="HF23" s="61"/>
      <c r="HG23" s="61"/>
      <c r="HH23" s="61"/>
      <c r="HI23" s="61"/>
      <c r="HJ23" s="61"/>
      <c r="HK23" s="61"/>
      <c r="HL23" s="61"/>
      <c r="HM23" s="61"/>
      <c r="HN23" s="61"/>
      <c r="HO23" s="61"/>
      <c r="HP23" s="61"/>
      <c r="HQ23" s="61"/>
      <c r="HR23" s="61"/>
      <c r="HS23" s="61"/>
      <c r="HT23" s="61"/>
      <c r="HU23" s="61"/>
      <c r="HV23" s="61"/>
      <c r="HW23" s="61"/>
      <c r="HX23" s="61"/>
      <c r="HY23" s="61"/>
      <c r="HZ23" s="61"/>
      <c r="IA23" s="61"/>
      <c r="IB23" s="61"/>
      <c r="IC23" s="61"/>
      <c r="ID23" s="61"/>
      <c r="IE23" s="61"/>
      <c r="IF23" s="61"/>
      <c r="IG23" s="61"/>
      <c r="IH23" s="61"/>
      <c r="II23" s="61"/>
      <c r="IJ23" s="61"/>
      <c r="IK23" s="61"/>
      <c r="IL23" s="61"/>
      <c r="IM23" s="61"/>
    </row>
    <row r="24" spans="1:247" s="1" customFormat="1" ht="15" x14ac:dyDescent="0.25">
      <c r="A24" s="158" t="s">
        <v>87</v>
      </c>
      <c r="B24" s="164"/>
      <c r="C24" s="164"/>
      <c r="D24" s="164"/>
      <c r="E24" s="164"/>
      <c r="F24" s="164"/>
      <c r="G24" s="164"/>
      <c r="H24" s="164"/>
      <c r="I24" s="165"/>
      <c r="J24" s="155">
        <v>1E-3</v>
      </c>
      <c r="K24" s="155"/>
      <c r="L24" s="46"/>
      <c r="M24" s="46"/>
      <c r="N24" s="46"/>
      <c r="O24" s="46"/>
      <c r="P24" s="46"/>
      <c r="Q24" s="46"/>
      <c r="R24" s="46"/>
      <c r="S24" s="46"/>
      <c r="T24" s="46"/>
      <c r="U24" s="46"/>
      <c r="V24" s="46"/>
      <c r="W24" s="46"/>
      <c r="X24" s="46"/>
      <c r="Y24" s="46"/>
      <c r="Z24" s="46"/>
      <c r="AA24" s="46"/>
      <c r="AB24" s="46"/>
      <c r="AC24" s="46"/>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61"/>
      <c r="DU24" s="61"/>
      <c r="DV24" s="61"/>
      <c r="DW24" s="61"/>
      <c r="DX24" s="61"/>
      <c r="DY24" s="61"/>
      <c r="DZ24" s="61"/>
      <c r="EA24" s="61"/>
      <c r="EB24" s="61"/>
      <c r="EC24" s="61"/>
      <c r="ED24" s="61"/>
      <c r="EE24" s="61"/>
      <c r="EF24" s="61"/>
      <c r="EG24" s="61"/>
      <c r="EH24" s="61"/>
      <c r="EI24" s="61"/>
      <c r="EJ24" s="61"/>
      <c r="EK24" s="61"/>
      <c r="EL24" s="61"/>
      <c r="EM24" s="61"/>
      <c r="EN24" s="61"/>
      <c r="EO24" s="61"/>
      <c r="EP24" s="61"/>
      <c r="EQ24" s="61"/>
      <c r="ER24" s="61"/>
      <c r="ES24" s="61"/>
      <c r="ET24" s="61"/>
      <c r="EU24" s="61"/>
      <c r="EV24" s="61"/>
      <c r="EW24" s="61"/>
      <c r="EX24" s="61"/>
      <c r="EY24" s="61"/>
      <c r="EZ24" s="61"/>
      <c r="FA24" s="61"/>
      <c r="FB24" s="61"/>
      <c r="FC24" s="61"/>
      <c r="FD24" s="61"/>
      <c r="FE24" s="61"/>
      <c r="FF24" s="61"/>
      <c r="FG24" s="61"/>
      <c r="FH24" s="61"/>
      <c r="FI24" s="61"/>
      <c r="FJ24" s="61"/>
      <c r="FK24" s="61"/>
      <c r="FL24" s="61"/>
      <c r="FM24" s="61"/>
      <c r="FN24" s="61"/>
      <c r="FO24" s="61"/>
      <c r="FP24" s="61"/>
      <c r="FQ24" s="61"/>
      <c r="FR24" s="61"/>
      <c r="FS24" s="61"/>
      <c r="FT24" s="61"/>
      <c r="FU24" s="61"/>
      <c r="FV24" s="61"/>
      <c r="FW24" s="61"/>
      <c r="FX24" s="61"/>
      <c r="FY24" s="61"/>
      <c r="FZ24" s="61"/>
      <c r="GA24" s="61"/>
      <c r="GB24" s="61"/>
      <c r="GC24" s="61"/>
      <c r="GD24" s="61"/>
      <c r="GE24" s="61"/>
      <c r="GF24" s="61"/>
      <c r="GG24" s="61"/>
      <c r="GH24" s="61"/>
      <c r="GI24" s="61"/>
      <c r="GJ24" s="61"/>
      <c r="GK24" s="61"/>
      <c r="GL24" s="61"/>
      <c r="GM24" s="61"/>
      <c r="GN24" s="61"/>
      <c r="GO24" s="61"/>
      <c r="GP24" s="61"/>
      <c r="GQ24" s="61"/>
      <c r="GR24" s="61"/>
      <c r="GS24" s="61"/>
      <c r="GT24" s="61"/>
      <c r="GU24" s="61"/>
      <c r="GV24" s="61"/>
      <c r="GW24" s="61"/>
      <c r="GX24" s="61"/>
      <c r="GY24" s="61"/>
      <c r="GZ24" s="61"/>
      <c r="HA24" s="61"/>
      <c r="HB24" s="61"/>
      <c r="HC24" s="61"/>
      <c r="HD24" s="61"/>
      <c r="HE24" s="61"/>
      <c r="HF24" s="61"/>
      <c r="HG24" s="61"/>
      <c r="HH24" s="61"/>
      <c r="HI24" s="61"/>
      <c r="HJ24" s="61"/>
      <c r="HK24" s="61"/>
      <c r="HL24" s="61"/>
      <c r="HM24" s="61"/>
      <c r="HN24" s="61"/>
      <c r="HO24" s="61"/>
      <c r="HP24" s="61"/>
      <c r="HQ24" s="61"/>
      <c r="HR24" s="61"/>
      <c r="HS24" s="61"/>
      <c r="HT24" s="61"/>
      <c r="HU24" s="61"/>
      <c r="HV24" s="61"/>
      <c r="HW24" s="61"/>
      <c r="HX24" s="61"/>
      <c r="HY24" s="61"/>
      <c r="HZ24" s="61"/>
      <c r="IA24" s="61"/>
      <c r="IB24" s="61"/>
      <c r="IC24" s="61"/>
      <c r="ID24" s="61"/>
      <c r="IE24" s="61"/>
      <c r="IF24" s="61"/>
      <c r="IG24" s="61"/>
      <c r="IH24" s="61"/>
      <c r="II24" s="61"/>
      <c r="IJ24" s="61"/>
      <c r="IK24" s="61"/>
      <c r="IL24" s="61"/>
      <c r="IM24" s="61"/>
    </row>
    <row r="25" spans="1:247" s="1" customFormat="1" ht="15" x14ac:dyDescent="0.25">
      <c r="A25" s="104" t="s">
        <v>95</v>
      </c>
      <c r="B25" s="164"/>
      <c r="C25" s="164"/>
      <c r="D25" s="164"/>
      <c r="E25" s="164"/>
      <c r="F25" s="164"/>
      <c r="G25" s="164"/>
      <c r="H25" s="164"/>
      <c r="I25" s="165"/>
      <c r="J25" s="155">
        <v>3.0000000000000001E-3</v>
      </c>
      <c r="K25" s="155"/>
      <c r="L25" s="46"/>
      <c r="M25" s="46"/>
      <c r="N25" s="46"/>
      <c r="O25" s="46"/>
      <c r="P25" s="46"/>
      <c r="Q25" s="46"/>
      <c r="R25" s="46"/>
      <c r="S25" s="46"/>
      <c r="T25" s="46"/>
      <c r="U25" s="46"/>
      <c r="V25" s="46"/>
      <c r="W25" s="46"/>
      <c r="X25" s="46"/>
      <c r="Y25" s="46"/>
      <c r="Z25" s="46"/>
      <c r="AA25" s="46"/>
      <c r="AB25" s="46"/>
      <c r="AC25" s="46"/>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61"/>
      <c r="DV25" s="61"/>
      <c r="DW25" s="61"/>
      <c r="DX25" s="61"/>
      <c r="DY25" s="61"/>
      <c r="DZ25" s="61"/>
      <c r="EA25" s="61"/>
      <c r="EB25" s="61"/>
      <c r="EC25" s="61"/>
      <c r="ED25" s="61"/>
      <c r="EE25" s="61"/>
      <c r="EF25" s="61"/>
      <c r="EG25" s="61"/>
      <c r="EH25" s="61"/>
      <c r="EI25" s="61"/>
      <c r="EJ25" s="61"/>
      <c r="EK25" s="61"/>
      <c r="EL25" s="61"/>
      <c r="EM25" s="61"/>
      <c r="EN25" s="61"/>
      <c r="EO25" s="61"/>
      <c r="EP25" s="61"/>
      <c r="EQ25" s="61"/>
      <c r="ER25" s="61"/>
      <c r="ES25" s="61"/>
      <c r="ET25" s="61"/>
      <c r="EU25" s="61"/>
      <c r="EV25" s="61"/>
      <c r="EW25" s="61"/>
      <c r="EX25" s="61"/>
      <c r="EY25" s="61"/>
      <c r="EZ25" s="61"/>
      <c r="FA25" s="61"/>
      <c r="FB25" s="61"/>
      <c r="FC25" s="61"/>
      <c r="FD25" s="61"/>
      <c r="FE25" s="61"/>
      <c r="FF25" s="61"/>
      <c r="FG25" s="61"/>
      <c r="FH25" s="61"/>
      <c r="FI25" s="61"/>
      <c r="FJ25" s="61"/>
      <c r="FK25" s="61"/>
      <c r="FL25" s="61"/>
      <c r="FM25" s="61"/>
      <c r="FN25" s="61"/>
      <c r="FO25" s="61"/>
      <c r="FP25" s="61"/>
      <c r="FQ25" s="61"/>
      <c r="FR25" s="61"/>
      <c r="FS25" s="61"/>
      <c r="FT25" s="61"/>
      <c r="FU25" s="61"/>
      <c r="FV25" s="61"/>
      <c r="FW25" s="61"/>
      <c r="FX25" s="61"/>
      <c r="FY25" s="61"/>
      <c r="FZ25" s="61"/>
      <c r="GA25" s="61"/>
      <c r="GB25" s="61"/>
      <c r="GC25" s="61"/>
      <c r="GD25" s="61"/>
      <c r="GE25" s="61"/>
      <c r="GF25" s="61"/>
      <c r="GG25" s="61"/>
      <c r="GH25" s="61"/>
      <c r="GI25" s="61"/>
      <c r="GJ25" s="61"/>
      <c r="GK25" s="61"/>
      <c r="GL25" s="61"/>
      <c r="GM25" s="61"/>
      <c r="GN25" s="61"/>
      <c r="GO25" s="61"/>
      <c r="GP25" s="61"/>
      <c r="GQ25" s="61"/>
      <c r="GR25" s="61"/>
      <c r="GS25" s="61"/>
      <c r="GT25" s="61"/>
      <c r="GU25" s="61"/>
      <c r="GV25" s="61"/>
      <c r="GW25" s="61"/>
      <c r="GX25" s="61"/>
      <c r="GY25" s="61"/>
      <c r="GZ25" s="61"/>
      <c r="HA25" s="61"/>
      <c r="HB25" s="61"/>
      <c r="HC25" s="61"/>
      <c r="HD25" s="61"/>
      <c r="HE25" s="61"/>
      <c r="HF25" s="61"/>
      <c r="HG25" s="61"/>
      <c r="HH25" s="61"/>
      <c r="HI25" s="61"/>
      <c r="HJ25" s="61"/>
      <c r="HK25" s="61"/>
      <c r="HL25" s="61"/>
      <c r="HM25" s="61"/>
      <c r="HN25" s="61"/>
      <c r="HO25" s="61"/>
      <c r="HP25" s="61"/>
      <c r="HQ25" s="61"/>
      <c r="HR25" s="61"/>
      <c r="HS25" s="61"/>
      <c r="HT25" s="61"/>
      <c r="HU25" s="61"/>
      <c r="HV25" s="61"/>
      <c r="HW25" s="61"/>
      <c r="HX25" s="61"/>
      <c r="HY25" s="61"/>
      <c r="HZ25" s="61"/>
      <c r="IA25" s="61"/>
      <c r="IB25" s="61"/>
      <c r="IC25" s="61"/>
      <c r="ID25" s="61"/>
      <c r="IE25" s="61"/>
      <c r="IF25" s="61"/>
      <c r="IG25" s="61"/>
      <c r="IH25" s="61"/>
      <c r="II25" s="61"/>
      <c r="IJ25" s="61"/>
      <c r="IK25" s="61"/>
      <c r="IL25" s="61"/>
      <c r="IM25" s="61"/>
    </row>
    <row r="26" spans="1:247" s="1" customFormat="1" ht="15" x14ac:dyDescent="0.25">
      <c r="A26" s="158" t="s">
        <v>96</v>
      </c>
      <c r="B26" s="164"/>
      <c r="C26" s="164"/>
      <c r="D26" s="164"/>
      <c r="E26" s="164"/>
      <c r="F26" s="164"/>
      <c r="G26" s="164"/>
      <c r="H26" s="164"/>
      <c r="I26" s="165"/>
      <c r="J26" s="155">
        <v>8.0000000000000002E-3</v>
      </c>
      <c r="K26" s="155"/>
      <c r="L26" s="46"/>
      <c r="M26" s="46"/>
      <c r="N26" s="46"/>
      <c r="O26" s="46"/>
      <c r="P26" s="46"/>
      <c r="Q26" s="46"/>
      <c r="R26" s="46"/>
      <c r="S26" s="46"/>
      <c r="T26" s="46"/>
      <c r="U26" s="46"/>
      <c r="V26" s="46"/>
      <c r="W26" s="46"/>
      <c r="X26" s="46"/>
      <c r="Y26" s="46"/>
      <c r="Z26" s="46"/>
      <c r="AA26" s="46"/>
      <c r="AB26" s="46"/>
      <c r="AC26" s="46"/>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61"/>
      <c r="DU26" s="61"/>
      <c r="DV26" s="61"/>
      <c r="DW26" s="61"/>
      <c r="DX26" s="61"/>
      <c r="DY26" s="61"/>
      <c r="DZ26" s="61"/>
      <c r="EA26" s="61"/>
      <c r="EB26" s="61"/>
      <c r="EC26" s="61"/>
      <c r="ED26" s="61"/>
      <c r="EE26" s="61"/>
      <c r="EF26" s="61"/>
      <c r="EG26" s="61"/>
      <c r="EH26" s="61"/>
      <c r="EI26" s="61"/>
      <c r="EJ26" s="61"/>
      <c r="EK26" s="61"/>
      <c r="EL26" s="61"/>
      <c r="EM26" s="61"/>
      <c r="EN26" s="61"/>
      <c r="EO26" s="61"/>
      <c r="EP26" s="61"/>
      <c r="EQ26" s="61"/>
      <c r="ER26" s="61"/>
      <c r="ES26" s="61"/>
      <c r="ET26" s="61"/>
      <c r="EU26" s="61"/>
      <c r="EV26" s="61"/>
      <c r="EW26" s="61"/>
      <c r="EX26" s="61"/>
      <c r="EY26" s="61"/>
      <c r="EZ26" s="61"/>
      <c r="FA26" s="61"/>
      <c r="FB26" s="61"/>
      <c r="FC26" s="61"/>
      <c r="FD26" s="61"/>
      <c r="FE26" s="61"/>
      <c r="FF26" s="61"/>
      <c r="FG26" s="61"/>
      <c r="FH26" s="61"/>
      <c r="FI26" s="61"/>
      <c r="FJ26" s="61"/>
      <c r="FK26" s="61"/>
      <c r="FL26" s="61"/>
      <c r="FM26" s="61"/>
      <c r="FN26" s="61"/>
      <c r="FO26" s="61"/>
      <c r="FP26" s="61"/>
      <c r="FQ26" s="61"/>
      <c r="FR26" s="61"/>
      <c r="FS26" s="61"/>
      <c r="FT26" s="61"/>
      <c r="FU26" s="61"/>
      <c r="FV26" s="61"/>
      <c r="FW26" s="61"/>
      <c r="FX26" s="61"/>
      <c r="FY26" s="61"/>
      <c r="FZ26" s="61"/>
      <c r="GA26" s="61"/>
      <c r="GB26" s="61"/>
      <c r="GC26" s="61"/>
      <c r="GD26" s="61"/>
      <c r="GE26" s="61"/>
      <c r="GF26" s="61"/>
      <c r="GG26" s="61"/>
      <c r="GH26" s="61"/>
      <c r="GI26" s="61"/>
      <c r="GJ26" s="61"/>
      <c r="GK26" s="61"/>
      <c r="GL26" s="61"/>
      <c r="GM26" s="61"/>
      <c r="GN26" s="61"/>
      <c r="GO26" s="61"/>
      <c r="GP26" s="61"/>
      <c r="GQ26" s="61"/>
      <c r="GR26" s="61"/>
      <c r="GS26" s="61"/>
      <c r="GT26" s="61"/>
      <c r="GU26" s="61"/>
      <c r="GV26" s="61"/>
      <c r="GW26" s="61"/>
      <c r="GX26" s="61"/>
      <c r="GY26" s="61"/>
      <c r="GZ26" s="61"/>
      <c r="HA26" s="61"/>
      <c r="HB26" s="61"/>
      <c r="HC26" s="61"/>
      <c r="HD26" s="61"/>
      <c r="HE26" s="61"/>
      <c r="HF26" s="61"/>
      <c r="HG26" s="61"/>
      <c r="HH26" s="61"/>
      <c r="HI26" s="61"/>
      <c r="HJ26" s="61"/>
      <c r="HK26" s="61"/>
      <c r="HL26" s="61"/>
      <c r="HM26" s="61"/>
      <c r="HN26" s="61"/>
      <c r="HO26" s="61"/>
      <c r="HP26" s="61"/>
      <c r="HQ26" s="61"/>
      <c r="HR26" s="61"/>
      <c r="HS26" s="61"/>
      <c r="HT26" s="61"/>
      <c r="HU26" s="61"/>
      <c r="HV26" s="61"/>
      <c r="HW26" s="61"/>
      <c r="HX26" s="61"/>
      <c r="HY26" s="61"/>
      <c r="HZ26" s="61"/>
      <c r="IA26" s="61"/>
      <c r="IB26" s="61"/>
      <c r="IC26" s="61"/>
      <c r="ID26" s="61"/>
      <c r="IE26" s="61"/>
      <c r="IF26" s="61"/>
      <c r="IG26" s="61"/>
      <c r="IH26" s="61"/>
      <c r="II26" s="61"/>
      <c r="IJ26" s="61"/>
      <c r="IK26" s="61"/>
      <c r="IL26" s="61"/>
      <c r="IM26" s="61"/>
    </row>
    <row r="27" spans="1:247" s="1" customFormat="1" ht="15" x14ac:dyDescent="0.25">
      <c r="A27" s="158" t="s">
        <v>97</v>
      </c>
      <c r="B27" s="164"/>
      <c r="C27" s="164"/>
      <c r="D27" s="164"/>
      <c r="E27" s="164"/>
      <c r="F27" s="164"/>
      <c r="G27" s="164"/>
      <c r="H27" s="164"/>
      <c r="I27" s="165"/>
      <c r="J27" s="141">
        <v>2950</v>
      </c>
      <c r="K27" s="141"/>
      <c r="L27" s="46"/>
      <c r="M27" s="46"/>
      <c r="N27" s="46"/>
      <c r="O27" s="46"/>
      <c r="P27" s="46"/>
      <c r="Q27" s="46"/>
      <c r="R27" s="46"/>
      <c r="S27" s="46"/>
      <c r="T27" s="46"/>
      <c r="U27" s="46"/>
      <c r="V27" s="46"/>
      <c r="W27" s="46"/>
      <c r="X27" s="46"/>
      <c r="Y27" s="46"/>
      <c r="Z27" s="46"/>
      <c r="AA27" s="46"/>
      <c r="AB27" s="46"/>
      <c r="AC27" s="46"/>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c r="DW27" s="61"/>
      <c r="DX27" s="61"/>
      <c r="DY27" s="61"/>
      <c r="DZ27" s="61"/>
      <c r="EA27" s="61"/>
      <c r="EB27" s="61"/>
      <c r="EC27" s="61"/>
      <c r="ED27" s="61"/>
      <c r="EE27" s="61"/>
      <c r="EF27" s="61"/>
      <c r="EG27" s="61"/>
      <c r="EH27" s="61"/>
      <c r="EI27" s="61"/>
      <c r="EJ27" s="61"/>
      <c r="EK27" s="61"/>
      <c r="EL27" s="61"/>
      <c r="EM27" s="61"/>
      <c r="EN27" s="61"/>
      <c r="EO27" s="61"/>
      <c r="EP27" s="61"/>
      <c r="EQ27" s="61"/>
      <c r="ER27" s="61"/>
      <c r="ES27" s="61"/>
      <c r="ET27" s="61"/>
      <c r="EU27" s="61"/>
      <c r="EV27" s="61"/>
      <c r="EW27" s="61"/>
      <c r="EX27" s="61"/>
      <c r="EY27" s="61"/>
      <c r="EZ27" s="61"/>
      <c r="FA27" s="61"/>
      <c r="FB27" s="61"/>
      <c r="FC27" s="61"/>
      <c r="FD27" s="61"/>
      <c r="FE27" s="61"/>
      <c r="FF27" s="61"/>
      <c r="FG27" s="61"/>
      <c r="FH27" s="61"/>
      <c r="FI27" s="61"/>
      <c r="FJ27" s="61"/>
      <c r="FK27" s="61"/>
      <c r="FL27" s="61"/>
      <c r="FM27" s="61"/>
      <c r="FN27" s="61"/>
      <c r="FO27" s="61"/>
      <c r="FP27" s="61"/>
      <c r="FQ27" s="61"/>
      <c r="FR27" s="61"/>
      <c r="FS27" s="61"/>
      <c r="FT27" s="61"/>
      <c r="FU27" s="61"/>
      <c r="FV27" s="61"/>
      <c r="FW27" s="61"/>
      <c r="FX27" s="61"/>
      <c r="FY27" s="61"/>
      <c r="FZ27" s="61"/>
      <c r="GA27" s="61"/>
      <c r="GB27" s="61"/>
      <c r="GC27" s="61"/>
      <c r="GD27" s="61"/>
      <c r="GE27" s="61"/>
      <c r="GF27" s="61"/>
      <c r="GG27" s="61"/>
      <c r="GH27" s="61"/>
      <c r="GI27" s="61"/>
      <c r="GJ27" s="61"/>
      <c r="GK27" s="61"/>
      <c r="GL27" s="61"/>
      <c r="GM27" s="61"/>
      <c r="GN27" s="61"/>
      <c r="GO27" s="61"/>
      <c r="GP27" s="61"/>
      <c r="GQ27" s="61"/>
      <c r="GR27" s="61"/>
      <c r="GS27" s="61"/>
      <c r="GT27" s="61"/>
      <c r="GU27" s="61"/>
      <c r="GV27" s="61"/>
      <c r="GW27" s="61"/>
      <c r="GX27" s="61"/>
      <c r="GY27" s="61"/>
      <c r="GZ27" s="61"/>
      <c r="HA27" s="61"/>
      <c r="HB27" s="61"/>
      <c r="HC27" s="61"/>
      <c r="HD27" s="61"/>
      <c r="HE27" s="61"/>
      <c r="HF27" s="61"/>
      <c r="HG27" s="61"/>
      <c r="HH27" s="61"/>
      <c r="HI27" s="61"/>
      <c r="HJ27" s="61"/>
      <c r="HK27" s="61"/>
      <c r="HL27" s="61"/>
      <c r="HM27" s="61"/>
      <c r="HN27" s="61"/>
      <c r="HO27" s="61"/>
      <c r="HP27" s="61"/>
      <c r="HQ27" s="61"/>
      <c r="HR27" s="61"/>
      <c r="HS27" s="61"/>
      <c r="HT27" s="61"/>
      <c r="HU27" s="61"/>
      <c r="HV27" s="61"/>
      <c r="HW27" s="61"/>
      <c r="HX27" s="61"/>
      <c r="HY27" s="61"/>
      <c r="HZ27" s="61"/>
      <c r="IA27" s="61"/>
      <c r="IB27" s="61"/>
      <c r="IC27" s="61"/>
      <c r="ID27" s="61"/>
      <c r="IE27" s="61"/>
      <c r="IF27" s="61"/>
      <c r="IG27" s="61"/>
      <c r="IH27" s="61"/>
      <c r="II27" s="61"/>
      <c r="IJ27" s="61"/>
      <c r="IK27" s="61"/>
      <c r="IL27" s="61"/>
      <c r="IM27" s="61"/>
    </row>
    <row r="28" spans="1:247" s="1" customFormat="1" ht="15" x14ac:dyDescent="0.25">
      <c r="A28" s="158" t="s">
        <v>98</v>
      </c>
      <c r="B28" s="164"/>
      <c r="C28" s="164"/>
      <c r="D28" s="164"/>
      <c r="E28" s="164"/>
      <c r="F28" s="164"/>
      <c r="G28" s="164"/>
      <c r="H28" s="164"/>
      <c r="I28" s="165"/>
      <c r="J28" s="141">
        <v>3430</v>
      </c>
      <c r="K28" s="141"/>
      <c r="L28" s="46"/>
      <c r="M28" s="46"/>
      <c r="N28" s="46"/>
      <c r="O28" s="46"/>
      <c r="P28" s="46"/>
      <c r="Q28" s="46"/>
      <c r="R28" s="46"/>
      <c r="S28" s="46"/>
      <c r="T28" s="46"/>
      <c r="U28" s="46"/>
      <c r="V28" s="46"/>
      <c r="W28" s="46"/>
      <c r="X28" s="46"/>
      <c r="Y28" s="46"/>
      <c r="Z28" s="46"/>
      <c r="AA28" s="46"/>
      <c r="AB28" s="46"/>
      <c r="AC28" s="46"/>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61"/>
      <c r="DU28" s="61"/>
      <c r="DV28" s="61"/>
      <c r="DW28" s="61"/>
      <c r="DX28" s="61"/>
      <c r="DY28" s="61"/>
      <c r="DZ28" s="61"/>
      <c r="EA28" s="61"/>
      <c r="EB28" s="61"/>
      <c r="EC28" s="61"/>
      <c r="ED28" s="61"/>
      <c r="EE28" s="61"/>
      <c r="EF28" s="61"/>
      <c r="EG28" s="61"/>
      <c r="EH28" s="61"/>
      <c r="EI28" s="61"/>
      <c r="EJ28" s="61"/>
      <c r="EK28" s="61"/>
      <c r="EL28" s="61"/>
      <c r="EM28" s="61"/>
      <c r="EN28" s="61"/>
      <c r="EO28" s="61"/>
      <c r="EP28" s="61"/>
      <c r="EQ28" s="61"/>
      <c r="ER28" s="61"/>
      <c r="ES28" s="61"/>
      <c r="ET28" s="61"/>
      <c r="EU28" s="61"/>
      <c r="EV28" s="61"/>
      <c r="EW28" s="61"/>
      <c r="EX28" s="61"/>
      <c r="EY28" s="61"/>
      <c r="EZ28" s="61"/>
      <c r="FA28" s="61"/>
      <c r="FB28" s="61"/>
      <c r="FC28" s="61"/>
      <c r="FD28" s="61"/>
      <c r="FE28" s="61"/>
      <c r="FF28" s="61"/>
      <c r="FG28" s="61"/>
      <c r="FH28" s="61"/>
      <c r="FI28" s="61"/>
      <c r="FJ28" s="61"/>
      <c r="FK28" s="61"/>
      <c r="FL28" s="61"/>
      <c r="FM28" s="61"/>
      <c r="FN28" s="61"/>
      <c r="FO28" s="61"/>
      <c r="FP28" s="61"/>
      <c r="FQ28" s="61"/>
      <c r="FR28" s="61"/>
      <c r="FS28" s="61"/>
      <c r="FT28" s="61"/>
      <c r="FU28" s="61"/>
      <c r="FV28" s="61"/>
      <c r="FW28" s="61"/>
      <c r="FX28" s="61"/>
      <c r="FY28" s="61"/>
      <c r="FZ28" s="61"/>
      <c r="GA28" s="61"/>
      <c r="GB28" s="61"/>
      <c r="GC28" s="61"/>
      <c r="GD28" s="61"/>
      <c r="GE28" s="61"/>
      <c r="GF28" s="61"/>
      <c r="GG28" s="61"/>
      <c r="GH28" s="61"/>
      <c r="GI28" s="61"/>
      <c r="GJ28" s="61"/>
      <c r="GK28" s="61"/>
      <c r="GL28" s="61"/>
      <c r="GM28" s="61"/>
      <c r="GN28" s="61"/>
      <c r="GO28" s="61"/>
      <c r="GP28" s="61"/>
      <c r="GQ28" s="61"/>
      <c r="GR28" s="61"/>
      <c r="GS28" s="61"/>
      <c r="GT28" s="61"/>
      <c r="GU28" s="61"/>
      <c r="GV28" s="61"/>
      <c r="GW28" s="61"/>
      <c r="GX28" s="61"/>
      <c r="GY28" s="61"/>
      <c r="GZ28" s="61"/>
      <c r="HA28" s="61"/>
      <c r="HB28" s="61"/>
      <c r="HC28" s="61"/>
      <c r="HD28" s="61"/>
      <c r="HE28" s="61"/>
      <c r="HF28" s="61"/>
      <c r="HG28" s="61"/>
      <c r="HH28" s="61"/>
      <c r="HI28" s="61"/>
      <c r="HJ28" s="61"/>
      <c r="HK28" s="61"/>
      <c r="HL28" s="61"/>
      <c r="HM28" s="61"/>
      <c r="HN28" s="61"/>
      <c r="HO28" s="61"/>
      <c r="HP28" s="61"/>
      <c r="HQ28" s="61"/>
      <c r="HR28" s="61"/>
      <c r="HS28" s="61"/>
      <c r="HT28" s="61"/>
      <c r="HU28" s="61"/>
      <c r="HV28" s="61"/>
      <c r="HW28" s="61"/>
      <c r="HX28" s="61"/>
      <c r="HY28" s="61"/>
      <c r="HZ28" s="61"/>
      <c r="IA28" s="61"/>
      <c r="IB28" s="61"/>
      <c r="IC28" s="61"/>
      <c r="ID28" s="61"/>
      <c r="IE28" s="61"/>
      <c r="IF28" s="61"/>
      <c r="IG28" s="61"/>
      <c r="IH28" s="61"/>
      <c r="II28" s="61"/>
      <c r="IJ28" s="61"/>
      <c r="IK28" s="61"/>
      <c r="IL28" s="61"/>
      <c r="IM28" s="61"/>
    </row>
    <row r="29" spans="1:247" s="2" customFormat="1" ht="15" hidden="1" customHeight="1" x14ac:dyDescent="0.25">
      <c r="A29" s="158"/>
      <c r="B29" s="164"/>
      <c r="C29" s="164"/>
      <c r="D29" s="164"/>
      <c r="E29" s="164"/>
      <c r="F29" s="164"/>
      <c r="G29" s="164"/>
      <c r="H29" s="164"/>
      <c r="I29" s="165"/>
      <c r="J29" s="62"/>
      <c r="K29" s="63"/>
      <c r="L29" s="46"/>
      <c r="M29" s="46"/>
      <c r="N29" s="46"/>
      <c r="O29" s="46"/>
      <c r="P29" s="46"/>
      <c r="Q29" s="46"/>
      <c r="R29" s="46"/>
      <c r="S29" s="46"/>
      <c r="T29" s="46"/>
      <c r="U29" s="46"/>
      <c r="V29" s="46"/>
      <c r="W29" s="46"/>
      <c r="X29" s="46"/>
      <c r="Y29" s="46"/>
      <c r="Z29" s="46"/>
      <c r="AA29" s="46"/>
      <c r="AB29" s="46"/>
      <c r="AC29" s="46"/>
      <c r="AD29" s="1"/>
      <c r="AE29" s="1"/>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row>
    <row r="30" spans="1:247" s="2" customFormat="1" ht="15" hidden="1" customHeight="1" x14ac:dyDescent="0.25">
      <c r="A30" s="170" t="s">
        <v>101</v>
      </c>
      <c r="B30" s="171"/>
      <c r="C30" s="171"/>
      <c r="D30" s="171"/>
      <c r="E30" s="171"/>
      <c r="F30" s="171"/>
      <c r="G30" s="171"/>
      <c r="H30" s="171"/>
      <c r="I30" s="172"/>
      <c r="J30" s="173">
        <v>0</v>
      </c>
      <c r="K30" s="173"/>
      <c r="L30" s="46"/>
      <c r="M30" s="46"/>
      <c r="N30" s="46"/>
      <c r="O30" s="46"/>
      <c r="P30" s="46"/>
      <c r="Q30" s="46"/>
      <c r="R30" s="46"/>
      <c r="S30" s="46"/>
      <c r="T30" s="46"/>
      <c r="U30" s="46"/>
      <c r="V30" s="46"/>
      <c r="W30" s="46"/>
      <c r="X30" s="46"/>
      <c r="Y30" s="46"/>
      <c r="Z30" s="46"/>
      <c r="AA30" s="46"/>
      <c r="AB30" s="46"/>
      <c r="AC30" s="46"/>
      <c r="AD30" s="1"/>
      <c r="AE30" s="1"/>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row>
    <row r="31" spans="1:247" s="2" customFormat="1" ht="15" hidden="1" customHeight="1" x14ac:dyDescent="0.25">
      <c r="A31" s="161" t="s">
        <v>80</v>
      </c>
      <c r="B31" s="159"/>
      <c r="C31" s="159"/>
      <c r="D31" s="159"/>
      <c r="E31" s="159"/>
      <c r="F31" s="159"/>
      <c r="G31" s="159"/>
      <c r="H31" s="159"/>
      <c r="I31" s="160"/>
      <c r="J31" s="162">
        <v>0</v>
      </c>
      <c r="K31" s="163"/>
      <c r="L31" s="46"/>
      <c r="M31" s="46"/>
      <c r="N31" s="46"/>
      <c r="O31" s="46"/>
      <c r="P31" s="46"/>
      <c r="Q31" s="46"/>
      <c r="R31" s="46"/>
      <c r="S31" s="46"/>
      <c r="T31" s="46"/>
      <c r="U31" s="46"/>
      <c r="V31" s="46"/>
      <c r="W31" s="46"/>
      <c r="X31" s="46"/>
      <c r="Y31" s="46"/>
      <c r="Z31" s="46"/>
      <c r="AA31" s="46"/>
      <c r="AB31" s="46"/>
      <c r="AC31" s="46"/>
      <c r="AD31" s="1"/>
      <c r="AE31" s="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row>
    <row r="32" spans="1:247" s="2" customFormat="1" ht="19.5" hidden="1" customHeight="1" x14ac:dyDescent="0.25">
      <c r="A32" s="175"/>
      <c r="B32" s="176"/>
      <c r="C32" s="176"/>
      <c r="D32" s="176"/>
      <c r="E32" s="176"/>
      <c r="F32" s="176"/>
      <c r="G32" s="176"/>
      <c r="H32" s="176"/>
      <c r="I32" s="177"/>
      <c r="J32" s="178"/>
      <c r="K32" s="179"/>
      <c r="L32" s="46"/>
      <c r="M32" s="46"/>
      <c r="N32" s="46"/>
      <c r="O32" s="46"/>
      <c r="P32" s="46"/>
      <c r="Q32" s="46"/>
      <c r="R32" s="46"/>
      <c r="S32" s="46"/>
      <c r="T32" s="46"/>
      <c r="U32" s="46"/>
      <c r="V32" s="46"/>
      <c r="W32" s="46"/>
      <c r="X32" s="46"/>
      <c r="Y32" s="46"/>
      <c r="Z32" s="46"/>
      <c r="AA32" s="46"/>
      <c r="AB32" s="46"/>
      <c r="AC32" s="46"/>
      <c r="AD32" s="1"/>
      <c r="AE32" s="1"/>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row>
    <row r="33" spans="1:247" s="2" customFormat="1" ht="9" customHeight="1" thickBot="1" x14ac:dyDescent="0.3">
      <c r="A33" s="21">
        <v>2</v>
      </c>
      <c r="B33" s="1"/>
      <c r="C33" s="1"/>
      <c r="D33" s="1"/>
      <c r="E33" s="1"/>
      <c r="F33" s="1"/>
      <c r="G33" s="1"/>
      <c r="H33" s="1"/>
      <c r="I33" s="1"/>
      <c r="K33" s="34"/>
      <c r="L33" s="46"/>
      <c r="M33" s="46"/>
      <c r="N33" s="46"/>
      <c r="O33" s="46"/>
      <c r="P33" s="46"/>
      <c r="Q33" s="46"/>
      <c r="R33" s="46"/>
      <c r="S33" s="46"/>
      <c r="T33" s="46"/>
      <c r="U33" s="46"/>
      <c r="V33" s="46"/>
      <c r="W33" s="46"/>
      <c r="X33" s="46"/>
      <c r="Y33" s="46"/>
      <c r="Z33" s="46"/>
      <c r="AA33" s="46"/>
      <c r="AB33" s="46" t="s">
        <v>16</v>
      </c>
      <c r="AC33" s="46"/>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row>
    <row r="34" spans="1:247" s="2" customFormat="1" ht="12.75" customHeight="1" thickBot="1" x14ac:dyDescent="0.3">
      <c r="A34" s="110" t="s">
        <v>22</v>
      </c>
      <c r="B34" s="112" t="s">
        <v>24</v>
      </c>
      <c r="C34" s="113"/>
      <c r="D34" s="113"/>
      <c r="E34" s="114"/>
      <c r="F34" s="112" t="s">
        <v>25</v>
      </c>
      <c r="G34" s="113"/>
      <c r="H34" s="113"/>
      <c r="I34" s="114"/>
      <c r="J34" s="112" t="s">
        <v>26</v>
      </c>
      <c r="K34" s="113"/>
      <c r="L34" s="113"/>
      <c r="M34" s="114"/>
      <c r="N34" s="112" t="s">
        <v>27</v>
      </c>
      <c r="O34" s="113"/>
      <c r="P34" s="113"/>
      <c r="Q34" s="114"/>
      <c r="R34" s="112" t="s">
        <v>28</v>
      </c>
      <c r="S34" s="113"/>
      <c r="T34" s="113"/>
      <c r="U34" s="114"/>
      <c r="V34" s="112" t="s">
        <v>29</v>
      </c>
      <c r="W34" s="113"/>
      <c r="X34" s="113"/>
      <c r="Y34" s="114"/>
      <c r="Z34" s="112" t="s">
        <v>30</v>
      </c>
      <c r="AA34" s="113"/>
      <c r="AB34" s="113"/>
      <c r="AC34" s="11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row>
    <row r="35" spans="1:247" s="2" customFormat="1" ht="75.75" thickBot="1" x14ac:dyDescent="0.3">
      <c r="A35" s="111"/>
      <c r="B35" s="6" t="s">
        <v>45</v>
      </c>
      <c r="C35" s="6" t="s">
        <v>46</v>
      </c>
      <c r="D35" s="6" t="s">
        <v>81</v>
      </c>
      <c r="E35" s="6" t="s">
        <v>47</v>
      </c>
      <c r="F35" s="6" t="s">
        <v>45</v>
      </c>
      <c r="G35" s="6" t="s">
        <v>46</v>
      </c>
      <c r="H35" s="6" t="s">
        <v>81</v>
      </c>
      <c r="I35" s="6" t="s">
        <v>47</v>
      </c>
      <c r="J35" s="6" t="s">
        <v>45</v>
      </c>
      <c r="K35" s="6" t="s">
        <v>46</v>
      </c>
      <c r="L35" s="6" t="s">
        <v>81</v>
      </c>
      <c r="M35" s="6" t="s">
        <v>47</v>
      </c>
      <c r="N35" s="6" t="s">
        <v>45</v>
      </c>
      <c r="O35" s="6" t="s">
        <v>46</v>
      </c>
      <c r="P35" s="6" t="s">
        <v>81</v>
      </c>
      <c r="Q35" s="6" t="s">
        <v>47</v>
      </c>
      <c r="R35" s="6" t="s">
        <v>45</v>
      </c>
      <c r="S35" s="6" t="s">
        <v>46</v>
      </c>
      <c r="T35" s="6" t="s">
        <v>81</v>
      </c>
      <c r="U35" s="6" t="s">
        <v>47</v>
      </c>
      <c r="V35" s="6" t="s">
        <v>45</v>
      </c>
      <c r="W35" s="6" t="s">
        <v>46</v>
      </c>
      <c r="X35" s="6" t="s">
        <v>81</v>
      </c>
      <c r="Y35" s="6" t="s">
        <v>47</v>
      </c>
      <c r="Z35" s="6" t="s">
        <v>45</v>
      </c>
      <c r="AA35" s="6" t="s">
        <v>46</v>
      </c>
      <c r="AB35" s="6" t="s">
        <v>81</v>
      </c>
      <c r="AC35" s="6" t="s">
        <v>47</v>
      </c>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row>
    <row r="36" spans="1:247" s="2" customFormat="1" ht="15.75" thickTop="1" x14ac:dyDescent="0.25">
      <c r="A36" s="7" t="s">
        <v>19</v>
      </c>
      <c r="B36" s="8">
        <f>sumkred2</f>
        <v>125000</v>
      </c>
      <c r="C36" s="8">
        <f t="shared" ref="C36:C47" si="0">IF(data2=1,B36*(PROC2/36500)*30.42,B36*(PROC2/36000)*30)</f>
        <v>1666.8493150684933</v>
      </c>
      <c r="D36" s="29">
        <f>IF($A36="1 міс.",$J$25*$J$6+$J$26*B36,0)+$J$18*sumkred2+$J$19+$J$20*sumkred2+$J$23+$J$27+J24*J6</f>
        <v>19080</v>
      </c>
      <c r="E36" s="29">
        <f>IF(data2=2,C36+D36,IF(data2=1,IF(C36&gt;0,C36+D36+sumproplat2,0),IF(B36&gt;sumproplat2*2,sumproplat2,B36+C36+D36)))</f>
        <v>22830.182648401824</v>
      </c>
      <c r="F36" s="9">
        <f>IF(data2=1,IF((B47-sumproplat2)&gt;1,B47-sumproplat2,0),IF(B47-(sumproplat2-C47-D47)&gt;0,B47-(E47-C47-D47),0))</f>
        <v>100000.00000000006</v>
      </c>
      <c r="G36" s="9">
        <f t="shared" ref="G36:G47" si="1">IF(data2=1,F36*(PROC2/36500)*30.42,F36*(PROC2/36000)*30)</f>
        <v>1333.4794520547953</v>
      </c>
      <c r="H36" s="29">
        <f t="shared" ref="H36:H47" si="2">IF(AND($A36="1 міс.",F36&gt;0),$J$25*$J$6+$J$26*F36,0)+IF(F36-IF(data2=1,IF(G36&gt;0.001,G36+sumproplat2,0),IF(F36&gt;sumproplat2*2,sumproplat2,F36+G36))&lt;0,$J$28,0)</f>
        <v>1550.0000000000005</v>
      </c>
      <c r="I36" s="29">
        <f t="shared" ref="I36:I47" si="3">IF(data2=1,IF(G36&gt;0.001,G36+H36+sumproplat2,0),IF(F36&gt;sumproplat2*2,sumproplat2+H36,F36+G36+H36))</f>
        <v>4966.8127853881288</v>
      </c>
      <c r="J36" s="9">
        <f>IF(data2=1,IF((F47-sumproplat2)&gt;1,F47-sumproplat2,0),IF(F47-(sumproplat2-G47-H47)&gt;0,F47-(I47-G47-H47),0))</f>
        <v>75000.000000000116</v>
      </c>
      <c r="K36" s="9">
        <f t="shared" ref="K36:K47" si="4">IF(data2=1,J36*(PROC2/36500)*30.42,J36*(PROC2/36000)*30)</f>
        <v>1000.1095890410976</v>
      </c>
      <c r="L36" s="29">
        <f t="shared" ref="L36:L47" si="5">IF(AND($A36="1 міс.",J36&gt;0),$J$25*$J$6+$J$26*J36,0)+IF(J36-IF(data2=1,IF(K36&gt;0.001,K36+sumproplat2,0),IF(J36&gt;sumproplat2*2,sumproplat2,J36+K36))&lt;0,$J$28,0)</f>
        <v>1350.0000000000009</v>
      </c>
      <c r="M36" s="29">
        <f t="shared" ref="M36:M47" si="6">IF(data2=1,IF(K36&gt;0.001,K36+L36+sumproplat2,0),IF(J36&gt;sumproplat2*2,sumproplat2+L36,J36+K36+L36))</f>
        <v>4433.4429223744319</v>
      </c>
      <c r="N36" s="9">
        <f>IF(data2=1,IF((J47-sumproplat2)&gt;1,J47-sumproplat2,0),IF(J47-(sumproplat2-K47-L47)&gt;0,J47-(M47-K47-L47),0))</f>
        <v>50000.000000000116</v>
      </c>
      <c r="O36" s="9">
        <f t="shared" ref="O36:O47" si="7">IF(data2=1,N36*(PROC2/36500)*30.42,N36*(PROC2/36000)*30)</f>
        <v>666.73972602739889</v>
      </c>
      <c r="P36" s="29">
        <f t="shared" ref="P36:P47" si="8">IF(AND($A36="1 міс.",N36&gt;0),$J$25*$J$6+$J$26*N36,0)+IF(N36-IF(data2=1,IF(O36&gt;0.001,O36+sumproplat2,0),IF(N36&gt;sumproplat2*2,sumproplat2,N36+O36))&lt;0,$J$28,0)</f>
        <v>1150.0000000000009</v>
      </c>
      <c r="Q36" s="29">
        <f t="shared" ref="Q36:Q47" si="9">IF(data2=1,IF(O36&gt;0.001,O36+P36+sumproplat2,0),IF(N36&gt;sumproplat2*2,sumproplat2+P36,N36+O36+P36))</f>
        <v>3900.0730593607332</v>
      </c>
      <c r="R36" s="9">
        <f>IF(data2=1,IF((N47-sumproplat2)&gt;1,N47-sumproplat2,0),IF(N47-(sumproplat2-O47-P47)&gt;0,N47-(Q47-O47-P47),0))</f>
        <v>25000.000000000102</v>
      </c>
      <c r="S36" s="9">
        <f t="shared" ref="S36:S47" si="10">IF(data2=1,R36*(PROC2/36500)*30.42,R36*(PROC2/36000)*30)</f>
        <v>333.36986301370001</v>
      </c>
      <c r="T36" s="29">
        <f t="shared" ref="T36:T47" si="11">IF(AND($A36="1 міс.",R36&gt;0),$J$25*$J$6+$J$26*R36,0)+IF(R36-IF(data2=1,IF(S36&gt;0.001,S36+sumproplat2,0),IF(R36&gt;sumproplat2*2,sumproplat2,R36+S36))&lt;0,$J$28,0)</f>
        <v>950.0000000000008</v>
      </c>
      <c r="U36" s="29">
        <f t="shared" ref="U36:U47" si="12">IF(data2=1,IF(S36&gt;0.001,S36+T36+sumproplat2,0),IF(R36&gt;sumproplat2*2,sumproplat2+T36,R36+S36+T36))</f>
        <v>3366.7031963470345</v>
      </c>
      <c r="V36" s="9">
        <f>IF(data2=1,IF((R47-sumproplat2)&gt;1,R47-sumproplat2,0),IF(R47-(sumproplat2-S47-T47)&gt;0,R47-(U47-S47-T47),0))</f>
        <v>0</v>
      </c>
      <c r="W36" s="9">
        <f t="shared" ref="W36:W47" si="13">IF(data2=1,V36*(PROC2/36500)*30.42,V36*(PROC2/36000)*30)</f>
        <v>0</v>
      </c>
      <c r="X36" s="29">
        <f t="shared" ref="X36:X47" si="14">IF(AND($A36="1 міс.",V36&gt;0),$J$25*$J$6+$J$26*V36,0)+IF(V36-IF(data2=1,IF(W36&gt;0.001,W36+sumproplat2,0),IF(V36&gt;sumproplat2*2,sumproplat2,V36+W36))&lt;0,$J$28,0)</f>
        <v>0</v>
      </c>
      <c r="Y36" s="29">
        <f t="shared" ref="Y36:Y47" si="15">IF(data2=1,IF(W36&gt;0.001,W36+X36+sumproplat2,0),IF(V36&gt;sumproplat2*2,sumproplat2+X36,V36+W36+X36))</f>
        <v>0</v>
      </c>
      <c r="Z36" s="9">
        <f>IF(data2=1,IF((V47-sumproplat2)&gt;1,V47-sumproplat2,0),IF(V47-(sumproplat2-W47-X47)&gt;0,V47-(Y47-W47-X47),0))</f>
        <v>0</v>
      </c>
      <c r="AA36" s="9">
        <f t="shared" ref="AA36:AA47" si="16">IF(data2=1,Z36*(PROC2/36500)*30.42,Z36*(PROC2/36000)*30)</f>
        <v>0</v>
      </c>
      <c r="AB36" s="29">
        <f t="shared" ref="AB36:AB47" si="17">IF(AND($A36="1 міс.",Z36&gt;0),$J$25*$J$6+$J$26*Z36,0)+IF(Z36-IF(data2=1,IF(AA36&gt;0.001,AA36+sumproplat2,0),IF(Z36&gt;sumproplat2*2,sumproplat2,Z36+AA36))&lt;0,$J$28,0)</f>
        <v>0</v>
      </c>
      <c r="AC36" s="29">
        <f t="shared" ref="AC36:AC47" si="18">IF(data2=1,IF(AA36&gt;0.001,AA36+AB36+sumproplat2,0),IF(Z36&gt;sumproplat2*2,sumproplat2+AB36,Z36+AA36+AB36))</f>
        <v>0</v>
      </c>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row>
    <row r="37" spans="1:247" s="2" customFormat="1" ht="15" x14ac:dyDescent="0.25">
      <c r="A37" s="7" t="s">
        <v>20</v>
      </c>
      <c r="B37" s="9">
        <f t="shared" ref="B37:B47" si="19">IF(data2=1,IF((B36-sumproplat2)&gt;1,B36-sumproplat2,0),IF(B36-(sumproplat2-C36-D36)&gt;0,B36-(E36-C36-D36),0))</f>
        <v>122916.66666666667</v>
      </c>
      <c r="C37" s="9">
        <f t="shared" si="0"/>
        <v>1639.0684931506851</v>
      </c>
      <c r="D37" s="29">
        <f t="shared" ref="D37:D47" si="20">IF($A37="1 міс.",$J$25*$J$6+$J$26*B37,0)+IF(B37-IF(data2=1,IF(C37&gt;0.001,C37+sumproplat2,0),IF(B37&gt;sumproplat2*2,sumproplat2,B37+C37))&lt;0,$J$28,0)</f>
        <v>0</v>
      </c>
      <c r="E37" s="29">
        <f t="shared" ref="E37:E47" si="21">IF(data2=1,IF(C37&gt;0.001,C37+D37+sumproplat2,0),IF(B37&gt;sumproplat2*2,sumproplat2+D37,B37+C37+D37))</f>
        <v>3722.4018264840188</v>
      </c>
      <c r="F37" s="9">
        <f t="shared" ref="F37:F47" si="22">IF(data2=1,IF((F36-sumproplat2)&gt;1,F36-sumproplat2,0),IF(F36-(sumproplat2-G36-H36)&gt;0,F36-(I36-G36-H36),0))</f>
        <v>97916.66666666673</v>
      </c>
      <c r="G37" s="9">
        <f t="shared" si="1"/>
        <v>1305.6986301369873</v>
      </c>
      <c r="H37" s="29">
        <f t="shared" si="2"/>
        <v>0</v>
      </c>
      <c r="I37" s="29">
        <f t="shared" si="3"/>
        <v>3389.031963470321</v>
      </c>
      <c r="J37" s="9">
        <f t="shared" ref="J37:J47" si="23">IF(data2=1,IF((J36-sumproplat2)&gt;1,J36-sumproplat2,0),IF(J36-(sumproplat2-K36-L36)&gt;0,J36-(M36-K36-L36),0))</f>
        <v>72916.666666666788</v>
      </c>
      <c r="K37" s="9">
        <f t="shared" si="4"/>
        <v>972.32876712328937</v>
      </c>
      <c r="L37" s="29">
        <f t="shared" si="5"/>
        <v>0</v>
      </c>
      <c r="M37" s="29">
        <f t="shared" si="6"/>
        <v>3055.6621004566227</v>
      </c>
      <c r="N37" s="9">
        <f t="shared" ref="N37:N47" si="24">IF(data2=1,IF((N36-sumproplat2)&gt;1,N36-sumproplat2,0),IF(N36-(sumproplat2-O36-P36)&gt;0,N36-(Q36-O36-P36),0))</f>
        <v>47916.666666666781</v>
      </c>
      <c r="O37" s="9">
        <f t="shared" si="7"/>
        <v>638.95890410959066</v>
      </c>
      <c r="P37" s="29">
        <f t="shared" si="8"/>
        <v>0</v>
      </c>
      <c r="Q37" s="29">
        <f t="shared" si="9"/>
        <v>2722.292237442924</v>
      </c>
      <c r="R37" s="9">
        <f t="shared" ref="R37:R47" si="25">IF(data2=1,IF((R36-sumproplat2)&gt;1,R36-sumproplat2,0),IF(R36-(sumproplat2-S36-T36)&gt;0,R36-(U36-S36-T36),0))</f>
        <v>22916.66666666677</v>
      </c>
      <c r="S37" s="9">
        <f t="shared" si="10"/>
        <v>305.58904109589184</v>
      </c>
      <c r="T37" s="29">
        <f t="shared" si="11"/>
        <v>0</v>
      </c>
      <c r="U37" s="29">
        <f t="shared" si="12"/>
        <v>2388.9223744292253</v>
      </c>
      <c r="V37" s="9">
        <f t="shared" ref="V37:V47" si="26">IF(data2=1,IF((V36-sumproplat2)&gt;1,V36-sumproplat2,0),IF(V36-(sumproplat2-W36-X36)&gt;0,V36-(Y36-W36-X36),0))</f>
        <v>0</v>
      </c>
      <c r="W37" s="9">
        <f t="shared" si="13"/>
        <v>0</v>
      </c>
      <c r="X37" s="29">
        <f t="shared" si="14"/>
        <v>0</v>
      </c>
      <c r="Y37" s="29">
        <f t="shared" si="15"/>
        <v>0</v>
      </c>
      <c r="Z37" s="9">
        <f t="shared" ref="Z37:Z47" si="27">IF(data2=1,IF((Z36-sumproplat2)&gt;1,Z36-sumproplat2,0),IF(Z36-(sumproplat2-AA36-AB36)&gt;0,Z36-(AC36-AA36-AB36),0))</f>
        <v>0</v>
      </c>
      <c r="AA37" s="9">
        <f t="shared" si="16"/>
        <v>0</v>
      </c>
      <c r="AB37" s="29">
        <f t="shared" si="17"/>
        <v>0</v>
      </c>
      <c r="AC37" s="29">
        <f t="shared" si="18"/>
        <v>0</v>
      </c>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row>
    <row r="38" spans="1:247" s="2" customFormat="1" ht="15" x14ac:dyDescent="0.25">
      <c r="A38" s="7" t="s">
        <v>21</v>
      </c>
      <c r="B38" s="9">
        <f t="shared" si="19"/>
        <v>120833.33333333334</v>
      </c>
      <c r="C38" s="9">
        <f t="shared" si="0"/>
        <v>1611.2876712328768</v>
      </c>
      <c r="D38" s="29">
        <f t="shared" si="20"/>
        <v>0</v>
      </c>
      <c r="E38" s="29">
        <f t="shared" si="21"/>
        <v>3694.6210045662101</v>
      </c>
      <c r="F38" s="9">
        <f t="shared" si="22"/>
        <v>95833.333333333401</v>
      </c>
      <c r="G38" s="9">
        <f t="shared" si="1"/>
        <v>1277.9178082191791</v>
      </c>
      <c r="H38" s="29">
        <f t="shared" si="2"/>
        <v>0</v>
      </c>
      <c r="I38" s="29">
        <f t="shared" si="3"/>
        <v>3361.2511415525123</v>
      </c>
      <c r="J38" s="9">
        <f t="shared" si="23"/>
        <v>70833.333333333459</v>
      </c>
      <c r="K38" s="9">
        <f t="shared" si="4"/>
        <v>944.54794520548126</v>
      </c>
      <c r="L38" s="29">
        <f t="shared" si="5"/>
        <v>0</v>
      </c>
      <c r="M38" s="29">
        <f t="shared" si="6"/>
        <v>3027.8812785388145</v>
      </c>
      <c r="N38" s="9">
        <f t="shared" si="24"/>
        <v>45833.333333333445</v>
      </c>
      <c r="O38" s="9">
        <f t="shared" si="7"/>
        <v>611.17808219178232</v>
      </c>
      <c r="P38" s="29">
        <f t="shared" si="8"/>
        <v>0</v>
      </c>
      <c r="Q38" s="29">
        <f t="shared" si="9"/>
        <v>2694.5114155251158</v>
      </c>
      <c r="R38" s="9">
        <f t="shared" si="25"/>
        <v>20833.333333333438</v>
      </c>
      <c r="S38" s="9">
        <f t="shared" si="10"/>
        <v>277.80821917808362</v>
      </c>
      <c r="T38" s="29">
        <f t="shared" si="11"/>
        <v>0</v>
      </c>
      <c r="U38" s="29">
        <f t="shared" si="12"/>
        <v>2361.1415525114171</v>
      </c>
      <c r="V38" s="9">
        <f t="shared" si="26"/>
        <v>0</v>
      </c>
      <c r="W38" s="9">
        <f t="shared" si="13"/>
        <v>0</v>
      </c>
      <c r="X38" s="29">
        <f t="shared" si="14"/>
        <v>0</v>
      </c>
      <c r="Y38" s="29">
        <f t="shared" si="15"/>
        <v>0</v>
      </c>
      <c r="Z38" s="9">
        <f t="shared" si="27"/>
        <v>0</v>
      </c>
      <c r="AA38" s="9">
        <f t="shared" si="16"/>
        <v>0</v>
      </c>
      <c r="AB38" s="29">
        <f t="shared" si="17"/>
        <v>0</v>
      </c>
      <c r="AC38" s="29">
        <f t="shared" si="18"/>
        <v>0</v>
      </c>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row>
    <row r="39" spans="1:247" s="2" customFormat="1" ht="15" x14ac:dyDescent="0.25">
      <c r="A39" s="7" t="s">
        <v>53</v>
      </c>
      <c r="B39" s="9">
        <f t="shared" si="19"/>
        <v>118750.00000000001</v>
      </c>
      <c r="C39" s="9">
        <f t="shared" si="0"/>
        <v>1583.5068493150688</v>
      </c>
      <c r="D39" s="29">
        <f t="shared" si="20"/>
        <v>0</v>
      </c>
      <c r="E39" s="29">
        <f t="shared" si="21"/>
        <v>3666.8401826484023</v>
      </c>
      <c r="F39" s="9">
        <f t="shared" si="22"/>
        <v>93750.000000000073</v>
      </c>
      <c r="G39" s="9">
        <f t="shared" si="1"/>
        <v>1250.1369863013708</v>
      </c>
      <c r="H39" s="29">
        <f t="shared" si="2"/>
        <v>0</v>
      </c>
      <c r="I39" s="29">
        <f t="shared" si="3"/>
        <v>3333.4703196347045</v>
      </c>
      <c r="J39" s="9">
        <f t="shared" si="23"/>
        <v>68750.000000000131</v>
      </c>
      <c r="K39" s="9">
        <f t="shared" si="4"/>
        <v>916.76712328767303</v>
      </c>
      <c r="L39" s="29">
        <f t="shared" si="5"/>
        <v>0</v>
      </c>
      <c r="M39" s="29">
        <f t="shared" si="6"/>
        <v>3000.1004566210067</v>
      </c>
      <c r="N39" s="9">
        <f t="shared" si="24"/>
        <v>43750.000000000109</v>
      </c>
      <c r="O39" s="9">
        <f t="shared" si="7"/>
        <v>583.3972602739741</v>
      </c>
      <c r="P39" s="29">
        <f t="shared" si="8"/>
        <v>0</v>
      </c>
      <c r="Q39" s="29">
        <f t="shared" si="9"/>
        <v>2666.7305936073076</v>
      </c>
      <c r="R39" s="9">
        <f t="shared" si="25"/>
        <v>18750.000000000106</v>
      </c>
      <c r="S39" s="9">
        <f t="shared" si="10"/>
        <v>250.02739726027542</v>
      </c>
      <c r="T39" s="29">
        <f t="shared" si="11"/>
        <v>0</v>
      </c>
      <c r="U39" s="29">
        <f t="shared" si="12"/>
        <v>2333.3607305936089</v>
      </c>
      <c r="V39" s="9">
        <f t="shared" si="26"/>
        <v>0</v>
      </c>
      <c r="W39" s="9">
        <f t="shared" si="13"/>
        <v>0</v>
      </c>
      <c r="X39" s="29">
        <f t="shared" si="14"/>
        <v>0</v>
      </c>
      <c r="Y39" s="29">
        <f t="shared" si="15"/>
        <v>0</v>
      </c>
      <c r="Z39" s="9">
        <f t="shared" si="27"/>
        <v>0</v>
      </c>
      <c r="AA39" s="9">
        <f t="shared" si="16"/>
        <v>0</v>
      </c>
      <c r="AB39" s="29">
        <f t="shared" si="17"/>
        <v>0</v>
      </c>
      <c r="AC39" s="29">
        <f t="shared" si="18"/>
        <v>0</v>
      </c>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row>
    <row r="40" spans="1:247" s="2" customFormat="1" ht="15" x14ac:dyDescent="0.25">
      <c r="A40" s="7" t="s">
        <v>54</v>
      </c>
      <c r="B40" s="9">
        <f t="shared" si="19"/>
        <v>116666.66666666669</v>
      </c>
      <c r="C40" s="9">
        <f t="shared" si="0"/>
        <v>1555.7260273972606</v>
      </c>
      <c r="D40" s="29">
        <f t="shared" si="20"/>
        <v>0</v>
      </c>
      <c r="E40" s="29">
        <f t="shared" si="21"/>
        <v>3639.0593607305941</v>
      </c>
      <c r="F40" s="9">
        <f t="shared" si="22"/>
        <v>91666.666666666744</v>
      </c>
      <c r="G40" s="9">
        <f t="shared" si="1"/>
        <v>1222.3561643835628</v>
      </c>
      <c r="H40" s="29">
        <f t="shared" si="2"/>
        <v>0</v>
      </c>
      <c r="I40" s="29">
        <f t="shared" si="3"/>
        <v>3305.6894977168963</v>
      </c>
      <c r="J40" s="9">
        <f t="shared" si="23"/>
        <v>66666.666666666802</v>
      </c>
      <c r="K40" s="9">
        <f t="shared" si="4"/>
        <v>888.9863013698648</v>
      </c>
      <c r="L40" s="29">
        <f t="shared" si="5"/>
        <v>0</v>
      </c>
      <c r="M40" s="29">
        <f t="shared" si="6"/>
        <v>2972.3196347031981</v>
      </c>
      <c r="N40" s="9">
        <f t="shared" si="24"/>
        <v>41666.666666666773</v>
      </c>
      <c r="O40" s="9">
        <f t="shared" si="7"/>
        <v>555.61643835616587</v>
      </c>
      <c r="P40" s="29">
        <f t="shared" si="8"/>
        <v>0</v>
      </c>
      <c r="Q40" s="29">
        <f t="shared" si="9"/>
        <v>2638.9497716894994</v>
      </c>
      <c r="R40" s="9">
        <f t="shared" si="25"/>
        <v>16666.666666666773</v>
      </c>
      <c r="S40" s="9">
        <f t="shared" si="10"/>
        <v>222.2465753424672</v>
      </c>
      <c r="T40" s="29">
        <f t="shared" si="11"/>
        <v>0</v>
      </c>
      <c r="U40" s="29">
        <f t="shared" si="12"/>
        <v>2305.5799086758007</v>
      </c>
      <c r="V40" s="9">
        <f t="shared" si="26"/>
        <v>0</v>
      </c>
      <c r="W40" s="9">
        <f t="shared" si="13"/>
        <v>0</v>
      </c>
      <c r="X40" s="29">
        <f t="shared" si="14"/>
        <v>0</v>
      </c>
      <c r="Y40" s="29">
        <f t="shared" si="15"/>
        <v>0</v>
      </c>
      <c r="Z40" s="9">
        <f t="shared" si="27"/>
        <v>0</v>
      </c>
      <c r="AA40" s="9">
        <f t="shared" si="16"/>
        <v>0</v>
      </c>
      <c r="AB40" s="29">
        <f t="shared" si="17"/>
        <v>0</v>
      </c>
      <c r="AC40" s="29">
        <f t="shared" si="18"/>
        <v>0</v>
      </c>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row>
    <row r="41" spans="1:247" s="2" customFormat="1" ht="15" x14ac:dyDescent="0.25">
      <c r="A41" s="7" t="s">
        <v>55</v>
      </c>
      <c r="B41" s="9">
        <f t="shared" si="19"/>
        <v>114583.33333333336</v>
      </c>
      <c r="C41" s="9">
        <f t="shared" si="0"/>
        <v>1527.9452054794524</v>
      </c>
      <c r="D41" s="29">
        <f t="shared" si="20"/>
        <v>0</v>
      </c>
      <c r="E41" s="29">
        <f t="shared" si="21"/>
        <v>3611.2785388127859</v>
      </c>
      <c r="F41" s="9">
        <f t="shared" si="22"/>
        <v>89583.333333333416</v>
      </c>
      <c r="G41" s="9">
        <f t="shared" si="1"/>
        <v>1194.5753424657546</v>
      </c>
      <c r="H41" s="29">
        <f t="shared" si="2"/>
        <v>0</v>
      </c>
      <c r="I41" s="29">
        <f t="shared" si="3"/>
        <v>3277.9086757990881</v>
      </c>
      <c r="J41" s="9">
        <f t="shared" si="23"/>
        <v>64583.333333333467</v>
      </c>
      <c r="K41" s="9">
        <f t="shared" si="4"/>
        <v>861.20547945205658</v>
      </c>
      <c r="L41" s="29">
        <f t="shared" si="5"/>
        <v>0</v>
      </c>
      <c r="M41" s="29">
        <f t="shared" si="6"/>
        <v>2944.5388127853903</v>
      </c>
      <c r="N41" s="9">
        <f t="shared" si="24"/>
        <v>39583.333333333438</v>
      </c>
      <c r="O41" s="9">
        <f t="shared" si="7"/>
        <v>527.83561643835753</v>
      </c>
      <c r="P41" s="29">
        <f t="shared" si="8"/>
        <v>0</v>
      </c>
      <c r="Q41" s="29">
        <f t="shared" si="9"/>
        <v>2611.1689497716911</v>
      </c>
      <c r="R41" s="9">
        <f t="shared" si="25"/>
        <v>14583.333333333439</v>
      </c>
      <c r="S41" s="9">
        <f t="shared" si="10"/>
        <v>194.46575342465894</v>
      </c>
      <c r="T41" s="29">
        <f t="shared" si="11"/>
        <v>0</v>
      </c>
      <c r="U41" s="29">
        <f t="shared" si="12"/>
        <v>2277.7990867579924</v>
      </c>
      <c r="V41" s="9">
        <f t="shared" si="26"/>
        <v>0</v>
      </c>
      <c r="W41" s="9">
        <f t="shared" si="13"/>
        <v>0</v>
      </c>
      <c r="X41" s="29">
        <f t="shared" si="14"/>
        <v>0</v>
      </c>
      <c r="Y41" s="29">
        <f t="shared" si="15"/>
        <v>0</v>
      </c>
      <c r="Z41" s="9">
        <f t="shared" si="27"/>
        <v>0</v>
      </c>
      <c r="AA41" s="9">
        <f t="shared" si="16"/>
        <v>0</v>
      </c>
      <c r="AB41" s="29">
        <f t="shared" si="17"/>
        <v>0</v>
      </c>
      <c r="AC41" s="29">
        <f t="shared" si="18"/>
        <v>0</v>
      </c>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row>
    <row r="42" spans="1:247" s="2" customFormat="1" ht="14.25" customHeight="1" x14ac:dyDescent="0.25">
      <c r="A42" s="7" t="s">
        <v>56</v>
      </c>
      <c r="B42" s="9">
        <f t="shared" si="19"/>
        <v>112500.00000000003</v>
      </c>
      <c r="C42" s="9">
        <f t="shared" si="0"/>
        <v>1500.1643835616444</v>
      </c>
      <c r="D42" s="29">
        <f t="shared" si="20"/>
        <v>0</v>
      </c>
      <c r="E42" s="29">
        <f t="shared" si="21"/>
        <v>3583.4977168949781</v>
      </c>
      <c r="F42" s="9">
        <f t="shared" si="22"/>
        <v>87500.000000000087</v>
      </c>
      <c r="G42" s="9">
        <f t="shared" si="1"/>
        <v>1166.7945205479464</v>
      </c>
      <c r="H42" s="29">
        <f t="shared" si="2"/>
        <v>0</v>
      </c>
      <c r="I42" s="29">
        <f t="shared" si="3"/>
        <v>3250.1278538812799</v>
      </c>
      <c r="J42" s="9">
        <f t="shared" si="23"/>
        <v>62500.000000000131</v>
      </c>
      <c r="K42" s="9">
        <f t="shared" si="4"/>
        <v>833.42465753424847</v>
      </c>
      <c r="L42" s="29">
        <f t="shared" si="5"/>
        <v>0</v>
      </c>
      <c r="M42" s="29">
        <f t="shared" si="6"/>
        <v>2916.7579908675821</v>
      </c>
      <c r="N42" s="9">
        <f t="shared" si="24"/>
        <v>37500.000000000102</v>
      </c>
      <c r="O42" s="9">
        <f t="shared" si="7"/>
        <v>500.05479452054931</v>
      </c>
      <c r="P42" s="29">
        <f t="shared" si="8"/>
        <v>0</v>
      </c>
      <c r="Q42" s="29">
        <f t="shared" si="9"/>
        <v>2583.3881278538829</v>
      </c>
      <c r="R42" s="9">
        <f t="shared" si="25"/>
        <v>12500.000000000106</v>
      </c>
      <c r="S42" s="9">
        <f t="shared" si="10"/>
        <v>166.68493150685075</v>
      </c>
      <c r="T42" s="29">
        <f t="shared" si="11"/>
        <v>0</v>
      </c>
      <c r="U42" s="29">
        <f t="shared" si="12"/>
        <v>2250.0182648401842</v>
      </c>
      <c r="V42" s="9">
        <f t="shared" si="26"/>
        <v>0</v>
      </c>
      <c r="W42" s="9">
        <f t="shared" si="13"/>
        <v>0</v>
      </c>
      <c r="X42" s="29">
        <f t="shared" si="14"/>
        <v>0</v>
      </c>
      <c r="Y42" s="29">
        <f t="shared" si="15"/>
        <v>0</v>
      </c>
      <c r="Z42" s="9">
        <f t="shared" si="27"/>
        <v>0</v>
      </c>
      <c r="AA42" s="9">
        <f t="shared" si="16"/>
        <v>0</v>
      </c>
      <c r="AB42" s="29">
        <f t="shared" si="17"/>
        <v>0</v>
      </c>
      <c r="AC42" s="29">
        <f t="shared" si="18"/>
        <v>0</v>
      </c>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row>
    <row r="43" spans="1:247" s="2" customFormat="1" ht="15" x14ac:dyDescent="0.25">
      <c r="A43" s="7" t="s">
        <v>57</v>
      </c>
      <c r="B43" s="9">
        <f t="shared" si="19"/>
        <v>110416.6666666667</v>
      </c>
      <c r="C43" s="9">
        <f t="shared" si="0"/>
        <v>1472.3835616438362</v>
      </c>
      <c r="D43" s="29">
        <f t="shared" si="20"/>
        <v>0</v>
      </c>
      <c r="E43" s="29">
        <f t="shared" si="21"/>
        <v>3555.7168949771694</v>
      </c>
      <c r="F43" s="9">
        <f t="shared" si="22"/>
        <v>85416.666666666759</v>
      </c>
      <c r="G43" s="9">
        <f t="shared" si="1"/>
        <v>1139.0136986301384</v>
      </c>
      <c r="H43" s="29">
        <f t="shared" si="2"/>
        <v>0</v>
      </c>
      <c r="I43" s="29">
        <f t="shared" si="3"/>
        <v>3222.3470319634716</v>
      </c>
      <c r="J43" s="9">
        <f t="shared" si="23"/>
        <v>60416.666666666795</v>
      </c>
      <c r="K43" s="9">
        <f t="shared" si="4"/>
        <v>805.64383561644013</v>
      </c>
      <c r="L43" s="29">
        <f t="shared" si="5"/>
        <v>0</v>
      </c>
      <c r="M43" s="29">
        <f t="shared" si="6"/>
        <v>2888.9771689497738</v>
      </c>
      <c r="N43" s="9">
        <f t="shared" si="24"/>
        <v>35416.666666666766</v>
      </c>
      <c r="O43" s="9">
        <f t="shared" si="7"/>
        <v>472.27397260274114</v>
      </c>
      <c r="P43" s="29">
        <f t="shared" si="8"/>
        <v>0</v>
      </c>
      <c r="Q43" s="29">
        <f t="shared" si="9"/>
        <v>2555.6073059360747</v>
      </c>
      <c r="R43" s="9">
        <f t="shared" si="25"/>
        <v>10416.666666666772</v>
      </c>
      <c r="S43" s="9">
        <f t="shared" si="10"/>
        <v>138.90410958904252</v>
      </c>
      <c r="T43" s="29">
        <f t="shared" si="11"/>
        <v>0</v>
      </c>
      <c r="U43" s="29">
        <f t="shared" si="12"/>
        <v>2222.237442922376</v>
      </c>
      <c r="V43" s="9">
        <f t="shared" si="26"/>
        <v>0</v>
      </c>
      <c r="W43" s="9">
        <f t="shared" si="13"/>
        <v>0</v>
      </c>
      <c r="X43" s="29">
        <f t="shared" si="14"/>
        <v>0</v>
      </c>
      <c r="Y43" s="29">
        <f t="shared" si="15"/>
        <v>0</v>
      </c>
      <c r="Z43" s="9">
        <f t="shared" si="27"/>
        <v>0</v>
      </c>
      <c r="AA43" s="9">
        <f t="shared" si="16"/>
        <v>0</v>
      </c>
      <c r="AB43" s="29">
        <f t="shared" si="17"/>
        <v>0</v>
      </c>
      <c r="AC43" s="29">
        <f t="shared" si="18"/>
        <v>0</v>
      </c>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row>
    <row r="44" spans="1:247" s="2" customFormat="1" ht="15" x14ac:dyDescent="0.25">
      <c r="A44" s="7" t="s">
        <v>58</v>
      </c>
      <c r="B44" s="9">
        <f t="shared" si="19"/>
        <v>108333.33333333337</v>
      </c>
      <c r="C44" s="9">
        <f t="shared" si="0"/>
        <v>1444.6027397260279</v>
      </c>
      <c r="D44" s="29">
        <f t="shared" si="20"/>
        <v>0</v>
      </c>
      <c r="E44" s="29">
        <f t="shared" si="21"/>
        <v>3527.9360730593617</v>
      </c>
      <c r="F44" s="9">
        <f t="shared" si="22"/>
        <v>83333.33333333343</v>
      </c>
      <c r="G44" s="9">
        <f t="shared" si="1"/>
        <v>1111.2328767123302</v>
      </c>
      <c r="H44" s="29">
        <f t="shared" si="2"/>
        <v>0</v>
      </c>
      <c r="I44" s="29">
        <f t="shared" si="3"/>
        <v>3194.5662100456639</v>
      </c>
      <c r="J44" s="9">
        <f t="shared" si="23"/>
        <v>58333.333333333459</v>
      </c>
      <c r="K44" s="9">
        <f t="shared" si="4"/>
        <v>777.8630136986319</v>
      </c>
      <c r="L44" s="29">
        <f t="shared" si="5"/>
        <v>0</v>
      </c>
      <c r="M44" s="29">
        <f t="shared" si="6"/>
        <v>2861.1963470319652</v>
      </c>
      <c r="N44" s="9">
        <f t="shared" si="24"/>
        <v>33333.33333333343</v>
      </c>
      <c r="O44" s="9">
        <f t="shared" si="7"/>
        <v>444.49315068493286</v>
      </c>
      <c r="P44" s="29">
        <f t="shared" si="8"/>
        <v>0</v>
      </c>
      <c r="Q44" s="29">
        <f t="shared" si="9"/>
        <v>2527.8264840182665</v>
      </c>
      <c r="R44" s="9">
        <f t="shared" si="25"/>
        <v>8333.3333333334376</v>
      </c>
      <c r="S44" s="9">
        <f t="shared" si="10"/>
        <v>111.12328767123428</v>
      </c>
      <c r="T44" s="29">
        <f t="shared" si="11"/>
        <v>0</v>
      </c>
      <c r="U44" s="29">
        <f t="shared" si="12"/>
        <v>2194.4566210045678</v>
      </c>
      <c r="V44" s="9">
        <f t="shared" si="26"/>
        <v>0</v>
      </c>
      <c r="W44" s="9">
        <f t="shared" si="13"/>
        <v>0</v>
      </c>
      <c r="X44" s="29">
        <f t="shared" si="14"/>
        <v>0</v>
      </c>
      <c r="Y44" s="29">
        <f t="shared" si="15"/>
        <v>0</v>
      </c>
      <c r="Z44" s="9">
        <f t="shared" si="27"/>
        <v>0</v>
      </c>
      <c r="AA44" s="9">
        <f t="shared" si="16"/>
        <v>0</v>
      </c>
      <c r="AB44" s="29">
        <f t="shared" si="17"/>
        <v>0</v>
      </c>
      <c r="AC44" s="29">
        <f t="shared" si="18"/>
        <v>0</v>
      </c>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row>
    <row r="45" spans="1:247" s="2" customFormat="1" ht="15" x14ac:dyDescent="0.25">
      <c r="A45" s="7" t="s">
        <v>59</v>
      </c>
      <c r="B45" s="9">
        <f t="shared" si="19"/>
        <v>106250.00000000004</v>
      </c>
      <c r="C45" s="9">
        <f t="shared" si="0"/>
        <v>1416.82191780822</v>
      </c>
      <c r="D45" s="29">
        <f t="shared" si="20"/>
        <v>0</v>
      </c>
      <c r="E45" s="29">
        <f t="shared" si="21"/>
        <v>3500.1552511415534</v>
      </c>
      <c r="F45" s="9">
        <f t="shared" si="22"/>
        <v>81250.000000000102</v>
      </c>
      <c r="G45" s="9">
        <f t="shared" si="1"/>
        <v>1083.4520547945219</v>
      </c>
      <c r="H45" s="29">
        <f t="shared" si="2"/>
        <v>0</v>
      </c>
      <c r="I45" s="29">
        <f t="shared" si="3"/>
        <v>3166.7853881278552</v>
      </c>
      <c r="J45" s="9">
        <f t="shared" si="23"/>
        <v>56250.000000000124</v>
      </c>
      <c r="K45" s="9">
        <f t="shared" si="4"/>
        <v>750.08219178082368</v>
      </c>
      <c r="L45" s="29">
        <f t="shared" si="5"/>
        <v>0</v>
      </c>
      <c r="M45" s="29">
        <f t="shared" si="6"/>
        <v>2833.4155251141574</v>
      </c>
      <c r="N45" s="9">
        <f t="shared" si="24"/>
        <v>31250.000000000098</v>
      </c>
      <c r="O45" s="9">
        <f t="shared" si="7"/>
        <v>416.71232876712463</v>
      </c>
      <c r="P45" s="29">
        <f t="shared" si="8"/>
        <v>0</v>
      </c>
      <c r="Q45" s="29">
        <f t="shared" si="9"/>
        <v>2500.0456621004582</v>
      </c>
      <c r="R45" s="9">
        <f t="shared" si="25"/>
        <v>6250.0000000001037</v>
      </c>
      <c r="S45" s="9">
        <f t="shared" si="10"/>
        <v>83.342465753426055</v>
      </c>
      <c r="T45" s="29">
        <f t="shared" si="11"/>
        <v>0</v>
      </c>
      <c r="U45" s="29">
        <f t="shared" si="12"/>
        <v>2166.6757990867595</v>
      </c>
      <c r="V45" s="9">
        <f t="shared" si="26"/>
        <v>0</v>
      </c>
      <c r="W45" s="9">
        <f t="shared" si="13"/>
        <v>0</v>
      </c>
      <c r="X45" s="29">
        <f t="shared" si="14"/>
        <v>0</v>
      </c>
      <c r="Y45" s="29">
        <f t="shared" si="15"/>
        <v>0</v>
      </c>
      <c r="Z45" s="9">
        <f t="shared" si="27"/>
        <v>0</v>
      </c>
      <c r="AA45" s="9">
        <f t="shared" si="16"/>
        <v>0</v>
      </c>
      <c r="AB45" s="29">
        <f t="shared" si="17"/>
        <v>0</v>
      </c>
      <c r="AC45" s="29">
        <f t="shared" si="18"/>
        <v>0</v>
      </c>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row>
    <row r="46" spans="1:247" s="2" customFormat="1" ht="15" x14ac:dyDescent="0.25">
      <c r="A46" s="7" t="s">
        <v>60</v>
      </c>
      <c r="B46" s="9">
        <f t="shared" si="19"/>
        <v>104166.66666666672</v>
      </c>
      <c r="C46" s="9">
        <f t="shared" si="0"/>
        <v>1389.0410958904117</v>
      </c>
      <c r="D46" s="29">
        <f t="shared" si="20"/>
        <v>0</v>
      </c>
      <c r="E46" s="29">
        <f t="shared" si="21"/>
        <v>3472.3744292237452</v>
      </c>
      <c r="F46" s="9">
        <f t="shared" si="22"/>
        <v>79166.666666666773</v>
      </c>
      <c r="G46" s="9">
        <f t="shared" si="1"/>
        <v>1055.6712328767139</v>
      </c>
      <c r="H46" s="29">
        <f t="shared" si="2"/>
        <v>0</v>
      </c>
      <c r="I46" s="29">
        <f t="shared" si="3"/>
        <v>3139.0045662100474</v>
      </c>
      <c r="J46" s="9">
        <f t="shared" si="23"/>
        <v>54166.666666666788</v>
      </c>
      <c r="K46" s="9">
        <f t="shared" si="4"/>
        <v>722.30136986301545</v>
      </c>
      <c r="L46" s="29">
        <f t="shared" si="5"/>
        <v>0</v>
      </c>
      <c r="M46" s="29">
        <f t="shared" si="6"/>
        <v>2805.6347031963487</v>
      </c>
      <c r="N46" s="9">
        <f t="shared" si="24"/>
        <v>29166.666666666766</v>
      </c>
      <c r="O46" s="9">
        <f t="shared" si="7"/>
        <v>388.93150684931646</v>
      </c>
      <c r="P46" s="29">
        <f t="shared" si="8"/>
        <v>0</v>
      </c>
      <c r="Q46" s="29">
        <f t="shared" si="9"/>
        <v>2472.26484018265</v>
      </c>
      <c r="R46" s="9">
        <f t="shared" si="25"/>
        <v>4166.6666666667697</v>
      </c>
      <c r="S46" s="9">
        <f t="shared" si="10"/>
        <v>55.561643835617815</v>
      </c>
      <c r="T46" s="29">
        <f t="shared" si="11"/>
        <v>0</v>
      </c>
      <c r="U46" s="29">
        <f t="shared" si="12"/>
        <v>2138.8949771689513</v>
      </c>
      <c r="V46" s="9">
        <f t="shared" si="26"/>
        <v>0</v>
      </c>
      <c r="W46" s="9">
        <f t="shared" si="13"/>
        <v>0</v>
      </c>
      <c r="X46" s="29">
        <f t="shared" si="14"/>
        <v>0</v>
      </c>
      <c r="Y46" s="29">
        <f t="shared" si="15"/>
        <v>0</v>
      </c>
      <c r="Z46" s="9">
        <f t="shared" si="27"/>
        <v>0</v>
      </c>
      <c r="AA46" s="9">
        <f t="shared" si="16"/>
        <v>0</v>
      </c>
      <c r="AB46" s="29">
        <f t="shared" si="17"/>
        <v>0</v>
      </c>
      <c r="AC46" s="29">
        <f t="shared" si="18"/>
        <v>0</v>
      </c>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row>
    <row r="47" spans="1:247" s="2" customFormat="1" ht="15" x14ac:dyDescent="0.25">
      <c r="A47" s="7" t="s">
        <v>61</v>
      </c>
      <c r="B47" s="9">
        <f t="shared" si="19"/>
        <v>102083.33333333339</v>
      </c>
      <c r="C47" s="9">
        <f t="shared" si="0"/>
        <v>1361.2602739726035</v>
      </c>
      <c r="D47" s="29">
        <f t="shared" si="20"/>
        <v>0</v>
      </c>
      <c r="E47" s="29">
        <f t="shared" si="21"/>
        <v>3444.593607305937</v>
      </c>
      <c r="F47" s="9">
        <f t="shared" si="22"/>
        <v>77083.333333333445</v>
      </c>
      <c r="G47" s="9">
        <f t="shared" si="1"/>
        <v>1027.8904109589057</v>
      </c>
      <c r="H47" s="29">
        <f t="shared" si="2"/>
        <v>0</v>
      </c>
      <c r="I47" s="29">
        <f t="shared" si="3"/>
        <v>3111.2237442922392</v>
      </c>
      <c r="J47" s="9">
        <f t="shared" si="23"/>
        <v>52083.333333333452</v>
      </c>
      <c r="K47" s="9">
        <f t="shared" si="4"/>
        <v>694.52054794520711</v>
      </c>
      <c r="L47" s="29">
        <f t="shared" si="5"/>
        <v>0</v>
      </c>
      <c r="M47" s="29">
        <f t="shared" si="6"/>
        <v>2777.8538812785405</v>
      </c>
      <c r="N47" s="9">
        <f t="shared" si="24"/>
        <v>27083.333333333434</v>
      </c>
      <c r="O47" s="9">
        <f t="shared" si="7"/>
        <v>361.15068493150824</v>
      </c>
      <c r="P47" s="29">
        <f t="shared" si="8"/>
        <v>0</v>
      </c>
      <c r="Q47" s="29">
        <f t="shared" si="9"/>
        <v>2444.4840182648418</v>
      </c>
      <c r="R47" s="9">
        <f t="shared" si="25"/>
        <v>2083.3333333334363</v>
      </c>
      <c r="S47" s="9">
        <f t="shared" si="10"/>
        <v>27.780821917809593</v>
      </c>
      <c r="T47" s="29">
        <f t="shared" si="11"/>
        <v>3430</v>
      </c>
      <c r="U47" s="29">
        <f t="shared" si="12"/>
        <v>5541.1141552511435</v>
      </c>
      <c r="V47" s="9">
        <f t="shared" si="26"/>
        <v>0</v>
      </c>
      <c r="W47" s="9">
        <f t="shared" si="13"/>
        <v>0</v>
      </c>
      <c r="X47" s="29">
        <f t="shared" si="14"/>
        <v>0</v>
      </c>
      <c r="Y47" s="29">
        <f t="shared" si="15"/>
        <v>0</v>
      </c>
      <c r="Z47" s="9">
        <f t="shared" si="27"/>
        <v>0</v>
      </c>
      <c r="AA47" s="9">
        <f t="shared" si="16"/>
        <v>0</v>
      </c>
      <c r="AB47" s="29">
        <f t="shared" si="17"/>
        <v>0</v>
      </c>
      <c r="AC47" s="29">
        <f t="shared" si="18"/>
        <v>0</v>
      </c>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row>
    <row r="48" spans="1:247" s="2" customFormat="1" ht="15.75" thickBot="1" x14ac:dyDescent="0.3">
      <c r="A48" s="30" t="s">
        <v>23</v>
      </c>
      <c r="B48" s="11"/>
      <c r="C48" s="12">
        <f>SUM(C36:C47)</f>
        <v>18168.65753424658</v>
      </c>
      <c r="D48" s="31">
        <f>SUM(D36:D47)</f>
        <v>19080</v>
      </c>
      <c r="E48" s="31">
        <f>SUM(E36:E47)</f>
        <v>62248.65753424658</v>
      </c>
      <c r="F48" s="11"/>
      <c r="G48" s="12">
        <f>SUM(G36:G47)</f>
        <v>14168.219178082207</v>
      </c>
      <c r="H48" s="31">
        <f>SUM(H36:H47)</f>
        <v>1550.0000000000005</v>
      </c>
      <c r="I48" s="31">
        <f>SUM(I36:I47)</f>
        <v>40718.21917808221</v>
      </c>
      <c r="J48" s="11"/>
      <c r="K48" s="12">
        <f>SUM(K36:K47)</f>
        <v>10167.78082191783</v>
      </c>
      <c r="L48" s="31">
        <f>SUM(L36:L47)</f>
        <v>1350.0000000000009</v>
      </c>
      <c r="M48" s="31">
        <f>SUM(M36:M47)</f>
        <v>36517.780821917833</v>
      </c>
      <c r="N48" s="11"/>
      <c r="O48" s="12">
        <f>SUM(O36:O47)</f>
        <v>6167.3424657534415</v>
      </c>
      <c r="P48" s="31">
        <f>SUM(P36:P47)</f>
        <v>1150.0000000000009</v>
      </c>
      <c r="Q48" s="31">
        <f>SUM(Q36:Q47)</f>
        <v>32317.342465753449</v>
      </c>
      <c r="R48" s="11"/>
      <c r="S48" s="12">
        <f>SUM(S36:S47)</f>
        <v>2166.904109589058</v>
      </c>
      <c r="T48" s="31">
        <f>SUM(T36:T47)</f>
        <v>4380.0000000000009</v>
      </c>
      <c r="U48" s="31">
        <f>SUM(U36:U47)</f>
        <v>31546.904109589057</v>
      </c>
      <c r="V48" s="11"/>
      <c r="W48" s="12">
        <f>SUM(W36:W47)</f>
        <v>0</v>
      </c>
      <c r="X48" s="31">
        <f>SUM(X36:X47)</f>
        <v>0</v>
      </c>
      <c r="Y48" s="31">
        <f>SUM(Y36:Y47)</f>
        <v>0</v>
      </c>
      <c r="Z48" s="11"/>
      <c r="AA48" s="12">
        <f>SUM(AA36:AA47)</f>
        <v>0</v>
      </c>
      <c r="AB48" s="31">
        <f>SUM(AB36:AB47)</f>
        <v>0</v>
      </c>
      <c r="AC48" s="31">
        <f>SUM(AC36:AC47)</f>
        <v>0</v>
      </c>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row>
    <row r="49" spans="1:247" s="2" customFormat="1" ht="12.75" hidden="1" customHeight="1" thickBot="1" x14ac:dyDescent="0.3">
      <c r="A49" s="110" t="s">
        <v>22</v>
      </c>
      <c r="B49" s="112" t="s">
        <v>31</v>
      </c>
      <c r="C49" s="113"/>
      <c r="D49" s="114"/>
      <c r="E49" s="49"/>
      <c r="F49" s="112" t="s">
        <v>32</v>
      </c>
      <c r="G49" s="113"/>
      <c r="H49" s="113"/>
      <c r="I49" s="114"/>
      <c r="J49" s="112" t="s">
        <v>33</v>
      </c>
      <c r="K49" s="113"/>
      <c r="L49" s="113"/>
      <c r="M49" s="114"/>
      <c r="N49" s="112" t="s">
        <v>34</v>
      </c>
      <c r="O49" s="113"/>
      <c r="P49" s="113"/>
      <c r="Q49" s="114"/>
      <c r="R49" s="112" t="s">
        <v>35</v>
      </c>
      <c r="S49" s="113"/>
      <c r="T49" s="113"/>
      <c r="U49" s="114"/>
      <c r="V49" s="112" t="s">
        <v>36</v>
      </c>
      <c r="W49" s="113"/>
      <c r="X49" s="113"/>
      <c r="Y49" s="114"/>
      <c r="Z49" s="112" t="s">
        <v>37</v>
      </c>
      <c r="AA49" s="113"/>
      <c r="AB49" s="113"/>
      <c r="AC49" s="114"/>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row>
    <row r="50" spans="1:247" s="2" customFormat="1" ht="75.75" hidden="1" thickBot="1" x14ac:dyDescent="0.3">
      <c r="A50" s="111"/>
      <c r="B50" s="6" t="s">
        <v>45</v>
      </c>
      <c r="C50" s="6" t="s">
        <v>46</v>
      </c>
      <c r="D50" s="6" t="s">
        <v>81</v>
      </c>
      <c r="E50" s="6" t="s">
        <v>47</v>
      </c>
      <c r="F50" s="6" t="s">
        <v>45</v>
      </c>
      <c r="G50" s="6" t="s">
        <v>46</v>
      </c>
      <c r="H50" s="6" t="s">
        <v>81</v>
      </c>
      <c r="I50" s="6" t="s">
        <v>47</v>
      </c>
      <c r="J50" s="6" t="s">
        <v>45</v>
      </c>
      <c r="K50" s="6" t="s">
        <v>46</v>
      </c>
      <c r="L50" s="6" t="s">
        <v>81</v>
      </c>
      <c r="M50" s="6" t="s">
        <v>47</v>
      </c>
      <c r="N50" s="6" t="s">
        <v>45</v>
      </c>
      <c r="O50" s="6" t="s">
        <v>46</v>
      </c>
      <c r="P50" s="6" t="s">
        <v>81</v>
      </c>
      <c r="Q50" s="6" t="s">
        <v>47</v>
      </c>
      <c r="R50" s="6" t="s">
        <v>45</v>
      </c>
      <c r="S50" s="6" t="s">
        <v>46</v>
      </c>
      <c r="T50" s="6" t="s">
        <v>81</v>
      </c>
      <c r="U50" s="6" t="s">
        <v>47</v>
      </c>
      <c r="V50" s="6" t="s">
        <v>45</v>
      </c>
      <c r="W50" s="6" t="s">
        <v>46</v>
      </c>
      <c r="X50" s="6" t="s">
        <v>81</v>
      </c>
      <c r="Y50" s="6" t="s">
        <v>47</v>
      </c>
      <c r="Z50" s="6" t="s">
        <v>45</v>
      </c>
      <c r="AA50" s="6" t="s">
        <v>46</v>
      </c>
      <c r="AB50" s="6" t="s">
        <v>81</v>
      </c>
      <c r="AC50" s="6" t="s">
        <v>47</v>
      </c>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row>
    <row r="51" spans="1:247" s="2" customFormat="1" ht="15.75" hidden="1" thickTop="1" x14ac:dyDescent="0.25">
      <c r="A51" s="7" t="s">
        <v>19</v>
      </c>
      <c r="B51" s="9">
        <f>IF(data2=1,IF((Z47-sumproplat2)&gt;1,Z47-sumproplat2,0),IF(Z47-(sumproplat2-AA47-AB47)&gt;0,Z47-(AC47-AA47-AB47),0))</f>
        <v>0</v>
      </c>
      <c r="C51" s="9">
        <f t="shared" ref="C51:C62" si="28">IF(data2=1,B51*(PROC2/36500)*30.42,B51*(PROC2/36000)*30)</f>
        <v>0</v>
      </c>
      <c r="D51" s="29">
        <f t="shared" ref="D51:D62" si="29">IF(AND($A51="1 міс.",B51&gt;0),$J$25*$J$6+$J$26*B51,0)+IF(B51-IF(data2=1,IF(C51&gt;0.001,C51+sumproplat2,0),IF(B51&gt;sumproplat2*2,sumproplat2,B51+C51))&lt;0,$J$28,0)</f>
        <v>0</v>
      </c>
      <c r="E51" s="29">
        <f t="shared" ref="E51:E62" si="30">IF(data2=1,IF(C51&gt;0.001,C51+D51+sumproplat2,0),IF(B51&gt;sumproplat2*2,sumproplat2+D51,B51+C51+D51))</f>
        <v>0</v>
      </c>
      <c r="F51" s="9">
        <f>IF(data2=1,IF((B62-sumproplat2)&gt;1,B62-sumproplat2,0),IF(B62-(sumproplat2-C62-D62)&gt;0,B62-(E62-C62-D62),0))</f>
        <v>0</v>
      </c>
      <c r="G51" s="9">
        <f t="shared" ref="G51:G62" si="31">IF(data2=1,F51*(PROC2/36500)*30.42,F51*(PROC2/36000)*30)</f>
        <v>0</v>
      </c>
      <c r="H51" s="29">
        <f t="shared" ref="H51:H62" si="32">IF(AND($A51="1 міс.",F51&gt;0),$J$25*$J$6+$J$26*F51,0)+IF(F51-IF(data2=1,IF(G51&gt;0.001,G51+sumproplat2,0),IF(F51&gt;sumproplat2*2,sumproplat2,F51+G51))&lt;0,$J$28,0)</f>
        <v>0</v>
      </c>
      <c r="I51" s="29">
        <f t="shared" ref="I51:I62" si="33">IF(data2=1,IF(G51&gt;0.001,G51+H51+sumproplat2,0),IF(F51&gt;sumproplat2*2,sumproplat2+H51,F51+G51+H51))</f>
        <v>0</v>
      </c>
      <c r="J51" s="9">
        <f>IF(data2=1,IF((F62-sumproplat2)&gt;1,F62-sumproplat2,0),IF(F62-(sumproplat2-G62-H62)&gt;0,F62-(I62-G62-H62),0))</f>
        <v>0</v>
      </c>
      <c r="K51" s="9">
        <f t="shared" ref="K51:K62" si="34">IF(data2=1,J51*(PROC2/36500)*30.42,J51*(PROC2/36000)*30)</f>
        <v>0</v>
      </c>
      <c r="L51" s="29">
        <f t="shared" ref="L51:L62" si="35">IF(AND($A51="1 міс.",J51&gt;0),$J$25*$J$6+$J$26*J51,0)+IF(J51-IF(data2=1,IF(K51&gt;0.001,K51+sumproplat2,0),IF(J51&gt;sumproplat2*2,sumproplat2,J51+K51))&lt;0,$J$28,0)</f>
        <v>0</v>
      </c>
      <c r="M51" s="29">
        <f t="shared" ref="M51:M62" si="36">IF(data2=1,IF(K51&gt;0.001,K51+L51+sumproplat2,0),IF(J51&gt;sumproplat2*2,sumproplat2+L51,J51+K51+L51))</f>
        <v>0</v>
      </c>
      <c r="N51" s="9">
        <f>IF(data2=1,IF((J62-sumproplat2)&gt;1,J62-sumproplat2,0),IF(J62-(sumproplat2-K62-L62)&gt;0,J62-(M62-K62-L62),0))</f>
        <v>0</v>
      </c>
      <c r="O51" s="9">
        <f t="shared" ref="O51:O62" si="37">IF(data2=1,N51*(PROC2/36500)*30.42,N51*(PROC2/36000)*30)</f>
        <v>0</v>
      </c>
      <c r="P51" s="29">
        <f t="shared" ref="P51:P62" si="38">IF(AND($A51="1 міс.",N51&gt;0),$J$25*$J$6+$J$26*N51,0)+IF(N51-IF(data2=1,IF(O51&gt;0.001,O51+sumproplat2,0),IF(N51&gt;sumproplat2*2,sumproplat2,N51+O51))&lt;0,$J$28,0)</f>
        <v>0</v>
      </c>
      <c r="Q51" s="29">
        <f t="shared" ref="Q51:Q62" si="39">IF(data2=1,IF(O51&gt;0.001,O51+P51+sumproplat2,0),IF(N51&gt;sumproplat2*2,sumproplat2+P51,N51+O51+P51))</f>
        <v>0</v>
      </c>
      <c r="R51" s="9">
        <f>IF(data2=1,IF((N62-sumproplat2)&gt;1,N62-sumproplat2,0),IF(N62-(sumproplat2-O62-P62)&gt;0,N62-(Q62-O62-P62),0))</f>
        <v>0</v>
      </c>
      <c r="S51" s="9">
        <f t="shared" ref="S51:S62" si="40">IF(data2=1,R51*(PROC2/36500)*30.42,R51*(PROC2/36000)*30)</f>
        <v>0</v>
      </c>
      <c r="T51" s="29">
        <f t="shared" ref="T51:T62" si="41">IF(AND($A51="1 міс.",R51&gt;0),$J$25*$J$6+$J$26*R51,0)+IF(R51-IF(data2=1,IF(S51&gt;0.001,S51+sumproplat2,0),IF(R51&gt;sumproplat2*2,sumproplat2,R51+S51))&lt;0,$J$28,0)</f>
        <v>0</v>
      </c>
      <c r="U51" s="29">
        <f t="shared" ref="U51:U62" si="42">IF(data2=1,IF(S51&gt;0.001,S51+T51+sumproplat2,0),IF(R51&gt;sumproplat2*2,sumproplat2+T51,R51+S51+T51))</f>
        <v>0</v>
      </c>
      <c r="V51" s="9">
        <f>IF(data2=1,IF((R62-sumproplat2)&gt;1,R62-sumproplat2,0),IF(R62-(sumproplat2-S62-T62)&gt;0,R62-(U62-S62-T62),0))</f>
        <v>0</v>
      </c>
      <c r="W51" s="9">
        <f t="shared" ref="W51:W62" si="43">IF(data2=1,V51*(PROC2/36500)*30.42,V51*(PROC2/36000)*30)</f>
        <v>0</v>
      </c>
      <c r="X51" s="29">
        <f t="shared" ref="X51:X62" si="44">IF(AND($A51="1 міс.",V51&gt;0),$J$25*$J$6+$J$26*V51,0)+IF(V51-IF(data2=1,IF(W51&gt;0.001,W51+sumproplat2,0),IF(V51&gt;sumproplat2*2,sumproplat2,V51+W51))&lt;0,$J$28,0)</f>
        <v>0</v>
      </c>
      <c r="Y51" s="29">
        <f t="shared" ref="Y51:Y62" si="45">IF(data2=1,IF(W51&gt;0.001,W51+X51+sumproplat2,0),IF(V51&gt;sumproplat2*2,sumproplat2+X51,V51+W51+X51))</f>
        <v>0</v>
      </c>
      <c r="Z51" s="9">
        <f>IF(data2=1,IF((V62-sumproplat2)&gt;1,V62-sumproplat2,0),IF(V62-(sumproplat2-W62-X62)&gt;0,V62-(Y62-W62-X62),0))</f>
        <v>0</v>
      </c>
      <c r="AA51" s="9">
        <f t="shared" ref="AA51:AA62" si="46">IF(data2=1,Z51*(PROC2/36500)*30.42,Z51*(PROC2/36000)*30)</f>
        <v>0</v>
      </c>
      <c r="AB51" s="29">
        <f t="shared" ref="AB51:AB62" si="47">IF(AND($A51="1 міс.",Z51&gt;0),$J$25*$J$6+$J$26*Z51,0)+IF(Z51-IF(data2=1,IF(AA51&gt;0.001,AA51+sumproplat2,0),IF(Z51&gt;sumproplat2*2,sumproplat2,Z51+AA51))&lt;0,$J$28,0)</f>
        <v>0</v>
      </c>
      <c r="AC51" s="29">
        <f t="shared" ref="AC51:AC62" si="48">IF(data2=1,IF(AA51&gt;0.001,AA51+AB51+sumproplat2,0),IF(Z51&gt;sumproplat2*2,sumproplat2+AB51,Z51+AA51+AB51))</f>
        <v>0</v>
      </c>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row>
    <row r="52" spans="1:247" s="2" customFormat="1" ht="15" hidden="1" x14ac:dyDescent="0.25">
      <c r="A52" s="7" t="s">
        <v>20</v>
      </c>
      <c r="B52" s="9">
        <f t="shared" ref="B52:B62" si="49">IF(data2=1,IF((B51-sumproplat2)&gt;1,B51-sumproplat2,0),IF(B51-(sumproplat2-C51-D51)&gt;0,B51-(E51-C51-D51),0))</f>
        <v>0</v>
      </c>
      <c r="C52" s="9">
        <f t="shared" si="28"/>
        <v>0</v>
      </c>
      <c r="D52" s="29">
        <f t="shared" si="29"/>
        <v>0</v>
      </c>
      <c r="E52" s="29">
        <f t="shared" si="30"/>
        <v>0</v>
      </c>
      <c r="F52" s="9">
        <f t="shared" ref="F52:F62" si="50">IF(data2=1,IF((F51-sumproplat2)&gt;1,F51-sumproplat2,0),IF(F51-(sumproplat2-G51-H51)&gt;0,F51-(I51-G51-H51),0))</f>
        <v>0</v>
      </c>
      <c r="G52" s="9">
        <f t="shared" si="31"/>
        <v>0</v>
      </c>
      <c r="H52" s="29">
        <f t="shared" si="32"/>
        <v>0</v>
      </c>
      <c r="I52" s="29">
        <f t="shared" si="33"/>
        <v>0</v>
      </c>
      <c r="J52" s="9">
        <f t="shared" ref="J52:J62" si="51">IF(data2=1,IF((J51-sumproplat2)&gt;1,J51-sumproplat2,0),IF(J51-(sumproplat2-K51-L51)&gt;0,J51-(M51-K51-L51),0))</f>
        <v>0</v>
      </c>
      <c r="K52" s="9">
        <f t="shared" si="34"/>
        <v>0</v>
      </c>
      <c r="L52" s="29">
        <f t="shared" si="35"/>
        <v>0</v>
      </c>
      <c r="M52" s="29">
        <f t="shared" si="36"/>
        <v>0</v>
      </c>
      <c r="N52" s="9">
        <f t="shared" ref="N52:N62" si="52">IF(data2=1,IF((N51-sumproplat2)&gt;1,N51-sumproplat2,0),IF(N51-(sumproplat2-O51-P51)&gt;0,N51-(Q51-O51-P51),0))</f>
        <v>0</v>
      </c>
      <c r="O52" s="9">
        <f t="shared" si="37"/>
        <v>0</v>
      </c>
      <c r="P52" s="29">
        <f t="shared" si="38"/>
        <v>0</v>
      </c>
      <c r="Q52" s="29">
        <f t="shared" si="39"/>
        <v>0</v>
      </c>
      <c r="R52" s="9">
        <f t="shared" ref="R52:R62" si="53">IF(data2=1,IF((R51-sumproplat2)&gt;1,R51-sumproplat2,0),IF(R51-(sumproplat2-S51-T51)&gt;0,R51-(U51-S51-T51),0))</f>
        <v>0</v>
      </c>
      <c r="S52" s="9">
        <f t="shared" si="40"/>
        <v>0</v>
      </c>
      <c r="T52" s="29">
        <f t="shared" si="41"/>
        <v>0</v>
      </c>
      <c r="U52" s="29">
        <f t="shared" si="42"/>
        <v>0</v>
      </c>
      <c r="V52" s="9">
        <f t="shared" ref="V52:V62" si="54">IF(data2=1,IF((V51-sumproplat2)&gt;1,V51-sumproplat2,0),IF(V51-(sumproplat2-W51-X51)&gt;0,V51-(Y51-W51-X51),0))</f>
        <v>0</v>
      </c>
      <c r="W52" s="9">
        <f t="shared" si="43"/>
        <v>0</v>
      </c>
      <c r="X52" s="29">
        <f t="shared" si="44"/>
        <v>0</v>
      </c>
      <c r="Y52" s="29">
        <f t="shared" si="45"/>
        <v>0</v>
      </c>
      <c r="Z52" s="9">
        <f t="shared" ref="Z52:Z62" si="55">IF(data2=1,IF((Z51-sumproplat2)&gt;1,Z51-sumproplat2,0),IF(Z51-(sumproplat2-AA51-AB51)&gt;0,Z51-(AC51-AA51-AB51),0))</f>
        <v>0</v>
      </c>
      <c r="AA52" s="9">
        <f t="shared" si="46"/>
        <v>0</v>
      </c>
      <c r="AB52" s="29">
        <f t="shared" si="47"/>
        <v>0</v>
      </c>
      <c r="AC52" s="29">
        <f t="shared" si="48"/>
        <v>0</v>
      </c>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row>
    <row r="53" spans="1:247" s="2" customFormat="1" ht="15" hidden="1" x14ac:dyDescent="0.25">
      <c r="A53" s="7" t="s">
        <v>21</v>
      </c>
      <c r="B53" s="9">
        <f t="shared" si="49"/>
        <v>0</v>
      </c>
      <c r="C53" s="9">
        <f t="shared" si="28"/>
        <v>0</v>
      </c>
      <c r="D53" s="29">
        <f t="shared" si="29"/>
        <v>0</v>
      </c>
      <c r="E53" s="29">
        <f t="shared" si="30"/>
        <v>0</v>
      </c>
      <c r="F53" s="9">
        <f t="shared" si="50"/>
        <v>0</v>
      </c>
      <c r="G53" s="9">
        <f t="shared" si="31"/>
        <v>0</v>
      </c>
      <c r="H53" s="29">
        <f t="shared" si="32"/>
        <v>0</v>
      </c>
      <c r="I53" s="29">
        <f t="shared" si="33"/>
        <v>0</v>
      </c>
      <c r="J53" s="9">
        <f t="shared" si="51"/>
        <v>0</v>
      </c>
      <c r="K53" s="9">
        <f t="shared" si="34"/>
        <v>0</v>
      </c>
      <c r="L53" s="29">
        <f t="shared" si="35"/>
        <v>0</v>
      </c>
      <c r="M53" s="29">
        <f t="shared" si="36"/>
        <v>0</v>
      </c>
      <c r="N53" s="9">
        <f t="shared" si="52"/>
        <v>0</v>
      </c>
      <c r="O53" s="9">
        <f t="shared" si="37"/>
        <v>0</v>
      </c>
      <c r="P53" s="29">
        <f t="shared" si="38"/>
        <v>0</v>
      </c>
      <c r="Q53" s="29">
        <f t="shared" si="39"/>
        <v>0</v>
      </c>
      <c r="R53" s="9">
        <f t="shared" si="53"/>
        <v>0</v>
      </c>
      <c r="S53" s="9">
        <f t="shared" si="40"/>
        <v>0</v>
      </c>
      <c r="T53" s="29">
        <f t="shared" si="41"/>
        <v>0</v>
      </c>
      <c r="U53" s="29">
        <f t="shared" si="42"/>
        <v>0</v>
      </c>
      <c r="V53" s="9">
        <f t="shared" si="54"/>
        <v>0</v>
      </c>
      <c r="W53" s="9">
        <f t="shared" si="43"/>
        <v>0</v>
      </c>
      <c r="X53" s="29">
        <f t="shared" si="44"/>
        <v>0</v>
      </c>
      <c r="Y53" s="29">
        <f t="shared" si="45"/>
        <v>0</v>
      </c>
      <c r="Z53" s="9">
        <f t="shared" si="55"/>
        <v>0</v>
      </c>
      <c r="AA53" s="9">
        <f t="shared" si="46"/>
        <v>0</v>
      </c>
      <c r="AB53" s="29">
        <f t="shared" si="47"/>
        <v>0</v>
      </c>
      <c r="AC53" s="29">
        <f t="shared" si="48"/>
        <v>0</v>
      </c>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row>
    <row r="54" spans="1:247" s="2" customFormat="1" ht="15" hidden="1" x14ac:dyDescent="0.25">
      <c r="A54" s="7" t="s">
        <v>53</v>
      </c>
      <c r="B54" s="9">
        <f t="shared" si="49"/>
        <v>0</v>
      </c>
      <c r="C54" s="9">
        <f t="shared" si="28"/>
        <v>0</v>
      </c>
      <c r="D54" s="29">
        <f t="shared" si="29"/>
        <v>0</v>
      </c>
      <c r="E54" s="29">
        <f t="shared" si="30"/>
        <v>0</v>
      </c>
      <c r="F54" s="9">
        <f t="shared" si="50"/>
        <v>0</v>
      </c>
      <c r="G54" s="9">
        <f t="shared" si="31"/>
        <v>0</v>
      </c>
      <c r="H54" s="29">
        <f t="shared" si="32"/>
        <v>0</v>
      </c>
      <c r="I54" s="29">
        <f t="shared" si="33"/>
        <v>0</v>
      </c>
      <c r="J54" s="9">
        <f t="shared" si="51"/>
        <v>0</v>
      </c>
      <c r="K54" s="9">
        <f t="shared" si="34"/>
        <v>0</v>
      </c>
      <c r="L54" s="29">
        <f t="shared" si="35"/>
        <v>0</v>
      </c>
      <c r="M54" s="29">
        <f t="shared" si="36"/>
        <v>0</v>
      </c>
      <c r="N54" s="9">
        <f t="shared" si="52"/>
        <v>0</v>
      </c>
      <c r="O54" s="9">
        <f t="shared" si="37"/>
        <v>0</v>
      </c>
      <c r="P54" s="29">
        <f t="shared" si="38"/>
        <v>0</v>
      </c>
      <c r="Q54" s="29">
        <f t="shared" si="39"/>
        <v>0</v>
      </c>
      <c r="R54" s="9">
        <f t="shared" si="53"/>
        <v>0</v>
      </c>
      <c r="S54" s="9">
        <f t="shared" si="40"/>
        <v>0</v>
      </c>
      <c r="T54" s="29">
        <f t="shared" si="41"/>
        <v>0</v>
      </c>
      <c r="U54" s="29">
        <f t="shared" si="42"/>
        <v>0</v>
      </c>
      <c r="V54" s="9">
        <f t="shared" si="54"/>
        <v>0</v>
      </c>
      <c r="W54" s="9">
        <f t="shared" si="43"/>
        <v>0</v>
      </c>
      <c r="X54" s="29">
        <f t="shared" si="44"/>
        <v>0</v>
      </c>
      <c r="Y54" s="29">
        <f t="shared" si="45"/>
        <v>0</v>
      </c>
      <c r="Z54" s="9">
        <f t="shared" si="55"/>
        <v>0</v>
      </c>
      <c r="AA54" s="9">
        <f t="shared" si="46"/>
        <v>0</v>
      </c>
      <c r="AB54" s="29">
        <f t="shared" si="47"/>
        <v>0</v>
      </c>
      <c r="AC54" s="29">
        <f t="shared" si="48"/>
        <v>0</v>
      </c>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row>
    <row r="55" spans="1:247" s="2" customFormat="1" ht="15" hidden="1" x14ac:dyDescent="0.25">
      <c r="A55" s="7" t="s">
        <v>54</v>
      </c>
      <c r="B55" s="9">
        <f t="shared" si="49"/>
        <v>0</v>
      </c>
      <c r="C55" s="9">
        <f t="shared" si="28"/>
        <v>0</v>
      </c>
      <c r="D55" s="29">
        <f t="shared" si="29"/>
        <v>0</v>
      </c>
      <c r="E55" s="29">
        <f t="shared" si="30"/>
        <v>0</v>
      </c>
      <c r="F55" s="9">
        <f t="shared" si="50"/>
        <v>0</v>
      </c>
      <c r="G55" s="9">
        <f t="shared" si="31"/>
        <v>0</v>
      </c>
      <c r="H55" s="29">
        <f t="shared" si="32"/>
        <v>0</v>
      </c>
      <c r="I55" s="29">
        <f t="shared" si="33"/>
        <v>0</v>
      </c>
      <c r="J55" s="9">
        <f t="shared" si="51"/>
        <v>0</v>
      </c>
      <c r="K55" s="9">
        <f t="shared" si="34"/>
        <v>0</v>
      </c>
      <c r="L55" s="29">
        <f t="shared" si="35"/>
        <v>0</v>
      </c>
      <c r="M55" s="29">
        <f t="shared" si="36"/>
        <v>0</v>
      </c>
      <c r="N55" s="9">
        <f t="shared" si="52"/>
        <v>0</v>
      </c>
      <c r="O55" s="9">
        <f t="shared" si="37"/>
        <v>0</v>
      </c>
      <c r="P55" s="29">
        <f t="shared" si="38"/>
        <v>0</v>
      </c>
      <c r="Q55" s="29">
        <f t="shared" si="39"/>
        <v>0</v>
      </c>
      <c r="R55" s="9">
        <f t="shared" si="53"/>
        <v>0</v>
      </c>
      <c r="S55" s="9">
        <f t="shared" si="40"/>
        <v>0</v>
      </c>
      <c r="T55" s="29">
        <f t="shared" si="41"/>
        <v>0</v>
      </c>
      <c r="U55" s="29">
        <f t="shared" si="42"/>
        <v>0</v>
      </c>
      <c r="V55" s="9">
        <f t="shared" si="54"/>
        <v>0</v>
      </c>
      <c r="W55" s="9">
        <f t="shared" si="43"/>
        <v>0</v>
      </c>
      <c r="X55" s="29">
        <f t="shared" si="44"/>
        <v>0</v>
      </c>
      <c r="Y55" s="29">
        <f t="shared" si="45"/>
        <v>0</v>
      </c>
      <c r="Z55" s="9">
        <f t="shared" si="55"/>
        <v>0</v>
      </c>
      <c r="AA55" s="9">
        <f t="shared" si="46"/>
        <v>0</v>
      </c>
      <c r="AB55" s="29">
        <f t="shared" si="47"/>
        <v>0</v>
      </c>
      <c r="AC55" s="29">
        <f t="shared" si="48"/>
        <v>0</v>
      </c>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row>
    <row r="56" spans="1:247" s="2" customFormat="1" ht="15" hidden="1" x14ac:dyDescent="0.25">
      <c r="A56" s="7" t="s">
        <v>55</v>
      </c>
      <c r="B56" s="9">
        <f t="shared" si="49"/>
        <v>0</v>
      </c>
      <c r="C56" s="9">
        <f t="shared" si="28"/>
        <v>0</v>
      </c>
      <c r="D56" s="29">
        <f t="shared" si="29"/>
        <v>0</v>
      </c>
      <c r="E56" s="29">
        <f t="shared" si="30"/>
        <v>0</v>
      </c>
      <c r="F56" s="9">
        <f t="shared" si="50"/>
        <v>0</v>
      </c>
      <c r="G56" s="9">
        <f t="shared" si="31"/>
        <v>0</v>
      </c>
      <c r="H56" s="29">
        <f t="shared" si="32"/>
        <v>0</v>
      </c>
      <c r="I56" s="29">
        <f t="shared" si="33"/>
        <v>0</v>
      </c>
      <c r="J56" s="9">
        <f t="shared" si="51"/>
        <v>0</v>
      </c>
      <c r="K56" s="9">
        <f t="shared" si="34"/>
        <v>0</v>
      </c>
      <c r="L56" s="29">
        <f t="shared" si="35"/>
        <v>0</v>
      </c>
      <c r="M56" s="29">
        <f t="shared" si="36"/>
        <v>0</v>
      </c>
      <c r="N56" s="9">
        <f t="shared" si="52"/>
        <v>0</v>
      </c>
      <c r="O56" s="9">
        <f t="shared" si="37"/>
        <v>0</v>
      </c>
      <c r="P56" s="29">
        <f t="shared" si="38"/>
        <v>0</v>
      </c>
      <c r="Q56" s="29">
        <f t="shared" si="39"/>
        <v>0</v>
      </c>
      <c r="R56" s="9">
        <f t="shared" si="53"/>
        <v>0</v>
      </c>
      <c r="S56" s="9">
        <f t="shared" si="40"/>
        <v>0</v>
      </c>
      <c r="T56" s="29">
        <f t="shared" si="41"/>
        <v>0</v>
      </c>
      <c r="U56" s="29">
        <f t="shared" si="42"/>
        <v>0</v>
      </c>
      <c r="V56" s="9">
        <f t="shared" si="54"/>
        <v>0</v>
      </c>
      <c r="W56" s="9">
        <f t="shared" si="43"/>
        <v>0</v>
      </c>
      <c r="X56" s="29">
        <f t="shared" si="44"/>
        <v>0</v>
      </c>
      <c r="Y56" s="29">
        <f t="shared" si="45"/>
        <v>0</v>
      </c>
      <c r="Z56" s="9">
        <f t="shared" si="55"/>
        <v>0</v>
      </c>
      <c r="AA56" s="9">
        <f t="shared" si="46"/>
        <v>0</v>
      </c>
      <c r="AB56" s="29">
        <f t="shared" si="47"/>
        <v>0</v>
      </c>
      <c r="AC56" s="29">
        <f t="shared" si="48"/>
        <v>0</v>
      </c>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row>
    <row r="57" spans="1:247" s="2" customFormat="1" ht="15" hidden="1" x14ac:dyDescent="0.25">
      <c r="A57" s="7" t="s">
        <v>56</v>
      </c>
      <c r="B57" s="9">
        <f t="shared" si="49"/>
        <v>0</v>
      </c>
      <c r="C57" s="9">
        <f t="shared" si="28"/>
        <v>0</v>
      </c>
      <c r="D57" s="29">
        <f t="shared" si="29"/>
        <v>0</v>
      </c>
      <c r="E57" s="29">
        <f t="shared" si="30"/>
        <v>0</v>
      </c>
      <c r="F57" s="9">
        <f t="shared" si="50"/>
        <v>0</v>
      </c>
      <c r="G57" s="9">
        <f t="shared" si="31"/>
        <v>0</v>
      </c>
      <c r="H57" s="29">
        <f t="shared" si="32"/>
        <v>0</v>
      </c>
      <c r="I57" s="29">
        <f t="shared" si="33"/>
        <v>0</v>
      </c>
      <c r="J57" s="9">
        <f t="shared" si="51"/>
        <v>0</v>
      </c>
      <c r="K57" s="9">
        <f t="shared" si="34"/>
        <v>0</v>
      </c>
      <c r="L57" s="29">
        <f t="shared" si="35"/>
        <v>0</v>
      </c>
      <c r="M57" s="29">
        <f t="shared" si="36"/>
        <v>0</v>
      </c>
      <c r="N57" s="9">
        <f t="shared" si="52"/>
        <v>0</v>
      </c>
      <c r="O57" s="9">
        <f t="shared" si="37"/>
        <v>0</v>
      </c>
      <c r="P57" s="29">
        <f t="shared" si="38"/>
        <v>0</v>
      </c>
      <c r="Q57" s="29">
        <f t="shared" si="39"/>
        <v>0</v>
      </c>
      <c r="R57" s="9">
        <f t="shared" si="53"/>
        <v>0</v>
      </c>
      <c r="S57" s="9">
        <f t="shared" si="40"/>
        <v>0</v>
      </c>
      <c r="T57" s="29">
        <f t="shared" si="41"/>
        <v>0</v>
      </c>
      <c r="U57" s="29">
        <f t="shared" si="42"/>
        <v>0</v>
      </c>
      <c r="V57" s="9">
        <f t="shared" si="54"/>
        <v>0</v>
      </c>
      <c r="W57" s="9">
        <f t="shared" si="43"/>
        <v>0</v>
      </c>
      <c r="X57" s="29">
        <f t="shared" si="44"/>
        <v>0</v>
      </c>
      <c r="Y57" s="29">
        <f t="shared" si="45"/>
        <v>0</v>
      </c>
      <c r="Z57" s="9">
        <f t="shared" si="55"/>
        <v>0</v>
      </c>
      <c r="AA57" s="9">
        <f t="shared" si="46"/>
        <v>0</v>
      </c>
      <c r="AB57" s="29">
        <f t="shared" si="47"/>
        <v>0</v>
      </c>
      <c r="AC57" s="29">
        <f t="shared" si="48"/>
        <v>0</v>
      </c>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row>
    <row r="58" spans="1:247" s="2" customFormat="1" ht="15" hidden="1" x14ac:dyDescent="0.25">
      <c r="A58" s="7" t="s">
        <v>57</v>
      </c>
      <c r="B58" s="9">
        <f t="shared" si="49"/>
        <v>0</v>
      </c>
      <c r="C58" s="9">
        <f t="shared" si="28"/>
        <v>0</v>
      </c>
      <c r="D58" s="29">
        <f t="shared" si="29"/>
        <v>0</v>
      </c>
      <c r="E58" s="29">
        <f t="shared" si="30"/>
        <v>0</v>
      </c>
      <c r="F58" s="9">
        <f t="shared" si="50"/>
        <v>0</v>
      </c>
      <c r="G58" s="9">
        <f t="shared" si="31"/>
        <v>0</v>
      </c>
      <c r="H58" s="29">
        <f t="shared" si="32"/>
        <v>0</v>
      </c>
      <c r="I58" s="29">
        <f t="shared" si="33"/>
        <v>0</v>
      </c>
      <c r="J58" s="9">
        <f t="shared" si="51"/>
        <v>0</v>
      </c>
      <c r="K58" s="9">
        <f t="shared" si="34"/>
        <v>0</v>
      </c>
      <c r="L58" s="29">
        <f t="shared" si="35"/>
        <v>0</v>
      </c>
      <c r="M58" s="29">
        <f t="shared" si="36"/>
        <v>0</v>
      </c>
      <c r="N58" s="9">
        <f t="shared" si="52"/>
        <v>0</v>
      </c>
      <c r="O58" s="9">
        <f t="shared" si="37"/>
        <v>0</v>
      </c>
      <c r="P58" s="29">
        <f t="shared" si="38"/>
        <v>0</v>
      </c>
      <c r="Q58" s="29">
        <f t="shared" si="39"/>
        <v>0</v>
      </c>
      <c r="R58" s="9">
        <f t="shared" si="53"/>
        <v>0</v>
      </c>
      <c r="S58" s="9">
        <f t="shared" si="40"/>
        <v>0</v>
      </c>
      <c r="T58" s="29">
        <f t="shared" si="41"/>
        <v>0</v>
      </c>
      <c r="U58" s="29">
        <f t="shared" si="42"/>
        <v>0</v>
      </c>
      <c r="V58" s="9">
        <f t="shared" si="54"/>
        <v>0</v>
      </c>
      <c r="W58" s="9">
        <f t="shared" si="43"/>
        <v>0</v>
      </c>
      <c r="X58" s="29">
        <f t="shared" si="44"/>
        <v>0</v>
      </c>
      <c r="Y58" s="29">
        <f t="shared" si="45"/>
        <v>0</v>
      </c>
      <c r="Z58" s="9">
        <f t="shared" si="55"/>
        <v>0</v>
      </c>
      <c r="AA58" s="9">
        <f t="shared" si="46"/>
        <v>0</v>
      </c>
      <c r="AB58" s="29">
        <f t="shared" si="47"/>
        <v>0</v>
      </c>
      <c r="AC58" s="29">
        <f t="shared" si="48"/>
        <v>0</v>
      </c>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row>
    <row r="59" spans="1:247" s="2" customFormat="1" ht="15" hidden="1" x14ac:dyDescent="0.25">
      <c r="A59" s="7" t="s">
        <v>58</v>
      </c>
      <c r="B59" s="9">
        <f t="shared" si="49"/>
        <v>0</v>
      </c>
      <c r="C59" s="9">
        <f t="shared" si="28"/>
        <v>0</v>
      </c>
      <c r="D59" s="29">
        <f t="shared" si="29"/>
        <v>0</v>
      </c>
      <c r="E59" s="29">
        <f t="shared" si="30"/>
        <v>0</v>
      </c>
      <c r="F59" s="9">
        <f t="shared" si="50"/>
        <v>0</v>
      </c>
      <c r="G59" s="9">
        <f t="shared" si="31"/>
        <v>0</v>
      </c>
      <c r="H59" s="29">
        <f t="shared" si="32"/>
        <v>0</v>
      </c>
      <c r="I59" s="29">
        <f t="shared" si="33"/>
        <v>0</v>
      </c>
      <c r="J59" s="9">
        <f t="shared" si="51"/>
        <v>0</v>
      </c>
      <c r="K59" s="9">
        <f t="shared" si="34"/>
        <v>0</v>
      </c>
      <c r="L59" s="29">
        <f t="shared" si="35"/>
        <v>0</v>
      </c>
      <c r="M59" s="29">
        <f t="shared" si="36"/>
        <v>0</v>
      </c>
      <c r="N59" s="9">
        <f t="shared" si="52"/>
        <v>0</v>
      </c>
      <c r="O59" s="9">
        <f t="shared" si="37"/>
        <v>0</v>
      </c>
      <c r="P59" s="29">
        <f t="shared" si="38"/>
        <v>0</v>
      </c>
      <c r="Q59" s="29">
        <f t="shared" si="39"/>
        <v>0</v>
      </c>
      <c r="R59" s="9">
        <f t="shared" si="53"/>
        <v>0</v>
      </c>
      <c r="S59" s="9">
        <f t="shared" si="40"/>
        <v>0</v>
      </c>
      <c r="T59" s="29">
        <f t="shared" si="41"/>
        <v>0</v>
      </c>
      <c r="U59" s="29">
        <f t="shared" si="42"/>
        <v>0</v>
      </c>
      <c r="V59" s="9">
        <f t="shared" si="54"/>
        <v>0</v>
      </c>
      <c r="W59" s="9">
        <f t="shared" si="43"/>
        <v>0</v>
      </c>
      <c r="X59" s="29">
        <f t="shared" si="44"/>
        <v>0</v>
      </c>
      <c r="Y59" s="29">
        <f t="shared" si="45"/>
        <v>0</v>
      </c>
      <c r="Z59" s="9">
        <f t="shared" si="55"/>
        <v>0</v>
      </c>
      <c r="AA59" s="9">
        <f t="shared" si="46"/>
        <v>0</v>
      </c>
      <c r="AB59" s="29">
        <f t="shared" si="47"/>
        <v>0</v>
      </c>
      <c r="AC59" s="29">
        <f t="shared" si="48"/>
        <v>0</v>
      </c>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row>
    <row r="60" spans="1:247" s="2" customFormat="1" ht="15" hidden="1" x14ac:dyDescent="0.25">
      <c r="A60" s="7" t="s">
        <v>59</v>
      </c>
      <c r="B60" s="9">
        <f t="shared" si="49"/>
        <v>0</v>
      </c>
      <c r="C60" s="9">
        <f t="shared" si="28"/>
        <v>0</v>
      </c>
      <c r="D60" s="29">
        <f t="shared" si="29"/>
        <v>0</v>
      </c>
      <c r="E60" s="29">
        <f t="shared" si="30"/>
        <v>0</v>
      </c>
      <c r="F60" s="9">
        <f t="shared" si="50"/>
        <v>0</v>
      </c>
      <c r="G60" s="9">
        <f t="shared" si="31"/>
        <v>0</v>
      </c>
      <c r="H60" s="29">
        <f t="shared" si="32"/>
        <v>0</v>
      </c>
      <c r="I60" s="29">
        <f t="shared" si="33"/>
        <v>0</v>
      </c>
      <c r="J60" s="9">
        <f t="shared" si="51"/>
        <v>0</v>
      </c>
      <c r="K60" s="9">
        <f t="shared" si="34"/>
        <v>0</v>
      </c>
      <c r="L60" s="29">
        <f t="shared" si="35"/>
        <v>0</v>
      </c>
      <c r="M60" s="29">
        <f t="shared" si="36"/>
        <v>0</v>
      </c>
      <c r="N60" s="9">
        <f t="shared" si="52"/>
        <v>0</v>
      </c>
      <c r="O60" s="9">
        <f t="shared" si="37"/>
        <v>0</v>
      </c>
      <c r="P60" s="29">
        <f t="shared" si="38"/>
        <v>0</v>
      </c>
      <c r="Q60" s="29">
        <f t="shared" si="39"/>
        <v>0</v>
      </c>
      <c r="R60" s="9">
        <f t="shared" si="53"/>
        <v>0</v>
      </c>
      <c r="S60" s="9">
        <f t="shared" si="40"/>
        <v>0</v>
      </c>
      <c r="T60" s="29">
        <f t="shared" si="41"/>
        <v>0</v>
      </c>
      <c r="U60" s="29">
        <f t="shared" si="42"/>
        <v>0</v>
      </c>
      <c r="V60" s="9">
        <f t="shared" si="54"/>
        <v>0</v>
      </c>
      <c r="W60" s="9">
        <f t="shared" si="43"/>
        <v>0</v>
      </c>
      <c r="X60" s="29">
        <f t="shared" si="44"/>
        <v>0</v>
      </c>
      <c r="Y60" s="29">
        <f t="shared" si="45"/>
        <v>0</v>
      </c>
      <c r="Z60" s="9">
        <f t="shared" si="55"/>
        <v>0</v>
      </c>
      <c r="AA60" s="9">
        <f t="shared" si="46"/>
        <v>0</v>
      </c>
      <c r="AB60" s="29">
        <f t="shared" si="47"/>
        <v>0</v>
      </c>
      <c r="AC60" s="29">
        <f t="shared" si="48"/>
        <v>0</v>
      </c>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row>
    <row r="61" spans="1:247" s="2" customFormat="1" ht="15" hidden="1" x14ac:dyDescent="0.25">
      <c r="A61" s="7" t="s">
        <v>60</v>
      </c>
      <c r="B61" s="9">
        <f t="shared" si="49"/>
        <v>0</v>
      </c>
      <c r="C61" s="9">
        <f t="shared" si="28"/>
        <v>0</v>
      </c>
      <c r="D61" s="29">
        <f t="shared" si="29"/>
        <v>0</v>
      </c>
      <c r="E61" s="29">
        <f t="shared" si="30"/>
        <v>0</v>
      </c>
      <c r="F61" s="9">
        <f t="shared" si="50"/>
        <v>0</v>
      </c>
      <c r="G61" s="9">
        <f t="shared" si="31"/>
        <v>0</v>
      </c>
      <c r="H61" s="29">
        <f t="shared" si="32"/>
        <v>0</v>
      </c>
      <c r="I61" s="29">
        <f t="shared" si="33"/>
        <v>0</v>
      </c>
      <c r="J61" s="9">
        <f t="shared" si="51"/>
        <v>0</v>
      </c>
      <c r="K61" s="9">
        <f t="shared" si="34"/>
        <v>0</v>
      </c>
      <c r="L61" s="29">
        <f t="shared" si="35"/>
        <v>0</v>
      </c>
      <c r="M61" s="29">
        <f t="shared" si="36"/>
        <v>0</v>
      </c>
      <c r="N61" s="9">
        <f t="shared" si="52"/>
        <v>0</v>
      </c>
      <c r="O61" s="9">
        <f t="shared" si="37"/>
        <v>0</v>
      </c>
      <c r="P61" s="29">
        <f t="shared" si="38"/>
        <v>0</v>
      </c>
      <c r="Q61" s="29">
        <f t="shared" si="39"/>
        <v>0</v>
      </c>
      <c r="R61" s="9">
        <f t="shared" si="53"/>
        <v>0</v>
      </c>
      <c r="S61" s="9">
        <f t="shared" si="40"/>
        <v>0</v>
      </c>
      <c r="T61" s="29">
        <f t="shared" si="41"/>
        <v>0</v>
      </c>
      <c r="U61" s="29">
        <f t="shared" si="42"/>
        <v>0</v>
      </c>
      <c r="V61" s="9">
        <f t="shared" si="54"/>
        <v>0</v>
      </c>
      <c r="W61" s="9">
        <f t="shared" si="43"/>
        <v>0</v>
      </c>
      <c r="X61" s="29">
        <f t="shared" si="44"/>
        <v>0</v>
      </c>
      <c r="Y61" s="29">
        <f t="shared" si="45"/>
        <v>0</v>
      </c>
      <c r="Z61" s="9">
        <f t="shared" si="55"/>
        <v>0</v>
      </c>
      <c r="AA61" s="9">
        <f t="shared" si="46"/>
        <v>0</v>
      </c>
      <c r="AB61" s="29">
        <f t="shared" si="47"/>
        <v>0</v>
      </c>
      <c r="AC61" s="29">
        <f t="shared" si="48"/>
        <v>0</v>
      </c>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row>
    <row r="62" spans="1:247" s="2" customFormat="1" ht="15" hidden="1" x14ac:dyDescent="0.25">
      <c r="A62" s="7" t="s">
        <v>61</v>
      </c>
      <c r="B62" s="9">
        <f t="shared" si="49"/>
        <v>0</v>
      </c>
      <c r="C62" s="9">
        <f t="shared" si="28"/>
        <v>0</v>
      </c>
      <c r="D62" s="29">
        <f t="shared" si="29"/>
        <v>0</v>
      </c>
      <c r="E62" s="29">
        <f t="shared" si="30"/>
        <v>0</v>
      </c>
      <c r="F62" s="9">
        <f t="shared" si="50"/>
        <v>0</v>
      </c>
      <c r="G62" s="9">
        <f t="shared" si="31"/>
        <v>0</v>
      </c>
      <c r="H62" s="29">
        <f t="shared" si="32"/>
        <v>0</v>
      </c>
      <c r="I62" s="29">
        <f t="shared" si="33"/>
        <v>0</v>
      </c>
      <c r="J62" s="9">
        <f t="shared" si="51"/>
        <v>0</v>
      </c>
      <c r="K62" s="9">
        <f t="shared" si="34"/>
        <v>0</v>
      </c>
      <c r="L62" s="29">
        <f t="shared" si="35"/>
        <v>0</v>
      </c>
      <c r="M62" s="29">
        <f t="shared" si="36"/>
        <v>0</v>
      </c>
      <c r="N62" s="9">
        <f t="shared" si="52"/>
        <v>0</v>
      </c>
      <c r="O62" s="9">
        <f t="shared" si="37"/>
        <v>0</v>
      </c>
      <c r="P62" s="29">
        <f t="shared" si="38"/>
        <v>0</v>
      </c>
      <c r="Q62" s="29">
        <f t="shared" si="39"/>
        <v>0</v>
      </c>
      <c r="R62" s="9">
        <f t="shared" si="53"/>
        <v>0</v>
      </c>
      <c r="S62" s="9">
        <f t="shared" si="40"/>
        <v>0</v>
      </c>
      <c r="T62" s="29">
        <f t="shared" si="41"/>
        <v>0</v>
      </c>
      <c r="U62" s="29">
        <f t="shared" si="42"/>
        <v>0</v>
      </c>
      <c r="V62" s="9">
        <f t="shared" si="54"/>
        <v>0</v>
      </c>
      <c r="W62" s="9">
        <f t="shared" si="43"/>
        <v>0</v>
      </c>
      <c r="X62" s="29">
        <f t="shared" si="44"/>
        <v>0</v>
      </c>
      <c r="Y62" s="29">
        <f t="shared" si="45"/>
        <v>0</v>
      </c>
      <c r="Z62" s="9">
        <f t="shared" si="55"/>
        <v>0</v>
      </c>
      <c r="AA62" s="9">
        <f t="shared" si="46"/>
        <v>0</v>
      </c>
      <c r="AB62" s="29">
        <f t="shared" si="47"/>
        <v>0</v>
      </c>
      <c r="AC62" s="29">
        <f t="shared" si="48"/>
        <v>0</v>
      </c>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row>
    <row r="63" spans="1:247" s="2" customFormat="1" ht="15.75" hidden="1" thickBot="1" x14ac:dyDescent="0.3">
      <c r="A63" s="30" t="s">
        <v>23</v>
      </c>
      <c r="B63" s="11"/>
      <c r="C63" s="12">
        <f>SUM(C51:C62)</f>
        <v>0</v>
      </c>
      <c r="D63" s="31">
        <f>SUM(D51:D62)</f>
        <v>0</v>
      </c>
      <c r="E63" s="31">
        <f>SUM(E51:E62)</f>
        <v>0</v>
      </c>
      <c r="F63" s="11"/>
      <c r="G63" s="12">
        <f>SUM(G51:G62)</f>
        <v>0</v>
      </c>
      <c r="H63" s="31">
        <f>SUM(H51:H62)</f>
        <v>0</v>
      </c>
      <c r="I63" s="31">
        <f>SUM(I51:I62)</f>
        <v>0</v>
      </c>
      <c r="J63" s="11"/>
      <c r="K63" s="12">
        <f>SUM(K51:K62)</f>
        <v>0</v>
      </c>
      <c r="L63" s="31">
        <f>SUM(L51:L62)</f>
        <v>0</v>
      </c>
      <c r="M63" s="31">
        <f>SUM(M51:M62)</f>
        <v>0</v>
      </c>
      <c r="N63" s="11"/>
      <c r="O63" s="12">
        <f>SUM(O51:O62)</f>
        <v>0</v>
      </c>
      <c r="P63" s="31">
        <f>SUM(P51:P62)</f>
        <v>0</v>
      </c>
      <c r="Q63" s="31">
        <f>SUM(Q51:Q62)</f>
        <v>0</v>
      </c>
      <c r="R63" s="11"/>
      <c r="S63" s="12">
        <f>SUM(S51:S62)</f>
        <v>0</v>
      </c>
      <c r="T63" s="31">
        <f>SUM(T51:T62)</f>
        <v>0</v>
      </c>
      <c r="U63" s="31">
        <f>SUM(U51:U62)</f>
        <v>0</v>
      </c>
      <c r="V63" s="11"/>
      <c r="W63" s="12">
        <f>SUM(W51:W62)</f>
        <v>0</v>
      </c>
      <c r="X63" s="31">
        <f>SUM(X51:X62)</f>
        <v>0</v>
      </c>
      <c r="Y63" s="31">
        <f>SUM(Y51:Y62)</f>
        <v>0</v>
      </c>
      <c r="Z63" s="11"/>
      <c r="AA63" s="12">
        <f>SUM(AA51:AA62)</f>
        <v>0</v>
      </c>
      <c r="AB63" s="31">
        <f>SUM(AB51:AB62)</f>
        <v>0</v>
      </c>
      <c r="AC63" s="31">
        <f>SUM(AC51:AC62)</f>
        <v>0</v>
      </c>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row>
    <row r="64" spans="1:247" s="2" customFormat="1" ht="12.75" hidden="1" customHeight="1" thickBot="1" x14ac:dyDescent="0.3">
      <c r="A64" s="110" t="s">
        <v>22</v>
      </c>
      <c r="B64" s="112" t="s">
        <v>38</v>
      </c>
      <c r="C64" s="113"/>
      <c r="D64" s="113"/>
      <c r="E64" s="114"/>
      <c r="F64" s="112" t="s">
        <v>39</v>
      </c>
      <c r="G64" s="113"/>
      <c r="H64" s="114"/>
      <c r="I64" s="49"/>
      <c r="J64" s="112" t="s">
        <v>40</v>
      </c>
      <c r="K64" s="113"/>
      <c r="L64" s="113"/>
      <c r="M64" s="114"/>
      <c r="N64" s="112" t="s">
        <v>41</v>
      </c>
      <c r="O64" s="113"/>
      <c r="P64" s="113"/>
      <c r="Q64" s="114"/>
      <c r="R64" s="112" t="s">
        <v>42</v>
      </c>
      <c r="S64" s="113"/>
      <c r="T64" s="113"/>
      <c r="U64" s="114"/>
      <c r="V64" s="112" t="s">
        <v>43</v>
      </c>
      <c r="W64" s="113"/>
      <c r="X64" s="113"/>
      <c r="Y64" s="114"/>
      <c r="Z64" s="112" t="s">
        <v>44</v>
      </c>
      <c r="AA64" s="113"/>
      <c r="AB64" s="113"/>
      <c r="AC64" s="114"/>
      <c r="AD64" s="13"/>
      <c r="AE64" s="13"/>
      <c r="AF64" s="13"/>
      <c r="AG64" s="13"/>
      <c r="AH64" s="13"/>
      <c r="AI64" s="13"/>
      <c r="AJ64" s="13"/>
      <c r="AK64" s="13"/>
      <c r="AL64" s="13"/>
      <c r="AM64" s="13"/>
      <c r="AN64" s="13"/>
      <c r="AO64" s="13"/>
      <c r="AP64" s="13"/>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row>
    <row r="65" spans="1:247" s="2" customFormat="1" ht="75.75" hidden="1" thickBot="1" x14ac:dyDescent="0.3">
      <c r="A65" s="111"/>
      <c r="B65" s="6" t="s">
        <v>45</v>
      </c>
      <c r="C65" s="6" t="s">
        <v>46</v>
      </c>
      <c r="D65" s="6" t="s">
        <v>81</v>
      </c>
      <c r="E65" s="6" t="s">
        <v>47</v>
      </c>
      <c r="F65" s="6" t="s">
        <v>45</v>
      </c>
      <c r="G65" s="6" t="s">
        <v>46</v>
      </c>
      <c r="H65" s="6" t="s">
        <v>81</v>
      </c>
      <c r="I65" s="6" t="s">
        <v>47</v>
      </c>
      <c r="J65" s="6" t="s">
        <v>45</v>
      </c>
      <c r="K65" s="6" t="s">
        <v>46</v>
      </c>
      <c r="L65" s="6" t="s">
        <v>81</v>
      </c>
      <c r="M65" s="6" t="s">
        <v>47</v>
      </c>
      <c r="N65" s="6" t="s">
        <v>45</v>
      </c>
      <c r="O65" s="6" t="s">
        <v>46</v>
      </c>
      <c r="P65" s="6" t="s">
        <v>81</v>
      </c>
      <c r="Q65" s="6" t="s">
        <v>47</v>
      </c>
      <c r="R65" s="6" t="s">
        <v>45</v>
      </c>
      <c r="S65" s="6" t="s">
        <v>46</v>
      </c>
      <c r="T65" s="6" t="s">
        <v>81</v>
      </c>
      <c r="U65" s="6" t="s">
        <v>47</v>
      </c>
      <c r="V65" s="6" t="s">
        <v>45</v>
      </c>
      <c r="W65" s="6" t="s">
        <v>46</v>
      </c>
      <c r="X65" s="6" t="s">
        <v>81</v>
      </c>
      <c r="Y65" s="6" t="s">
        <v>47</v>
      </c>
      <c r="Z65" s="6" t="s">
        <v>45</v>
      </c>
      <c r="AA65" s="6" t="s">
        <v>46</v>
      </c>
      <c r="AB65" s="6" t="s">
        <v>81</v>
      </c>
      <c r="AC65" s="6" t="s">
        <v>47</v>
      </c>
      <c r="AD65" s="13"/>
      <c r="AE65" s="13"/>
      <c r="AF65" s="13"/>
      <c r="AG65" s="13"/>
      <c r="AH65" s="13"/>
      <c r="AI65" s="13"/>
      <c r="AJ65" s="13"/>
      <c r="AK65" s="13"/>
      <c r="AL65" s="13"/>
      <c r="AM65" s="13"/>
      <c r="AN65" s="13"/>
      <c r="AO65" s="13"/>
      <c r="AP65" s="13"/>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row>
    <row r="66" spans="1:247" s="2" customFormat="1" ht="15.75" hidden="1" thickTop="1" x14ac:dyDescent="0.25">
      <c r="A66" s="7" t="s">
        <v>19</v>
      </c>
      <c r="B66" s="9">
        <f>IF(data2=1,IF((Z62-sumproplat2)&gt;1,Z62-sumproplat2,0),IF(Z62-(sumproplat2-AA62-AB62)&gt;0,Z62-(AC62-AA62-AB62),0))</f>
        <v>0</v>
      </c>
      <c r="C66" s="9">
        <f t="shared" ref="C66:C77" si="56">IF(data2=1,B66*(PROC2/36500)*30.42,B66*(PROC2/36000)*30)</f>
        <v>0</v>
      </c>
      <c r="D66" s="29">
        <f t="shared" ref="D66:D77" si="57">IF(AND($A66="1 міс.",B66&gt;0),$J$25*$J$6+$J$26*B66,0)+IF(B66-IF(data2=1,IF(C66&gt;0.001,C66+sumproplat2,0),IF(B66&gt;sumproplat2*2,sumproplat2,B66+C66))&lt;0,$J$28,0)</f>
        <v>0</v>
      </c>
      <c r="E66" s="29">
        <f t="shared" ref="E66:E77" si="58">IF(data2=1,IF(C66&gt;0.001,C66+D66+sumproplat2,0),IF(B66&gt;sumproplat2*2,sumproplat2+D66,B66+C66+D66))</f>
        <v>0</v>
      </c>
      <c r="F66" s="9">
        <f>IF(data2=1,IF((B77-sumproplat2)&gt;1,B77-sumproplat2,0),IF(B77-(sumproplat2-C77-D77)&gt;0,B77-(E77-C77-D77),0))</f>
        <v>0</v>
      </c>
      <c r="G66" s="9">
        <f t="shared" ref="G66:G77" si="59">IF(data2=1,F66*(PROC2/36500)*30.42,F66*(PROC2/36000)*30)</f>
        <v>0</v>
      </c>
      <c r="H66" s="29">
        <f t="shared" ref="H66:H77" si="60">IF(AND($A66="1 міс.",F66&gt;0),$J$25*$J$6+$J$26*F66,0)+IF(F66-IF(data2=1,IF(G66&gt;0.001,G66+sumproplat2,0),IF(F66&gt;sumproplat2*2,sumproplat2,F66+G66))&lt;0,$J$28,0)</f>
        <v>0</v>
      </c>
      <c r="I66" s="29">
        <f t="shared" ref="I66:I77" si="61">IF(data2=1,IF(G66&gt;0.001,G66+H66+sumproplat2,0),IF(F66&gt;sumproplat2*2,sumproplat2+H66,F66+G66+H66))</f>
        <v>0</v>
      </c>
      <c r="J66" s="9">
        <f>IF(data2=1,IF((F77-sumproplat2)&gt;1,F77-sumproplat2,0),IF(F77-(sumproplat2-G77-H77)&gt;0,F77-(I77-G77-H77),0))</f>
        <v>0</v>
      </c>
      <c r="K66" s="9">
        <f t="shared" ref="K66:K77" si="62">IF(data2=1,J66*(PROC2/36500)*30.42,J66*(PROC2/36000)*30)</f>
        <v>0</v>
      </c>
      <c r="L66" s="29">
        <f t="shared" ref="L66:L77" si="63">IF(AND($A66="1 міс.",J66&gt;0),$J$25*$J$6+$J$26*J66,0)+IF(J66-IF(data2=1,IF(K66&gt;0.001,K66+sumproplat2,0),IF(J66&gt;sumproplat2*2,sumproplat2,J66+K66))&lt;0,$J$28,0)</f>
        <v>0</v>
      </c>
      <c r="M66" s="29">
        <f t="shared" ref="M66:M77" si="64">IF(data2=1,IF(K66&gt;0.001,K66+L66+sumproplat2,0),IF(J66&gt;sumproplat2*2,sumproplat2+L66,J66+K66+L66))</f>
        <v>0</v>
      </c>
      <c r="N66" s="9">
        <f>IF(data2=1,IF((J77-sumproplat2)&gt;1,J77-sumproplat2,0),IF(J77-(sumproplat2-K77-L77)&gt;0,J77-(M77-K77-L77),0))</f>
        <v>0</v>
      </c>
      <c r="O66" s="9">
        <f t="shared" ref="O66:O77" si="65">IF(data2=1,N66*(PROC2/36500)*30.42,N66*(PROC2/36000)*30)</f>
        <v>0</v>
      </c>
      <c r="P66" s="29">
        <f t="shared" ref="P66:P77" si="66">IF(AND($A66="1 міс.",N66&gt;0),$J$25*$J$6+$J$26*N66,0)+IF(N66-IF(data2=1,IF(O66&gt;0.001,O66+sumproplat2,0),IF(N66&gt;sumproplat2*2,sumproplat2,N66+O66))&lt;0,$J$28,0)</f>
        <v>0</v>
      </c>
      <c r="Q66" s="29">
        <f t="shared" ref="Q66:Q77" si="67">IF(data2=1,IF(O66&gt;0.001,O66+P66+sumproplat2,0),IF(N66&gt;sumproplat2*2,sumproplat2+P66,N66+O66+P66))</f>
        <v>0</v>
      </c>
      <c r="R66" s="9">
        <f>IF(data2=1,IF((N77-sumproplat2)&gt;1,N77-sumproplat2,0),IF(N77-(sumproplat2-O77-P77)&gt;0,N77-(Q77-O77-P77),0))</f>
        <v>0</v>
      </c>
      <c r="S66" s="9">
        <f t="shared" ref="S66:S77" si="68">IF(data2=1,R66*(PROC2/36500)*30.42,R66*(PROC2/36000)*30)</f>
        <v>0</v>
      </c>
      <c r="T66" s="29">
        <f t="shared" ref="T66:T77" si="69">IF(AND($A66="1 міс.",R66&gt;0),$J$25*$J$6+$J$26*R66,0)+IF(R66-IF(data2=1,IF(S66&gt;0.001,S66+sumproplat2,0),IF(R66&gt;sumproplat2*2,sumproplat2,R66+S66))&lt;0,$J$28,0)</f>
        <v>0</v>
      </c>
      <c r="U66" s="29">
        <f t="shared" ref="U66:U77" si="70">IF(data2=1,IF(S66&gt;0.001,S66+T66+sumproplat2,0),IF(R66&gt;sumproplat2*2,sumproplat2+T66,R66+S66+T66))</f>
        <v>0</v>
      </c>
      <c r="V66" s="9">
        <f>IF(data2=1,IF((R77-sumproplat2)&gt;1,R77-sumproplat2,0),IF(R77-(sumproplat2-S77-T77)&gt;0,R77-(U77-S77-T77),0))</f>
        <v>0</v>
      </c>
      <c r="W66" s="9">
        <f t="shared" ref="W66:W77" si="71">IF(data2=1,V66*(PROC2/36500)*30.42,V66*(PROC2/36000)*30)</f>
        <v>0</v>
      </c>
      <c r="X66" s="29">
        <f t="shared" ref="X66:X77" si="72">IF(AND($A66="1 міс.",V66&gt;0),$J$25*$J$6+$J$26*V66,0)+IF(V66-IF(data2=1,IF(W66&gt;0.001,W66+sumproplat2,0),IF(V66&gt;sumproplat2*2,sumproplat2,V66+W66))&lt;0,$J$28,0)</f>
        <v>0</v>
      </c>
      <c r="Y66" s="29">
        <f t="shared" ref="Y66:Y77" si="73">IF(data2=1,IF(W66&gt;0.001,W66+X66+sumproplat2,0),IF(V66&gt;sumproplat2*2,sumproplat2+X66,V66+W66+X66))</f>
        <v>0</v>
      </c>
      <c r="Z66" s="9">
        <f>IF(data2=1,IF((V77-sumproplat2)&gt;1,V77-sumproplat2,0),IF(V77-(sumproplat2-W77-X77)&gt;0,V77-(Y77-W77-X77),0))</f>
        <v>0</v>
      </c>
      <c r="AA66" s="9">
        <f t="shared" ref="AA66:AA77" si="74">IF(data2=1,Z66*(PROC2/36500)*30.42,Z66*(PROC2/36000)*30)</f>
        <v>0</v>
      </c>
      <c r="AB66" s="29">
        <f t="shared" ref="AB66:AB77" si="75">IF(AND($A66="1 міс.",Z66&gt;0),$J$25*$J$6+$J$26*Z66,0)+IF(Z66-IF(data2=1,IF(AA66&gt;0.001,AA66+sumproplat2,0),IF(Z66&gt;sumproplat2*2,sumproplat2,Z66+AA66))&lt;0,$J$28,0)</f>
        <v>0</v>
      </c>
      <c r="AC66" s="29">
        <f t="shared" ref="AC66:AC77" si="76">IF(data2=1,IF(AA66&gt;0.001,AA66+AB66+sumproplat2,0),IF(Z66&gt;sumproplat2*2,sumproplat2+AB66,Z66+AA66+AB66))</f>
        <v>0</v>
      </c>
      <c r="AD66" s="13"/>
      <c r="AE66" s="13"/>
      <c r="AF66" s="13"/>
      <c r="AG66" s="13"/>
      <c r="AH66" s="13"/>
      <c r="AI66" s="13"/>
      <c r="AJ66" s="13"/>
      <c r="AK66" s="13"/>
      <c r="AL66" s="13"/>
      <c r="AM66" s="13"/>
      <c r="AN66" s="13"/>
      <c r="AO66" s="13"/>
      <c r="AP66" s="13"/>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row>
    <row r="67" spans="1:247" s="2" customFormat="1" ht="15" hidden="1" x14ac:dyDescent="0.25">
      <c r="A67" s="7" t="s">
        <v>20</v>
      </c>
      <c r="B67" s="9">
        <f t="shared" ref="B67:B77" si="77">IF(data2=1,IF((B66-sumproplat2)&gt;1,B66-sumproplat2,0),IF(B66-(sumproplat2-C66-D66)&gt;0,B66-(E66-C66-D66),0))</f>
        <v>0</v>
      </c>
      <c r="C67" s="9">
        <f t="shared" si="56"/>
        <v>0</v>
      </c>
      <c r="D67" s="29">
        <f t="shared" si="57"/>
        <v>0</v>
      </c>
      <c r="E67" s="29">
        <f t="shared" si="58"/>
        <v>0</v>
      </c>
      <c r="F67" s="9">
        <f t="shared" ref="F67:F77" si="78">IF(data2=1,IF((F66-sumproplat2)&gt;1,F66-sumproplat2,0),IF(F66-(sumproplat2-G66-H66)&gt;0,F66-(I66-G66-H66),0))</f>
        <v>0</v>
      </c>
      <c r="G67" s="9">
        <f t="shared" si="59"/>
        <v>0</v>
      </c>
      <c r="H67" s="29">
        <f t="shared" si="60"/>
        <v>0</v>
      </c>
      <c r="I67" s="29">
        <f t="shared" si="61"/>
        <v>0</v>
      </c>
      <c r="J67" s="9">
        <f t="shared" ref="J67:J77" si="79">IF(data2=1,IF((J66-sumproplat2)&gt;1,J66-sumproplat2,0),IF(J66-(sumproplat2-K66-L66)&gt;0,J66-(M66-K66-L66),0))</f>
        <v>0</v>
      </c>
      <c r="K67" s="9">
        <f t="shared" si="62"/>
        <v>0</v>
      </c>
      <c r="L67" s="29">
        <f t="shared" si="63"/>
        <v>0</v>
      </c>
      <c r="M67" s="29">
        <f t="shared" si="64"/>
        <v>0</v>
      </c>
      <c r="N67" s="9">
        <f t="shared" ref="N67:N77" si="80">IF(data2=1,IF((N66-sumproplat2)&gt;1,N66-sumproplat2,0),IF(N66-(sumproplat2-O66-P66)&gt;0,N66-(Q66-O66-P66),0))</f>
        <v>0</v>
      </c>
      <c r="O67" s="9">
        <f t="shared" si="65"/>
        <v>0</v>
      </c>
      <c r="P67" s="29">
        <f t="shared" si="66"/>
        <v>0</v>
      </c>
      <c r="Q67" s="29">
        <f t="shared" si="67"/>
        <v>0</v>
      </c>
      <c r="R67" s="9">
        <f t="shared" ref="R67:R77" si="81">IF(data2=1,IF((R66-sumproplat2)&gt;1,R66-sumproplat2,0),IF(R66-(sumproplat2-S66-T66)&gt;0,R66-(U66-S66-T66),0))</f>
        <v>0</v>
      </c>
      <c r="S67" s="9">
        <f t="shared" si="68"/>
        <v>0</v>
      </c>
      <c r="T67" s="29">
        <f t="shared" si="69"/>
        <v>0</v>
      </c>
      <c r="U67" s="29">
        <f t="shared" si="70"/>
        <v>0</v>
      </c>
      <c r="V67" s="9">
        <f t="shared" ref="V67:V77" si="82">IF(data2=1,IF((V66-sumproplat2)&gt;1,V66-sumproplat2,0),IF(V66-(sumproplat2-W66-X66)&gt;0,V66-(Y66-W66-X66),0))</f>
        <v>0</v>
      </c>
      <c r="W67" s="9">
        <f t="shared" si="71"/>
        <v>0</v>
      </c>
      <c r="X67" s="29">
        <f t="shared" si="72"/>
        <v>0</v>
      </c>
      <c r="Y67" s="29">
        <f t="shared" si="73"/>
        <v>0</v>
      </c>
      <c r="Z67" s="9">
        <f t="shared" ref="Z67:Z77" si="83">IF(data2=1,IF((Z66-sumproplat2)&gt;1,Z66-sumproplat2,0),IF(Z66-(sumproplat2-AA66-AB66)&gt;0,Z66-(AC66-AA66-AB66),0))</f>
        <v>0</v>
      </c>
      <c r="AA67" s="9">
        <f t="shared" si="74"/>
        <v>0</v>
      </c>
      <c r="AB67" s="29">
        <f t="shared" si="75"/>
        <v>0</v>
      </c>
      <c r="AC67" s="29">
        <f t="shared" si="76"/>
        <v>0</v>
      </c>
      <c r="AD67" s="13"/>
      <c r="AE67" s="13"/>
      <c r="AF67" s="13"/>
      <c r="AG67" s="13"/>
      <c r="AH67" s="13"/>
      <c r="AI67" s="13"/>
      <c r="AJ67" s="13"/>
      <c r="AK67" s="13"/>
      <c r="AL67" s="13"/>
      <c r="AM67" s="13"/>
      <c r="AN67" s="13"/>
      <c r="AO67" s="13"/>
      <c r="AP67" s="13"/>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row>
    <row r="68" spans="1:247" s="2" customFormat="1" ht="15" hidden="1" x14ac:dyDescent="0.25">
      <c r="A68" s="7" t="s">
        <v>21</v>
      </c>
      <c r="B68" s="9">
        <f t="shared" si="77"/>
        <v>0</v>
      </c>
      <c r="C68" s="9">
        <f t="shared" si="56"/>
        <v>0</v>
      </c>
      <c r="D68" s="29">
        <f t="shared" si="57"/>
        <v>0</v>
      </c>
      <c r="E68" s="29">
        <f t="shared" si="58"/>
        <v>0</v>
      </c>
      <c r="F68" s="9">
        <f t="shared" si="78"/>
        <v>0</v>
      </c>
      <c r="G68" s="9">
        <f t="shared" si="59"/>
        <v>0</v>
      </c>
      <c r="H68" s="29">
        <f t="shared" si="60"/>
        <v>0</v>
      </c>
      <c r="I68" s="29">
        <f t="shared" si="61"/>
        <v>0</v>
      </c>
      <c r="J68" s="9">
        <f t="shared" si="79"/>
        <v>0</v>
      </c>
      <c r="K68" s="9">
        <f t="shared" si="62"/>
        <v>0</v>
      </c>
      <c r="L68" s="29">
        <f t="shared" si="63"/>
        <v>0</v>
      </c>
      <c r="M68" s="29">
        <f t="shared" si="64"/>
        <v>0</v>
      </c>
      <c r="N68" s="9">
        <f t="shared" si="80"/>
        <v>0</v>
      </c>
      <c r="O68" s="9">
        <f t="shared" si="65"/>
        <v>0</v>
      </c>
      <c r="P68" s="29">
        <f t="shared" si="66"/>
        <v>0</v>
      </c>
      <c r="Q68" s="29">
        <f t="shared" si="67"/>
        <v>0</v>
      </c>
      <c r="R68" s="9">
        <f t="shared" si="81"/>
        <v>0</v>
      </c>
      <c r="S68" s="9">
        <f t="shared" si="68"/>
        <v>0</v>
      </c>
      <c r="T68" s="29">
        <f t="shared" si="69"/>
        <v>0</v>
      </c>
      <c r="U68" s="29">
        <f t="shared" si="70"/>
        <v>0</v>
      </c>
      <c r="V68" s="9">
        <f t="shared" si="82"/>
        <v>0</v>
      </c>
      <c r="W68" s="9">
        <f t="shared" si="71"/>
        <v>0</v>
      </c>
      <c r="X68" s="29">
        <f t="shared" si="72"/>
        <v>0</v>
      </c>
      <c r="Y68" s="29">
        <f t="shared" si="73"/>
        <v>0</v>
      </c>
      <c r="Z68" s="9">
        <f t="shared" si="83"/>
        <v>0</v>
      </c>
      <c r="AA68" s="9">
        <f t="shared" si="74"/>
        <v>0</v>
      </c>
      <c r="AB68" s="29">
        <f t="shared" si="75"/>
        <v>0</v>
      </c>
      <c r="AC68" s="29">
        <f t="shared" si="76"/>
        <v>0</v>
      </c>
      <c r="AD68" s="13"/>
      <c r="AE68" s="13"/>
      <c r="AF68" s="13"/>
      <c r="AG68" s="13"/>
      <c r="AH68" s="13"/>
      <c r="AI68" s="13"/>
      <c r="AJ68" s="13"/>
      <c r="AK68" s="13"/>
      <c r="AL68" s="13"/>
      <c r="AM68" s="13"/>
      <c r="AN68" s="13"/>
      <c r="AO68" s="13"/>
      <c r="AP68" s="13"/>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row>
    <row r="69" spans="1:247" s="2" customFormat="1" ht="15" hidden="1" x14ac:dyDescent="0.25">
      <c r="A69" s="7" t="s">
        <v>53</v>
      </c>
      <c r="B69" s="9">
        <f t="shared" si="77"/>
        <v>0</v>
      </c>
      <c r="C69" s="9">
        <f t="shared" si="56"/>
        <v>0</v>
      </c>
      <c r="D69" s="29">
        <f t="shared" si="57"/>
        <v>0</v>
      </c>
      <c r="E69" s="29">
        <f t="shared" si="58"/>
        <v>0</v>
      </c>
      <c r="F69" s="9">
        <f t="shared" si="78"/>
        <v>0</v>
      </c>
      <c r="G69" s="9">
        <f t="shared" si="59"/>
        <v>0</v>
      </c>
      <c r="H69" s="29">
        <f t="shared" si="60"/>
        <v>0</v>
      </c>
      <c r="I69" s="29">
        <f t="shared" si="61"/>
        <v>0</v>
      </c>
      <c r="J69" s="9">
        <f t="shared" si="79"/>
        <v>0</v>
      </c>
      <c r="K69" s="9">
        <f t="shared" si="62"/>
        <v>0</v>
      </c>
      <c r="L69" s="29">
        <f t="shared" si="63"/>
        <v>0</v>
      </c>
      <c r="M69" s="29">
        <f t="shared" si="64"/>
        <v>0</v>
      </c>
      <c r="N69" s="9">
        <f t="shared" si="80"/>
        <v>0</v>
      </c>
      <c r="O69" s="9">
        <f t="shared" si="65"/>
        <v>0</v>
      </c>
      <c r="P69" s="29">
        <f t="shared" si="66"/>
        <v>0</v>
      </c>
      <c r="Q69" s="29">
        <f t="shared" si="67"/>
        <v>0</v>
      </c>
      <c r="R69" s="9">
        <f t="shared" si="81"/>
        <v>0</v>
      </c>
      <c r="S69" s="9">
        <f t="shared" si="68"/>
        <v>0</v>
      </c>
      <c r="T69" s="29">
        <f t="shared" si="69"/>
        <v>0</v>
      </c>
      <c r="U69" s="29">
        <f t="shared" si="70"/>
        <v>0</v>
      </c>
      <c r="V69" s="9">
        <f t="shared" si="82"/>
        <v>0</v>
      </c>
      <c r="W69" s="9">
        <f t="shared" si="71"/>
        <v>0</v>
      </c>
      <c r="X69" s="29">
        <f t="shared" si="72"/>
        <v>0</v>
      </c>
      <c r="Y69" s="29">
        <f t="shared" si="73"/>
        <v>0</v>
      </c>
      <c r="Z69" s="9">
        <f t="shared" si="83"/>
        <v>0</v>
      </c>
      <c r="AA69" s="9">
        <f t="shared" si="74"/>
        <v>0</v>
      </c>
      <c r="AB69" s="29">
        <f t="shared" si="75"/>
        <v>0</v>
      </c>
      <c r="AC69" s="29">
        <f t="shared" si="76"/>
        <v>0</v>
      </c>
      <c r="AD69" s="13"/>
      <c r="AE69" s="13"/>
      <c r="AF69" s="13"/>
      <c r="AG69" s="13"/>
      <c r="AH69" s="13"/>
      <c r="AI69" s="13"/>
      <c r="AJ69" s="13"/>
      <c r="AK69" s="13"/>
      <c r="AL69" s="13"/>
      <c r="AM69" s="13"/>
      <c r="AN69" s="13"/>
      <c r="AO69" s="13"/>
      <c r="AP69" s="13"/>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row>
    <row r="70" spans="1:247" s="2" customFormat="1" ht="15" hidden="1" x14ac:dyDescent="0.25">
      <c r="A70" s="7" t="s">
        <v>54</v>
      </c>
      <c r="B70" s="9">
        <f t="shared" si="77"/>
        <v>0</v>
      </c>
      <c r="C70" s="9">
        <f t="shared" si="56"/>
        <v>0</v>
      </c>
      <c r="D70" s="29">
        <f t="shared" si="57"/>
        <v>0</v>
      </c>
      <c r="E70" s="29">
        <f t="shared" si="58"/>
        <v>0</v>
      </c>
      <c r="F70" s="9">
        <f t="shared" si="78"/>
        <v>0</v>
      </c>
      <c r="G70" s="9">
        <f t="shared" si="59"/>
        <v>0</v>
      </c>
      <c r="H70" s="29">
        <f t="shared" si="60"/>
        <v>0</v>
      </c>
      <c r="I70" s="29">
        <f t="shared" si="61"/>
        <v>0</v>
      </c>
      <c r="J70" s="9">
        <f t="shared" si="79"/>
        <v>0</v>
      </c>
      <c r="K70" s="9">
        <f t="shared" si="62"/>
        <v>0</v>
      </c>
      <c r="L70" s="29">
        <f t="shared" si="63"/>
        <v>0</v>
      </c>
      <c r="M70" s="29">
        <f t="shared" si="64"/>
        <v>0</v>
      </c>
      <c r="N70" s="9">
        <f t="shared" si="80"/>
        <v>0</v>
      </c>
      <c r="O70" s="9">
        <f t="shared" si="65"/>
        <v>0</v>
      </c>
      <c r="P70" s="29">
        <f t="shared" si="66"/>
        <v>0</v>
      </c>
      <c r="Q70" s="29">
        <f t="shared" si="67"/>
        <v>0</v>
      </c>
      <c r="R70" s="9">
        <f t="shared" si="81"/>
        <v>0</v>
      </c>
      <c r="S70" s="9">
        <f t="shared" si="68"/>
        <v>0</v>
      </c>
      <c r="T70" s="29">
        <f t="shared" si="69"/>
        <v>0</v>
      </c>
      <c r="U70" s="29">
        <f t="shared" si="70"/>
        <v>0</v>
      </c>
      <c r="V70" s="9">
        <f t="shared" si="82"/>
        <v>0</v>
      </c>
      <c r="W70" s="9">
        <f t="shared" si="71"/>
        <v>0</v>
      </c>
      <c r="X70" s="29">
        <f t="shared" si="72"/>
        <v>0</v>
      </c>
      <c r="Y70" s="29">
        <f t="shared" si="73"/>
        <v>0</v>
      </c>
      <c r="Z70" s="9">
        <f t="shared" si="83"/>
        <v>0</v>
      </c>
      <c r="AA70" s="9">
        <f t="shared" si="74"/>
        <v>0</v>
      </c>
      <c r="AB70" s="29">
        <f t="shared" si="75"/>
        <v>0</v>
      </c>
      <c r="AC70" s="29">
        <f t="shared" si="76"/>
        <v>0</v>
      </c>
      <c r="AD70" s="13"/>
      <c r="AE70" s="13"/>
      <c r="AF70" s="13"/>
      <c r="AG70" s="13"/>
      <c r="AH70" s="13"/>
      <c r="AI70" s="13"/>
      <c r="AJ70" s="13"/>
      <c r="AK70" s="13"/>
      <c r="AL70" s="13"/>
      <c r="AM70" s="13"/>
      <c r="AN70" s="13"/>
      <c r="AO70" s="13"/>
      <c r="AP70" s="13"/>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row>
    <row r="71" spans="1:247" s="2" customFormat="1" ht="15" hidden="1" x14ac:dyDescent="0.25">
      <c r="A71" s="7" t="s">
        <v>55</v>
      </c>
      <c r="B71" s="9">
        <f t="shared" si="77"/>
        <v>0</v>
      </c>
      <c r="C71" s="9">
        <f t="shared" si="56"/>
        <v>0</v>
      </c>
      <c r="D71" s="29">
        <f t="shared" si="57"/>
        <v>0</v>
      </c>
      <c r="E71" s="29">
        <f t="shared" si="58"/>
        <v>0</v>
      </c>
      <c r="F71" s="9">
        <f t="shared" si="78"/>
        <v>0</v>
      </c>
      <c r="G71" s="9">
        <f t="shared" si="59"/>
        <v>0</v>
      </c>
      <c r="H71" s="29">
        <f t="shared" si="60"/>
        <v>0</v>
      </c>
      <c r="I71" s="29">
        <f t="shared" si="61"/>
        <v>0</v>
      </c>
      <c r="J71" s="9">
        <f t="shared" si="79"/>
        <v>0</v>
      </c>
      <c r="K71" s="9">
        <f t="shared" si="62"/>
        <v>0</v>
      </c>
      <c r="L71" s="29">
        <f t="shared" si="63"/>
        <v>0</v>
      </c>
      <c r="M71" s="29">
        <f t="shared" si="64"/>
        <v>0</v>
      </c>
      <c r="N71" s="9">
        <f t="shared" si="80"/>
        <v>0</v>
      </c>
      <c r="O71" s="9">
        <f t="shared" si="65"/>
        <v>0</v>
      </c>
      <c r="P71" s="29">
        <f t="shared" si="66"/>
        <v>0</v>
      </c>
      <c r="Q71" s="29">
        <f t="shared" si="67"/>
        <v>0</v>
      </c>
      <c r="R71" s="9">
        <f t="shared" si="81"/>
        <v>0</v>
      </c>
      <c r="S71" s="9">
        <f t="shared" si="68"/>
        <v>0</v>
      </c>
      <c r="T71" s="29">
        <f t="shared" si="69"/>
        <v>0</v>
      </c>
      <c r="U71" s="29">
        <f t="shared" si="70"/>
        <v>0</v>
      </c>
      <c r="V71" s="9">
        <f t="shared" si="82"/>
        <v>0</v>
      </c>
      <c r="W71" s="9">
        <f t="shared" si="71"/>
        <v>0</v>
      </c>
      <c r="X71" s="29">
        <f t="shared" si="72"/>
        <v>0</v>
      </c>
      <c r="Y71" s="29">
        <f t="shared" si="73"/>
        <v>0</v>
      </c>
      <c r="Z71" s="9">
        <f t="shared" si="83"/>
        <v>0</v>
      </c>
      <c r="AA71" s="9">
        <f t="shared" si="74"/>
        <v>0</v>
      </c>
      <c r="AB71" s="29">
        <f t="shared" si="75"/>
        <v>0</v>
      </c>
      <c r="AC71" s="29">
        <f t="shared" si="76"/>
        <v>0</v>
      </c>
      <c r="AD71" s="13"/>
      <c r="AE71" s="13"/>
      <c r="AF71" s="13"/>
      <c r="AG71" s="13"/>
      <c r="AH71" s="13"/>
      <c r="AI71" s="13"/>
      <c r="AJ71" s="13"/>
      <c r="AK71" s="13"/>
      <c r="AL71" s="13"/>
      <c r="AM71" s="13"/>
      <c r="AN71" s="13"/>
      <c r="AO71" s="13"/>
      <c r="AP71" s="13"/>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row>
    <row r="72" spans="1:247" s="2" customFormat="1" ht="15" hidden="1" x14ac:dyDescent="0.25">
      <c r="A72" s="7" t="s">
        <v>56</v>
      </c>
      <c r="B72" s="9">
        <f t="shared" si="77"/>
        <v>0</v>
      </c>
      <c r="C72" s="9">
        <f t="shared" si="56"/>
        <v>0</v>
      </c>
      <c r="D72" s="29">
        <f t="shared" si="57"/>
        <v>0</v>
      </c>
      <c r="E72" s="29">
        <f t="shared" si="58"/>
        <v>0</v>
      </c>
      <c r="F72" s="9">
        <f t="shared" si="78"/>
        <v>0</v>
      </c>
      <c r="G72" s="9">
        <f t="shared" si="59"/>
        <v>0</v>
      </c>
      <c r="H72" s="29">
        <f t="shared" si="60"/>
        <v>0</v>
      </c>
      <c r="I72" s="29">
        <f t="shared" si="61"/>
        <v>0</v>
      </c>
      <c r="J72" s="9">
        <f t="shared" si="79"/>
        <v>0</v>
      </c>
      <c r="K72" s="9">
        <f t="shared" si="62"/>
        <v>0</v>
      </c>
      <c r="L72" s="29">
        <f t="shared" si="63"/>
        <v>0</v>
      </c>
      <c r="M72" s="29">
        <f t="shared" si="64"/>
        <v>0</v>
      </c>
      <c r="N72" s="9">
        <f t="shared" si="80"/>
        <v>0</v>
      </c>
      <c r="O72" s="9">
        <f t="shared" si="65"/>
        <v>0</v>
      </c>
      <c r="P72" s="29">
        <f t="shared" si="66"/>
        <v>0</v>
      </c>
      <c r="Q72" s="29">
        <f t="shared" si="67"/>
        <v>0</v>
      </c>
      <c r="R72" s="9">
        <f t="shared" si="81"/>
        <v>0</v>
      </c>
      <c r="S72" s="9">
        <f t="shared" si="68"/>
        <v>0</v>
      </c>
      <c r="T72" s="29">
        <f t="shared" si="69"/>
        <v>0</v>
      </c>
      <c r="U72" s="29">
        <f t="shared" si="70"/>
        <v>0</v>
      </c>
      <c r="V72" s="9">
        <f t="shared" si="82"/>
        <v>0</v>
      </c>
      <c r="W72" s="9">
        <f t="shared" si="71"/>
        <v>0</v>
      </c>
      <c r="X72" s="29">
        <f t="shared" si="72"/>
        <v>0</v>
      </c>
      <c r="Y72" s="29">
        <f t="shared" si="73"/>
        <v>0</v>
      </c>
      <c r="Z72" s="9">
        <f t="shared" si="83"/>
        <v>0</v>
      </c>
      <c r="AA72" s="9">
        <f t="shared" si="74"/>
        <v>0</v>
      </c>
      <c r="AB72" s="29">
        <f t="shared" si="75"/>
        <v>0</v>
      </c>
      <c r="AC72" s="29">
        <f t="shared" si="76"/>
        <v>0</v>
      </c>
      <c r="AD72" s="13"/>
      <c r="AE72" s="13"/>
      <c r="AF72" s="13"/>
      <c r="AG72" s="13"/>
      <c r="AH72" s="13"/>
      <c r="AI72" s="13"/>
      <c r="AJ72" s="13"/>
      <c r="AK72" s="13"/>
      <c r="AL72" s="13"/>
      <c r="AM72" s="13"/>
      <c r="AN72" s="13"/>
      <c r="AO72" s="13"/>
      <c r="AP72" s="13"/>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row>
    <row r="73" spans="1:247" s="2" customFormat="1" ht="15" hidden="1" x14ac:dyDescent="0.25">
      <c r="A73" s="7" t="s">
        <v>57</v>
      </c>
      <c r="B73" s="9">
        <f t="shared" si="77"/>
        <v>0</v>
      </c>
      <c r="C73" s="9">
        <f t="shared" si="56"/>
        <v>0</v>
      </c>
      <c r="D73" s="29">
        <f t="shared" si="57"/>
        <v>0</v>
      </c>
      <c r="E73" s="29">
        <f t="shared" si="58"/>
        <v>0</v>
      </c>
      <c r="F73" s="9">
        <f t="shared" si="78"/>
        <v>0</v>
      </c>
      <c r="G73" s="9">
        <f t="shared" si="59"/>
        <v>0</v>
      </c>
      <c r="H73" s="29">
        <f t="shared" si="60"/>
        <v>0</v>
      </c>
      <c r="I73" s="29">
        <f t="shared" si="61"/>
        <v>0</v>
      </c>
      <c r="J73" s="9">
        <f t="shared" si="79"/>
        <v>0</v>
      </c>
      <c r="K73" s="9">
        <f t="shared" si="62"/>
        <v>0</v>
      </c>
      <c r="L73" s="29">
        <f t="shared" si="63"/>
        <v>0</v>
      </c>
      <c r="M73" s="29">
        <f t="shared" si="64"/>
        <v>0</v>
      </c>
      <c r="N73" s="9">
        <f t="shared" si="80"/>
        <v>0</v>
      </c>
      <c r="O73" s="9">
        <f t="shared" si="65"/>
        <v>0</v>
      </c>
      <c r="P73" s="29">
        <f t="shared" si="66"/>
        <v>0</v>
      </c>
      <c r="Q73" s="29">
        <f t="shared" si="67"/>
        <v>0</v>
      </c>
      <c r="R73" s="9">
        <f t="shared" si="81"/>
        <v>0</v>
      </c>
      <c r="S73" s="9">
        <f t="shared" si="68"/>
        <v>0</v>
      </c>
      <c r="T73" s="29">
        <f t="shared" si="69"/>
        <v>0</v>
      </c>
      <c r="U73" s="29">
        <f t="shared" si="70"/>
        <v>0</v>
      </c>
      <c r="V73" s="9">
        <f t="shared" si="82"/>
        <v>0</v>
      </c>
      <c r="W73" s="9">
        <f t="shared" si="71"/>
        <v>0</v>
      </c>
      <c r="X73" s="29">
        <f t="shared" si="72"/>
        <v>0</v>
      </c>
      <c r="Y73" s="29">
        <f t="shared" si="73"/>
        <v>0</v>
      </c>
      <c r="Z73" s="9">
        <f t="shared" si="83"/>
        <v>0</v>
      </c>
      <c r="AA73" s="9">
        <f t="shared" si="74"/>
        <v>0</v>
      </c>
      <c r="AB73" s="29">
        <f t="shared" si="75"/>
        <v>0</v>
      </c>
      <c r="AC73" s="29">
        <f t="shared" si="76"/>
        <v>0</v>
      </c>
      <c r="AD73" s="13"/>
      <c r="AE73" s="13"/>
      <c r="AF73" s="13"/>
      <c r="AG73" s="13"/>
      <c r="AH73" s="13"/>
      <c r="AI73" s="13"/>
      <c r="AJ73" s="13"/>
      <c r="AK73" s="13"/>
      <c r="AL73" s="13"/>
      <c r="AM73" s="13"/>
      <c r="AN73" s="13"/>
      <c r="AO73" s="13"/>
      <c r="AP73" s="1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row>
    <row r="74" spans="1:247" s="2" customFormat="1" ht="15" hidden="1" x14ac:dyDescent="0.25">
      <c r="A74" s="7" t="s">
        <v>58</v>
      </c>
      <c r="B74" s="9">
        <f t="shared" si="77"/>
        <v>0</v>
      </c>
      <c r="C74" s="9">
        <f t="shared" si="56"/>
        <v>0</v>
      </c>
      <c r="D74" s="29">
        <f t="shared" si="57"/>
        <v>0</v>
      </c>
      <c r="E74" s="29">
        <f t="shared" si="58"/>
        <v>0</v>
      </c>
      <c r="F74" s="9">
        <f t="shared" si="78"/>
        <v>0</v>
      </c>
      <c r="G74" s="9">
        <f t="shared" si="59"/>
        <v>0</v>
      </c>
      <c r="H74" s="29">
        <f t="shared" si="60"/>
        <v>0</v>
      </c>
      <c r="I74" s="29">
        <f t="shared" si="61"/>
        <v>0</v>
      </c>
      <c r="J74" s="9">
        <f t="shared" si="79"/>
        <v>0</v>
      </c>
      <c r="K74" s="9">
        <f t="shared" si="62"/>
        <v>0</v>
      </c>
      <c r="L74" s="29">
        <f t="shared" si="63"/>
        <v>0</v>
      </c>
      <c r="M74" s="29">
        <f t="shared" si="64"/>
        <v>0</v>
      </c>
      <c r="N74" s="9">
        <f t="shared" si="80"/>
        <v>0</v>
      </c>
      <c r="O74" s="9">
        <f t="shared" si="65"/>
        <v>0</v>
      </c>
      <c r="P74" s="29">
        <f t="shared" si="66"/>
        <v>0</v>
      </c>
      <c r="Q74" s="29">
        <f t="shared" si="67"/>
        <v>0</v>
      </c>
      <c r="R74" s="9">
        <f t="shared" si="81"/>
        <v>0</v>
      </c>
      <c r="S74" s="9">
        <f t="shared" si="68"/>
        <v>0</v>
      </c>
      <c r="T74" s="29">
        <f t="shared" si="69"/>
        <v>0</v>
      </c>
      <c r="U74" s="29">
        <f t="shared" si="70"/>
        <v>0</v>
      </c>
      <c r="V74" s="9">
        <f t="shared" si="82"/>
        <v>0</v>
      </c>
      <c r="W74" s="9">
        <f t="shared" si="71"/>
        <v>0</v>
      </c>
      <c r="X74" s="29">
        <f t="shared" si="72"/>
        <v>0</v>
      </c>
      <c r="Y74" s="29">
        <f t="shared" si="73"/>
        <v>0</v>
      </c>
      <c r="Z74" s="9">
        <f t="shared" si="83"/>
        <v>0</v>
      </c>
      <c r="AA74" s="9">
        <f t="shared" si="74"/>
        <v>0</v>
      </c>
      <c r="AB74" s="29">
        <f t="shared" si="75"/>
        <v>0</v>
      </c>
      <c r="AC74" s="29">
        <f t="shared" si="76"/>
        <v>0</v>
      </c>
      <c r="AD74" s="13"/>
      <c r="AE74" s="13"/>
      <c r="AF74" s="13"/>
      <c r="AG74" s="13"/>
      <c r="AH74" s="13"/>
      <c r="AI74" s="13"/>
      <c r="AJ74" s="13"/>
      <c r="AK74" s="13"/>
      <c r="AL74" s="13"/>
      <c r="AM74" s="13"/>
      <c r="AN74" s="13"/>
      <c r="AO74" s="13"/>
      <c r="AP74" s="13"/>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row>
    <row r="75" spans="1:247" s="2" customFormat="1" ht="15" hidden="1" x14ac:dyDescent="0.25">
      <c r="A75" s="7" t="s">
        <v>59</v>
      </c>
      <c r="B75" s="9">
        <f t="shared" si="77"/>
        <v>0</v>
      </c>
      <c r="C75" s="9">
        <f t="shared" si="56"/>
        <v>0</v>
      </c>
      <c r="D75" s="29">
        <f t="shared" si="57"/>
        <v>0</v>
      </c>
      <c r="E75" s="29">
        <f t="shared" si="58"/>
        <v>0</v>
      </c>
      <c r="F75" s="9">
        <f t="shared" si="78"/>
        <v>0</v>
      </c>
      <c r="G75" s="9">
        <f t="shared" si="59"/>
        <v>0</v>
      </c>
      <c r="H75" s="29">
        <f t="shared" si="60"/>
        <v>0</v>
      </c>
      <c r="I75" s="29">
        <f t="shared" si="61"/>
        <v>0</v>
      </c>
      <c r="J75" s="9">
        <f t="shared" si="79"/>
        <v>0</v>
      </c>
      <c r="K75" s="9">
        <f t="shared" si="62"/>
        <v>0</v>
      </c>
      <c r="L75" s="29">
        <f t="shared" si="63"/>
        <v>0</v>
      </c>
      <c r="M75" s="29">
        <f t="shared" si="64"/>
        <v>0</v>
      </c>
      <c r="N75" s="9">
        <f t="shared" si="80"/>
        <v>0</v>
      </c>
      <c r="O75" s="9">
        <f t="shared" si="65"/>
        <v>0</v>
      </c>
      <c r="P75" s="29">
        <f t="shared" si="66"/>
        <v>0</v>
      </c>
      <c r="Q75" s="29">
        <f t="shared" si="67"/>
        <v>0</v>
      </c>
      <c r="R75" s="9">
        <f t="shared" si="81"/>
        <v>0</v>
      </c>
      <c r="S75" s="9">
        <f t="shared" si="68"/>
        <v>0</v>
      </c>
      <c r="T75" s="29">
        <f t="shared" si="69"/>
        <v>0</v>
      </c>
      <c r="U75" s="29">
        <f t="shared" si="70"/>
        <v>0</v>
      </c>
      <c r="V75" s="9">
        <f t="shared" si="82"/>
        <v>0</v>
      </c>
      <c r="W75" s="9">
        <f t="shared" si="71"/>
        <v>0</v>
      </c>
      <c r="X75" s="29">
        <f t="shared" si="72"/>
        <v>0</v>
      </c>
      <c r="Y75" s="29">
        <f t="shared" si="73"/>
        <v>0</v>
      </c>
      <c r="Z75" s="9">
        <f t="shared" si="83"/>
        <v>0</v>
      </c>
      <c r="AA75" s="9">
        <f t="shared" si="74"/>
        <v>0</v>
      </c>
      <c r="AB75" s="29">
        <f t="shared" si="75"/>
        <v>0</v>
      </c>
      <c r="AC75" s="29">
        <f t="shared" si="76"/>
        <v>0</v>
      </c>
      <c r="AD75" s="13"/>
      <c r="AE75" s="13"/>
      <c r="AF75" s="13"/>
      <c r="AG75" s="13"/>
      <c r="AH75" s="13"/>
      <c r="AI75" s="13"/>
      <c r="AJ75" s="13"/>
      <c r="AK75" s="13"/>
      <c r="AL75" s="13"/>
      <c r="AM75" s="13"/>
      <c r="AN75" s="13"/>
      <c r="AO75" s="13"/>
      <c r="AP75" s="13"/>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row>
    <row r="76" spans="1:247" s="2" customFormat="1" ht="15" hidden="1" x14ac:dyDescent="0.25">
      <c r="A76" s="7" t="s">
        <v>60</v>
      </c>
      <c r="B76" s="9">
        <f t="shared" si="77"/>
        <v>0</v>
      </c>
      <c r="C76" s="9">
        <f t="shared" si="56"/>
        <v>0</v>
      </c>
      <c r="D76" s="29">
        <f t="shared" si="57"/>
        <v>0</v>
      </c>
      <c r="E76" s="29">
        <f t="shared" si="58"/>
        <v>0</v>
      </c>
      <c r="F76" s="9">
        <f t="shared" si="78"/>
        <v>0</v>
      </c>
      <c r="G76" s="9">
        <f t="shared" si="59"/>
        <v>0</v>
      </c>
      <c r="H76" s="29">
        <f t="shared" si="60"/>
        <v>0</v>
      </c>
      <c r="I76" s="29">
        <f t="shared" si="61"/>
        <v>0</v>
      </c>
      <c r="J76" s="9">
        <f t="shared" si="79"/>
        <v>0</v>
      </c>
      <c r="K76" s="9">
        <f t="shared" si="62"/>
        <v>0</v>
      </c>
      <c r="L76" s="29">
        <f t="shared" si="63"/>
        <v>0</v>
      </c>
      <c r="M76" s="29">
        <f t="shared" si="64"/>
        <v>0</v>
      </c>
      <c r="N76" s="9">
        <f t="shared" si="80"/>
        <v>0</v>
      </c>
      <c r="O76" s="9">
        <f t="shared" si="65"/>
        <v>0</v>
      </c>
      <c r="P76" s="29">
        <f t="shared" si="66"/>
        <v>0</v>
      </c>
      <c r="Q76" s="29">
        <f t="shared" si="67"/>
        <v>0</v>
      </c>
      <c r="R76" s="9">
        <f t="shared" si="81"/>
        <v>0</v>
      </c>
      <c r="S76" s="9">
        <f t="shared" si="68"/>
        <v>0</v>
      </c>
      <c r="T76" s="29">
        <f t="shared" si="69"/>
        <v>0</v>
      </c>
      <c r="U76" s="29">
        <f t="shared" si="70"/>
        <v>0</v>
      </c>
      <c r="V76" s="9">
        <f t="shared" si="82"/>
        <v>0</v>
      </c>
      <c r="W76" s="9">
        <f t="shared" si="71"/>
        <v>0</v>
      </c>
      <c r="X76" s="29">
        <f t="shared" si="72"/>
        <v>0</v>
      </c>
      <c r="Y76" s="29">
        <f t="shared" si="73"/>
        <v>0</v>
      </c>
      <c r="Z76" s="9">
        <f t="shared" si="83"/>
        <v>0</v>
      </c>
      <c r="AA76" s="9">
        <f t="shared" si="74"/>
        <v>0</v>
      </c>
      <c r="AB76" s="29">
        <f t="shared" si="75"/>
        <v>0</v>
      </c>
      <c r="AC76" s="29">
        <f t="shared" si="76"/>
        <v>0</v>
      </c>
      <c r="AD76" s="13"/>
      <c r="AE76" s="13"/>
      <c r="AF76" s="13"/>
      <c r="AG76" s="13"/>
      <c r="AH76" s="13"/>
      <c r="AI76" s="13"/>
      <c r="AJ76" s="13"/>
      <c r="AK76" s="13"/>
      <c r="AL76" s="13"/>
      <c r="AM76" s="13"/>
      <c r="AN76" s="13"/>
      <c r="AO76" s="13"/>
      <c r="AP76" s="13"/>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row>
    <row r="77" spans="1:247" s="2" customFormat="1" ht="15" hidden="1" x14ac:dyDescent="0.25">
      <c r="A77" s="7" t="s">
        <v>61</v>
      </c>
      <c r="B77" s="9">
        <f t="shared" si="77"/>
        <v>0</v>
      </c>
      <c r="C77" s="9">
        <f t="shared" si="56"/>
        <v>0</v>
      </c>
      <c r="D77" s="29">
        <f t="shared" si="57"/>
        <v>0</v>
      </c>
      <c r="E77" s="29">
        <f t="shared" si="58"/>
        <v>0</v>
      </c>
      <c r="F77" s="9">
        <f t="shared" si="78"/>
        <v>0</v>
      </c>
      <c r="G77" s="9">
        <f t="shared" si="59"/>
        <v>0</v>
      </c>
      <c r="H77" s="29">
        <f t="shared" si="60"/>
        <v>0</v>
      </c>
      <c r="I77" s="29">
        <f t="shared" si="61"/>
        <v>0</v>
      </c>
      <c r="J77" s="9">
        <f t="shared" si="79"/>
        <v>0</v>
      </c>
      <c r="K77" s="9">
        <f t="shared" si="62"/>
        <v>0</v>
      </c>
      <c r="L77" s="29">
        <f t="shared" si="63"/>
        <v>0</v>
      </c>
      <c r="M77" s="29">
        <f t="shared" si="64"/>
        <v>0</v>
      </c>
      <c r="N77" s="9">
        <f t="shared" si="80"/>
        <v>0</v>
      </c>
      <c r="O77" s="9">
        <f t="shared" si="65"/>
        <v>0</v>
      </c>
      <c r="P77" s="29">
        <f t="shared" si="66"/>
        <v>0</v>
      </c>
      <c r="Q77" s="29">
        <f t="shared" si="67"/>
        <v>0</v>
      </c>
      <c r="R77" s="9">
        <f t="shared" si="81"/>
        <v>0</v>
      </c>
      <c r="S77" s="9">
        <f t="shared" si="68"/>
        <v>0</v>
      </c>
      <c r="T77" s="29">
        <f t="shared" si="69"/>
        <v>0</v>
      </c>
      <c r="U77" s="29">
        <f t="shared" si="70"/>
        <v>0</v>
      </c>
      <c r="V77" s="9">
        <f t="shared" si="82"/>
        <v>0</v>
      </c>
      <c r="W77" s="9">
        <f t="shared" si="71"/>
        <v>0</v>
      </c>
      <c r="X77" s="29">
        <f t="shared" si="72"/>
        <v>0</v>
      </c>
      <c r="Y77" s="29">
        <f t="shared" si="73"/>
        <v>0</v>
      </c>
      <c r="Z77" s="9">
        <f t="shared" si="83"/>
        <v>0</v>
      </c>
      <c r="AA77" s="9">
        <f t="shared" si="74"/>
        <v>0</v>
      </c>
      <c r="AB77" s="29">
        <f t="shared" si="75"/>
        <v>0</v>
      </c>
      <c r="AC77" s="29">
        <f t="shared" si="76"/>
        <v>0</v>
      </c>
      <c r="AD77" s="13"/>
      <c r="AE77" s="13"/>
      <c r="AF77" s="13"/>
      <c r="AG77" s="13"/>
      <c r="AH77" s="13"/>
      <c r="AI77" s="13"/>
      <c r="AJ77" s="13"/>
      <c r="AK77" s="13"/>
      <c r="AL77" s="13"/>
      <c r="AM77" s="13"/>
      <c r="AN77" s="13"/>
      <c r="AO77" s="13"/>
      <c r="AP77" s="13"/>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row>
    <row r="78" spans="1:247" s="2" customFormat="1" ht="15.75" hidden="1" thickBot="1" x14ac:dyDescent="0.3">
      <c r="A78" s="30" t="s">
        <v>23</v>
      </c>
      <c r="B78" s="11"/>
      <c r="C78" s="12">
        <f>SUM(C66:C77)</f>
        <v>0</v>
      </c>
      <c r="D78" s="31">
        <f>SUM(D66:D77)</f>
        <v>0</v>
      </c>
      <c r="E78" s="31">
        <f>SUM(E66:E77)</f>
        <v>0</v>
      </c>
      <c r="F78" s="11"/>
      <c r="G78" s="12">
        <f>SUM(G66:G77)</f>
        <v>0</v>
      </c>
      <c r="H78" s="31">
        <f>SUM(H66:H77)</f>
        <v>0</v>
      </c>
      <c r="I78" s="31">
        <f>SUM(I66:I77)</f>
        <v>0</v>
      </c>
      <c r="J78" s="11"/>
      <c r="K78" s="12">
        <f>SUM(K66:K77)</f>
        <v>0</v>
      </c>
      <c r="L78" s="31">
        <f>SUM(L66:L77)</f>
        <v>0</v>
      </c>
      <c r="M78" s="31">
        <f>SUM(M66:M77)</f>
        <v>0</v>
      </c>
      <c r="N78" s="11"/>
      <c r="O78" s="12">
        <f>SUM(O66:O77)</f>
        <v>0</v>
      </c>
      <c r="P78" s="31">
        <f>SUM(P66:P77)</f>
        <v>0</v>
      </c>
      <c r="Q78" s="31">
        <f>SUM(Q66:Q77)</f>
        <v>0</v>
      </c>
      <c r="R78" s="11"/>
      <c r="S78" s="12">
        <f>SUM(S66:S77)</f>
        <v>0</v>
      </c>
      <c r="T78" s="31">
        <f>SUM(T66:T77)</f>
        <v>0</v>
      </c>
      <c r="U78" s="31">
        <f>SUM(U66:U77)</f>
        <v>0</v>
      </c>
      <c r="V78" s="11"/>
      <c r="W78" s="12">
        <f>SUM(W66:W77)</f>
        <v>0</v>
      </c>
      <c r="X78" s="31">
        <f>SUM(X66:X77)</f>
        <v>0</v>
      </c>
      <c r="Y78" s="31">
        <f>SUM(Y66:Y77)</f>
        <v>0</v>
      </c>
      <c r="Z78" s="11"/>
      <c r="AA78" s="12">
        <f>SUM(AA66:AA77)</f>
        <v>0</v>
      </c>
      <c r="AB78" s="31">
        <f>SUM(AB66:AB77)</f>
        <v>0</v>
      </c>
      <c r="AC78" s="31">
        <f>SUM(AC66:AC77)</f>
        <v>0</v>
      </c>
      <c r="AD78" s="13"/>
      <c r="AE78" s="13"/>
      <c r="AF78" s="13"/>
      <c r="AG78" s="13"/>
      <c r="AH78" s="13"/>
      <c r="AI78" s="13"/>
      <c r="AJ78" s="13"/>
      <c r="AK78" s="13"/>
      <c r="AL78" s="13"/>
      <c r="AM78" s="13"/>
      <c r="AN78" s="13"/>
      <c r="AO78" s="13"/>
      <c r="AP78" s="13"/>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row>
    <row r="79" spans="1:247" s="2" customFormat="1" ht="15" x14ac:dyDescent="0.25">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13"/>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row>
    <row r="80" spans="1:247" s="2" customFormat="1" ht="42.75" customHeight="1" x14ac:dyDescent="0.25">
      <c r="A80" s="121" t="s">
        <v>102</v>
      </c>
      <c r="B80" s="121"/>
      <c r="C80" s="121"/>
      <c r="D80" s="121"/>
      <c r="E80" s="121"/>
      <c r="F80" s="121"/>
      <c r="G80" s="121"/>
      <c r="H80" s="121"/>
      <c r="I80" s="121"/>
      <c r="J80" s="121"/>
      <c r="K80" s="45">
        <f>K81+K82</f>
        <v>78348.904109589115</v>
      </c>
      <c r="L80" s="46"/>
      <c r="M80" s="46"/>
      <c r="N80" s="46"/>
      <c r="O80" s="46"/>
      <c r="P80" s="46"/>
      <c r="Q80" s="46"/>
      <c r="R80" s="46"/>
      <c r="S80" s="46"/>
      <c r="T80" s="46"/>
      <c r="U80" s="46"/>
      <c r="V80" s="46"/>
      <c r="W80" s="46"/>
      <c r="X80" s="46"/>
      <c r="Y80" s="46"/>
      <c r="Z80" s="46"/>
      <c r="AA80" s="46"/>
      <c r="AB80" s="46"/>
      <c r="AC80" s="46"/>
      <c r="AD80" s="13"/>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row>
    <row r="81" spans="1:247" s="2" customFormat="1" ht="30.75" customHeight="1" x14ac:dyDescent="0.25">
      <c r="A81" s="121" t="s">
        <v>103</v>
      </c>
      <c r="B81" s="121"/>
      <c r="C81" s="121"/>
      <c r="D81" s="121"/>
      <c r="E81" s="121"/>
      <c r="F81" s="121"/>
      <c r="G81" s="121"/>
      <c r="H81" s="121"/>
      <c r="I81" s="121"/>
      <c r="J81" s="121"/>
      <c r="K81" s="45">
        <f>C48+G48+K48+O48+S48+W48+AA48+C63+G63+K63+O63+S63+W63+AA63+C78+G78+K78+O78+S78+W78+AA78+$J$18*sumkred2+$J$19+$J$20*sumkred2</f>
        <v>52088.904109589115</v>
      </c>
      <c r="L81" s="46"/>
      <c r="M81" s="46"/>
      <c r="N81" s="46"/>
      <c r="O81" s="46"/>
      <c r="P81" s="46"/>
      <c r="Q81" s="46"/>
      <c r="R81" s="46"/>
      <c r="S81" s="46"/>
      <c r="T81" s="46"/>
      <c r="U81" s="46"/>
      <c r="V81" s="46"/>
      <c r="W81" s="46"/>
      <c r="X81" s="46"/>
      <c r="Y81" s="46"/>
      <c r="Z81" s="46"/>
      <c r="AA81" s="46"/>
      <c r="AB81" s="46"/>
      <c r="AC81" s="46"/>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row>
    <row r="82" spans="1:247" s="2" customFormat="1" ht="30.75" customHeight="1" x14ac:dyDescent="0.25">
      <c r="A82" s="121" t="s">
        <v>104</v>
      </c>
      <c r="B82" s="121"/>
      <c r="C82" s="121"/>
      <c r="D82" s="121"/>
      <c r="E82" s="121"/>
      <c r="F82" s="121"/>
      <c r="G82" s="121"/>
      <c r="H82" s="121"/>
      <c r="I82" s="121"/>
      <c r="J82" s="121"/>
      <c r="K82" s="45">
        <f>D48+H48+L48+P48+T48+X48+AB48+D63+H63+L63+P63+T63+X63+AB63+D78+H78+L78+P78+T78+X78+AB78-($J$18*sumkred2+$J$19+$J$20*sumkred2)</f>
        <v>26260</v>
      </c>
      <c r="L82" s="46"/>
      <c r="M82" s="46"/>
      <c r="N82" s="46"/>
      <c r="O82" s="46"/>
      <c r="P82" s="46"/>
      <c r="Q82" s="46"/>
      <c r="R82" s="46"/>
      <c r="S82" s="46"/>
      <c r="T82" s="46"/>
      <c r="U82" s="46"/>
      <c r="V82" s="46"/>
      <c r="W82" s="46"/>
      <c r="X82" s="46"/>
      <c r="Y82" s="46"/>
      <c r="Z82" s="46"/>
      <c r="AA82" s="46"/>
      <c r="AB82" s="46"/>
      <c r="AC82" s="46"/>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row>
    <row r="83" spans="1:247" s="2" customFormat="1" ht="29.25" customHeight="1" x14ac:dyDescent="0.25">
      <c r="A83" s="121" t="s">
        <v>5</v>
      </c>
      <c r="B83" s="121"/>
      <c r="C83" s="121"/>
      <c r="D83" s="121"/>
      <c r="E83" s="121"/>
      <c r="F83" s="121"/>
      <c r="G83" s="121"/>
      <c r="H83" s="121"/>
      <c r="I83" s="121"/>
      <c r="J83" s="121"/>
      <c r="K83" s="45">
        <f>E48+I48+M48+Q48+U48+Y48+AC48+E63+I63+M63+Q63+U63+Y63+AC63+E78+I78+M78+Q78+U78+Y78+AC78</f>
        <v>203348.90410958912</v>
      </c>
      <c r="L83" s="46"/>
      <c r="M83" s="46"/>
      <c r="N83" s="46"/>
      <c r="O83" s="46"/>
      <c r="P83" s="46"/>
      <c r="Q83" s="46"/>
      <c r="R83" s="46"/>
      <c r="S83" s="46"/>
      <c r="T83" s="46"/>
      <c r="U83" s="46"/>
      <c r="V83" s="46"/>
      <c r="W83" s="46"/>
      <c r="X83" s="46"/>
      <c r="Y83" s="46"/>
      <c r="Z83" s="46"/>
      <c r="AA83" s="46"/>
      <c r="AB83" s="46"/>
      <c r="AC83" s="46"/>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row>
    <row r="84" spans="1:247" s="2" customFormat="1" ht="25.5" customHeight="1" x14ac:dyDescent="0.25">
      <c r="A84" s="168" t="s">
        <v>82</v>
      </c>
      <c r="B84" s="168"/>
      <c r="C84" s="168"/>
      <c r="D84" s="168"/>
      <c r="E84" s="168"/>
      <c r="F84" s="168"/>
      <c r="G84" s="168"/>
      <c r="H84" s="168"/>
      <c r="I84" s="168"/>
      <c r="J84" s="168"/>
      <c r="K84" s="64">
        <f ca="1">XIRR(C94:C334,B94:B334)</f>
        <v>0.30360351204872149</v>
      </c>
      <c r="L84" s="46"/>
      <c r="M84" s="46"/>
      <c r="N84" s="46"/>
      <c r="O84" s="46"/>
      <c r="P84" s="46"/>
      <c r="Q84" s="46"/>
      <c r="R84" s="46"/>
      <c r="S84" s="46"/>
      <c r="T84" s="46"/>
      <c r="U84" s="46"/>
      <c r="V84" s="46"/>
      <c r="W84" s="46"/>
      <c r="X84" s="46"/>
      <c r="Y84" s="46"/>
      <c r="Z84" s="46"/>
      <c r="AA84" s="46"/>
      <c r="AB84" s="46"/>
      <c r="AC84" s="46"/>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row>
    <row r="85" spans="1:247" s="2" customFormat="1" ht="45.75" customHeight="1" x14ac:dyDescent="0.25">
      <c r="A85" s="121" t="s">
        <v>83</v>
      </c>
      <c r="B85" s="121"/>
      <c r="C85" s="121"/>
      <c r="D85" s="121"/>
      <c r="E85" s="121"/>
      <c r="F85" s="121"/>
      <c r="G85" s="121"/>
      <c r="H85" s="121"/>
      <c r="I85" s="121"/>
      <c r="J85" s="121"/>
      <c r="K85" s="121"/>
      <c r="L85" s="169"/>
      <c r="M85" s="169"/>
      <c r="N85" s="169"/>
      <c r="O85" s="46"/>
      <c r="P85" s="46"/>
      <c r="Q85" s="46"/>
      <c r="R85" s="46"/>
      <c r="S85" s="46"/>
      <c r="T85" s="46"/>
      <c r="U85" s="46"/>
      <c r="V85" s="46"/>
      <c r="W85" s="46"/>
      <c r="X85" s="46"/>
      <c r="Y85" s="46"/>
      <c r="Z85" s="46"/>
      <c r="AA85" s="46"/>
      <c r="AB85" s="46"/>
      <c r="AC85" s="46"/>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row>
    <row r="86" spans="1:247" s="2" customFormat="1" ht="54" customHeight="1" x14ac:dyDescent="0.25">
      <c r="A86" s="121" t="s">
        <v>84</v>
      </c>
      <c r="B86" s="121"/>
      <c r="C86" s="121"/>
      <c r="D86" s="121"/>
      <c r="E86" s="121"/>
      <c r="F86" s="121"/>
      <c r="G86" s="121"/>
      <c r="H86" s="121"/>
      <c r="I86" s="121"/>
      <c r="J86" s="121"/>
      <c r="K86" s="121"/>
      <c r="L86" s="121"/>
      <c r="M86" s="121"/>
      <c r="N86" s="121"/>
      <c r="O86" s="46"/>
      <c r="P86" s="46"/>
      <c r="Q86" s="46"/>
      <c r="R86" s="46"/>
      <c r="S86" s="46"/>
      <c r="T86" s="46"/>
      <c r="U86" s="46"/>
      <c r="V86" s="46"/>
      <c r="W86" s="46"/>
      <c r="X86" s="46"/>
      <c r="Y86" s="46"/>
      <c r="Z86" s="46"/>
      <c r="AA86" s="46"/>
      <c r="AB86" s="46"/>
      <c r="AC86" s="4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row>
    <row r="87" spans="1:247" s="2" customFormat="1" ht="34.5" customHeight="1" x14ac:dyDescent="0.25">
      <c r="A87" s="121" t="s">
        <v>85</v>
      </c>
      <c r="B87" s="121"/>
      <c r="C87" s="121"/>
      <c r="D87" s="121"/>
      <c r="E87" s="121"/>
      <c r="F87" s="121"/>
      <c r="G87" s="121"/>
      <c r="H87" s="121"/>
      <c r="I87" s="121"/>
      <c r="J87" s="121"/>
      <c r="K87" s="121"/>
      <c r="L87" s="121"/>
      <c r="M87" s="121"/>
      <c r="N87" s="121"/>
      <c r="O87" s="46"/>
      <c r="P87" s="46"/>
      <c r="Q87" s="46"/>
      <c r="R87" s="46"/>
      <c r="S87" s="46"/>
      <c r="T87" s="46"/>
      <c r="U87" s="46"/>
      <c r="V87" s="46"/>
      <c r="W87" s="46"/>
      <c r="X87" s="46"/>
      <c r="Y87" s="46"/>
      <c r="Z87" s="46"/>
      <c r="AA87" s="46"/>
      <c r="AB87" s="46"/>
      <c r="AC87" s="46"/>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row>
    <row r="88" spans="1:247" s="2" customFormat="1" ht="15" customHeight="1" x14ac:dyDescent="0.25">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row>
    <row r="89" spans="1:247" s="2" customFormat="1" ht="33.75" customHeight="1" x14ac:dyDescent="0.25">
      <c r="A89" s="117" t="s">
        <v>9</v>
      </c>
      <c r="B89" s="117"/>
      <c r="C89" s="174">
        <f ca="1">TODAY()</f>
        <v>44526</v>
      </c>
      <c r="D89" s="174"/>
      <c r="E89" s="174"/>
      <c r="F89" s="174"/>
      <c r="G89" s="46"/>
      <c r="H89" s="46"/>
      <c r="I89" s="46"/>
      <c r="J89" s="46"/>
      <c r="K89" s="46"/>
      <c r="L89" s="46"/>
      <c r="M89" s="46"/>
      <c r="N89" s="46"/>
      <c r="O89" s="46"/>
      <c r="P89" s="46"/>
      <c r="Q89" s="46"/>
      <c r="R89" s="46"/>
      <c r="S89" s="46"/>
      <c r="T89" s="46"/>
      <c r="U89" s="46"/>
      <c r="V89" s="46"/>
      <c r="W89" s="46"/>
      <c r="X89" s="46"/>
      <c r="Y89" s="46"/>
      <c r="Z89" s="46"/>
      <c r="AA89" s="46"/>
      <c r="AB89" s="46"/>
      <c r="AC89" s="46"/>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row>
    <row r="90" spans="1:247" ht="15" x14ac:dyDescent="0.25">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row>
    <row r="91" spans="1:247" s="2" customFormat="1" ht="30" customHeight="1" x14ac:dyDescent="0.25">
      <c r="A91" s="115" t="s">
        <v>10</v>
      </c>
      <c r="B91" s="115"/>
      <c r="C91" s="116"/>
      <c r="D91" s="116"/>
      <c r="E91" s="116"/>
      <c r="F91" s="116"/>
      <c r="G91" s="46"/>
      <c r="H91" s="46"/>
      <c r="I91" s="46"/>
      <c r="J91" s="46"/>
      <c r="K91" s="46"/>
      <c r="L91" s="46"/>
      <c r="M91" s="46"/>
      <c r="N91" s="46"/>
      <c r="O91" s="46"/>
      <c r="P91" s="46"/>
      <c r="Q91" s="46"/>
      <c r="R91" s="46"/>
      <c r="S91" s="46"/>
      <c r="T91" s="46"/>
      <c r="U91" s="46"/>
      <c r="V91" s="46"/>
      <c r="W91" s="46"/>
      <c r="X91" s="46"/>
      <c r="Y91" s="46"/>
      <c r="Z91" s="46"/>
      <c r="AA91" s="46"/>
      <c r="AB91" s="46"/>
      <c r="AC91" s="46"/>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row>
    <row r="92" spans="1:247" s="2" customFormat="1" ht="15.75" customHeight="1" x14ac:dyDescent="0.25">
      <c r="A92" s="115"/>
      <c r="B92" s="115"/>
      <c r="C92" s="117" t="s">
        <v>49</v>
      </c>
      <c r="D92" s="117"/>
      <c r="E92" s="117"/>
      <c r="F92" s="117"/>
      <c r="G92" s="46"/>
      <c r="H92" s="46"/>
      <c r="I92" s="46"/>
      <c r="J92" s="46"/>
      <c r="K92" s="46"/>
      <c r="L92" s="46"/>
      <c r="M92" s="46"/>
      <c r="N92" s="46"/>
      <c r="O92" s="46"/>
      <c r="P92" s="46"/>
      <c r="Q92" s="46"/>
      <c r="R92" s="46"/>
      <c r="S92" s="46"/>
      <c r="T92" s="46"/>
      <c r="U92" s="46"/>
      <c r="V92" s="46"/>
      <c r="W92" s="46"/>
      <c r="X92" s="46"/>
      <c r="Y92" s="46"/>
      <c r="Z92" s="46"/>
      <c r="AA92" s="46"/>
      <c r="AB92" s="46"/>
      <c r="AC92" s="46"/>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row>
    <row r="94" spans="1:247" s="2" customFormat="1" ht="15" hidden="1" x14ac:dyDescent="0.25">
      <c r="B94" s="41">
        <f ca="1">TODAY()</f>
        <v>44526</v>
      </c>
      <c r="C94" s="24">
        <f>-sumkred2+D36</f>
        <v>-105920</v>
      </c>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row>
    <row r="95" spans="1:247" s="2" customFormat="1" ht="15" hidden="1" x14ac:dyDescent="0.25">
      <c r="A95" s="4">
        <v>1</v>
      </c>
      <c r="B95" s="42">
        <f ca="1">EDATE(B94,1)</f>
        <v>44556</v>
      </c>
      <c r="C95" s="43">
        <f>E36-D36</f>
        <v>3750.1826484018238</v>
      </c>
      <c r="D95" s="24"/>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row>
    <row r="96" spans="1:247" s="2" customFormat="1" ht="15" hidden="1" x14ac:dyDescent="0.25">
      <c r="A96" s="4">
        <v>2</v>
      </c>
      <c r="B96" s="42">
        <f ca="1">EDATE(B95,1)</f>
        <v>44587</v>
      </c>
      <c r="C96" s="43">
        <f t="shared" ref="C96:C106" si="84">E37</f>
        <v>3722.4018264840188</v>
      </c>
      <c r="D96" s="24"/>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row>
    <row r="97" spans="1:246" s="2" customFormat="1" ht="15" hidden="1" x14ac:dyDescent="0.25">
      <c r="A97" s="4">
        <v>3</v>
      </c>
      <c r="B97" s="42">
        <f t="shared" ref="B97:B160" ca="1" si="85">EDATE(B96,1)</f>
        <v>44618</v>
      </c>
      <c r="C97" s="43">
        <f t="shared" si="84"/>
        <v>3694.6210045662101</v>
      </c>
      <c r="D97" s="24"/>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row>
    <row r="98" spans="1:246" s="2" customFormat="1" ht="15" hidden="1" x14ac:dyDescent="0.25">
      <c r="A98" s="4">
        <v>4</v>
      </c>
      <c r="B98" s="42">
        <f t="shared" ca="1" si="85"/>
        <v>44646</v>
      </c>
      <c r="C98" s="43">
        <f t="shared" si="84"/>
        <v>3666.8401826484023</v>
      </c>
      <c r="D98" s="24"/>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row>
    <row r="99" spans="1:246" s="2" customFormat="1" ht="15" hidden="1" x14ac:dyDescent="0.25">
      <c r="A99" s="4">
        <v>5</v>
      </c>
      <c r="B99" s="42">
        <f t="shared" ca="1" si="85"/>
        <v>44677</v>
      </c>
      <c r="C99" s="43">
        <f t="shared" si="84"/>
        <v>3639.0593607305941</v>
      </c>
      <c r="D99" s="24"/>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row>
    <row r="100" spans="1:246" s="2" customFormat="1" ht="15" hidden="1" x14ac:dyDescent="0.25">
      <c r="A100" s="4">
        <v>6</v>
      </c>
      <c r="B100" s="42">
        <f t="shared" ca="1" si="85"/>
        <v>44707</v>
      </c>
      <c r="C100" s="43">
        <f t="shared" si="84"/>
        <v>3611.2785388127859</v>
      </c>
      <c r="D100" s="24"/>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row>
    <row r="101" spans="1:246" s="2" customFormat="1" ht="15" hidden="1" x14ac:dyDescent="0.25">
      <c r="A101" s="4">
        <v>7</v>
      </c>
      <c r="B101" s="42">
        <f t="shared" ca="1" si="85"/>
        <v>44738</v>
      </c>
      <c r="C101" s="43">
        <f t="shared" si="84"/>
        <v>3583.4977168949781</v>
      </c>
      <c r="D101" s="24"/>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row>
    <row r="102" spans="1:246" s="2" customFormat="1" ht="15" hidden="1" x14ac:dyDescent="0.25">
      <c r="A102" s="4">
        <v>8</v>
      </c>
      <c r="B102" s="42">
        <f t="shared" ca="1" si="85"/>
        <v>44768</v>
      </c>
      <c r="C102" s="43">
        <f t="shared" si="84"/>
        <v>3555.7168949771694</v>
      </c>
      <c r="D102" s="24"/>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row>
    <row r="103" spans="1:246" s="2" customFormat="1" ht="15" hidden="1" x14ac:dyDescent="0.25">
      <c r="A103" s="4">
        <v>9</v>
      </c>
      <c r="B103" s="42">
        <f t="shared" ca="1" si="85"/>
        <v>44799</v>
      </c>
      <c r="C103" s="43">
        <f t="shared" si="84"/>
        <v>3527.9360730593617</v>
      </c>
      <c r="D103" s="24"/>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row>
    <row r="104" spans="1:246" s="2" customFormat="1" ht="15" hidden="1" x14ac:dyDescent="0.25">
      <c r="A104" s="4">
        <v>10</v>
      </c>
      <c r="B104" s="42">
        <f t="shared" ca="1" si="85"/>
        <v>44830</v>
      </c>
      <c r="C104" s="43">
        <f t="shared" si="84"/>
        <v>3500.1552511415534</v>
      </c>
      <c r="D104" s="2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row>
    <row r="105" spans="1:246" s="2" customFormat="1" ht="15" hidden="1" x14ac:dyDescent="0.25">
      <c r="A105" s="4">
        <v>11</v>
      </c>
      <c r="B105" s="42">
        <f t="shared" ca="1" si="85"/>
        <v>44860</v>
      </c>
      <c r="C105" s="43">
        <f t="shared" si="84"/>
        <v>3472.3744292237452</v>
      </c>
      <c r="D105" s="24"/>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row>
    <row r="106" spans="1:246" s="2" customFormat="1" ht="15" hidden="1" x14ac:dyDescent="0.25">
      <c r="A106" s="4">
        <v>12</v>
      </c>
      <c r="B106" s="42">
        <f t="shared" ca="1" si="85"/>
        <v>44891</v>
      </c>
      <c r="C106" s="43">
        <f t="shared" si="84"/>
        <v>3444.593607305937</v>
      </c>
      <c r="D106" s="24"/>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row>
    <row r="107" spans="1:246" s="2" customFormat="1" ht="15" hidden="1" x14ac:dyDescent="0.25">
      <c r="A107" s="2">
        <v>13</v>
      </c>
      <c r="B107" s="41">
        <f t="shared" ca="1" si="85"/>
        <v>44921</v>
      </c>
      <c r="C107" s="24">
        <f t="shared" ref="C107:C118" si="86">I36</f>
        <v>4966.8127853881288</v>
      </c>
      <c r="D107" s="24"/>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row>
    <row r="108" spans="1:246" s="2" customFormat="1" ht="15" hidden="1" x14ac:dyDescent="0.25">
      <c r="A108" s="2">
        <v>14</v>
      </c>
      <c r="B108" s="41">
        <f t="shared" ca="1" si="85"/>
        <v>44952</v>
      </c>
      <c r="C108" s="24">
        <f t="shared" si="86"/>
        <v>3389.031963470321</v>
      </c>
      <c r="D108" s="24"/>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row>
    <row r="109" spans="1:246" s="2" customFormat="1" ht="15" hidden="1" x14ac:dyDescent="0.25">
      <c r="A109" s="2">
        <v>15</v>
      </c>
      <c r="B109" s="41">
        <f t="shared" ca="1" si="85"/>
        <v>44983</v>
      </c>
      <c r="C109" s="24">
        <f t="shared" si="86"/>
        <v>3361.2511415525123</v>
      </c>
      <c r="D109" s="24"/>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row>
    <row r="110" spans="1:246" s="2" customFormat="1" ht="15" hidden="1" x14ac:dyDescent="0.25">
      <c r="A110" s="2">
        <v>16</v>
      </c>
      <c r="B110" s="41">
        <f t="shared" ca="1" si="85"/>
        <v>45011</v>
      </c>
      <c r="C110" s="24">
        <f t="shared" si="86"/>
        <v>3333.4703196347045</v>
      </c>
      <c r="D110" s="24"/>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row>
    <row r="111" spans="1:246" s="2" customFormat="1" ht="15" hidden="1" x14ac:dyDescent="0.25">
      <c r="A111" s="2">
        <v>17</v>
      </c>
      <c r="B111" s="41">
        <f t="shared" ca="1" si="85"/>
        <v>45042</v>
      </c>
      <c r="C111" s="24">
        <f t="shared" si="86"/>
        <v>3305.6894977168963</v>
      </c>
      <c r="D111" s="24"/>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row>
    <row r="112" spans="1:246" s="2" customFormat="1" ht="15" hidden="1" x14ac:dyDescent="0.25">
      <c r="A112" s="2">
        <v>18</v>
      </c>
      <c r="B112" s="41">
        <f t="shared" ca="1" si="85"/>
        <v>45072</v>
      </c>
      <c r="C112" s="24">
        <f t="shared" si="86"/>
        <v>3277.9086757990881</v>
      </c>
      <c r="D112" s="24"/>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row>
    <row r="113" spans="1:246" s="2" customFormat="1" ht="15" hidden="1" x14ac:dyDescent="0.25">
      <c r="A113" s="2">
        <v>19</v>
      </c>
      <c r="B113" s="41">
        <f t="shared" ca="1" si="85"/>
        <v>45103</v>
      </c>
      <c r="C113" s="24">
        <f t="shared" si="86"/>
        <v>3250.1278538812799</v>
      </c>
      <c r="D113" s="24"/>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row>
    <row r="114" spans="1:246" s="2" customFormat="1" ht="15" hidden="1" x14ac:dyDescent="0.25">
      <c r="A114" s="2">
        <v>20</v>
      </c>
      <c r="B114" s="41">
        <f t="shared" ca="1" si="85"/>
        <v>45133</v>
      </c>
      <c r="C114" s="24">
        <f t="shared" si="86"/>
        <v>3222.3470319634716</v>
      </c>
      <c r="D114" s="2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row>
    <row r="115" spans="1:246" s="2" customFormat="1" ht="15" hidden="1" x14ac:dyDescent="0.25">
      <c r="A115" s="2">
        <v>21</v>
      </c>
      <c r="B115" s="41">
        <f t="shared" ca="1" si="85"/>
        <v>45164</v>
      </c>
      <c r="C115" s="24">
        <f t="shared" si="86"/>
        <v>3194.5662100456639</v>
      </c>
      <c r="D115" s="24"/>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row>
    <row r="116" spans="1:246" s="2" customFormat="1" ht="15" hidden="1" x14ac:dyDescent="0.25">
      <c r="A116" s="2">
        <v>22</v>
      </c>
      <c r="B116" s="41">
        <f t="shared" ca="1" si="85"/>
        <v>45195</v>
      </c>
      <c r="C116" s="24">
        <f t="shared" si="86"/>
        <v>3166.7853881278552</v>
      </c>
      <c r="D116" s="24"/>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row>
    <row r="117" spans="1:246" s="2" customFormat="1" ht="15" hidden="1" x14ac:dyDescent="0.25">
      <c r="A117" s="2">
        <v>23</v>
      </c>
      <c r="B117" s="41">
        <f t="shared" ca="1" si="85"/>
        <v>45225</v>
      </c>
      <c r="C117" s="24">
        <f t="shared" si="86"/>
        <v>3139.0045662100474</v>
      </c>
      <c r="D117" s="24"/>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row>
    <row r="118" spans="1:246" s="2" customFormat="1" ht="15" hidden="1" x14ac:dyDescent="0.25">
      <c r="A118" s="2">
        <v>24</v>
      </c>
      <c r="B118" s="41">
        <f t="shared" ca="1" si="85"/>
        <v>45256</v>
      </c>
      <c r="C118" s="24">
        <f t="shared" si="86"/>
        <v>3111.2237442922392</v>
      </c>
      <c r="D118" s="24"/>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row>
    <row r="119" spans="1:246" s="2" customFormat="1" ht="15" hidden="1" x14ac:dyDescent="0.25">
      <c r="A119" s="2">
        <v>25</v>
      </c>
      <c r="B119" s="41">
        <f t="shared" ca="1" si="85"/>
        <v>45286</v>
      </c>
      <c r="C119" s="24">
        <f t="shared" ref="C119:C130" si="87">M36</f>
        <v>4433.4429223744319</v>
      </c>
      <c r="D119" s="24"/>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row>
    <row r="120" spans="1:246" s="2" customFormat="1" ht="15" hidden="1" x14ac:dyDescent="0.25">
      <c r="A120" s="2">
        <v>26</v>
      </c>
      <c r="B120" s="41">
        <f t="shared" ca="1" si="85"/>
        <v>45317</v>
      </c>
      <c r="C120" s="24">
        <f t="shared" si="87"/>
        <v>3055.6621004566227</v>
      </c>
      <c r="D120" s="24"/>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row>
    <row r="121" spans="1:246" s="2" customFormat="1" ht="15" hidden="1" x14ac:dyDescent="0.25">
      <c r="A121" s="2">
        <v>27</v>
      </c>
      <c r="B121" s="41">
        <f t="shared" ca="1" si="85"/>
        <v>45348</v>
      </c>
      <c r="C121" s="24">
        <f t="shared" si="87"/>
        <v>3027.8812785388145</v>
      </c>
      <c r="D121" s="24"/>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row>
    <row r="122" spans="1:246" s="2" customFormat="1" ht="15" hidden="1" x14ac:dyDescent="0.25">
      <c r="A122" s="2">
        <v>28</v>
      </c>
      <c r="B122" s="41">
        <f t="shared" ca="1" si="85"/>
        <v>45377</v>
      </c>
      <c r="C122" s="24">
        <f t="shared" si="87"/>
        <v>3000.1004566210067</v>
      </c>
      <c r="D122" s="24"/>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row>
    <row r="123" spans="1:246" s="2" customFormat="1" ht="15" hidden="1" x14ac:dyDescent="0.25">
      <c r="A123" s="2">
        <v>29</v>
      </c>
      <c r="B123" s="41">
        <f t="shared" ca="1" si="85"/>
        <v>45408</v>
      </c>
      <c r="C123" s="24">
        <f t="shared" si="87"/>
        <v>2972.3196347031981</v>
      </c>
      <c r="D123" s="24"/>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row>
    <row r="124" spans="1:246" s="2" customFormat="1" ht="15" hidden="1" x14ac:dyDescent="0.25">
      <c r="A124" s="2">
        <v>30</v>
      </c>
      <c r="B124" s="41">
        <f t="shared" ca="1" si="85"/>
        <v>45438</v>
      </c>
      <c r="C124" s="24">
        <f t="shared" si="87"/>
        <v>2944.5388127853903</v>
      </c>
      <c r="D124" s="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row>
    <row r="125" spans="1:246" s="2" customFormat="1" ht="15" hidden="1" x14ac:dyDescent="0.25">
      <c r="A125" s="2">
        <v>31</v>
      </c>
      <c r="B125" s="41">
        <f t="shared" ca="1" si="85"/>
        <v>45469</v>
      </c>
      <c r="C125" s="24">
        <f t="shared" si="87"/>
        <v>2916.7579908675821</v>
      </c>
      <c r="D125" s="24"/>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row>
    <row r="126" spans="1:246" s="2" customFormat="1" ht="15" hidden="1" x14ac:dyDescent="0.25">
      <c r="A126" s="2">
        <v>32</v>
      </c>
      <c r="B126" s="41">
        <f t="shared" ca="1" si="85"/>
        <v>45499</v>
      </c>
      <c r="C126" s="24">
        <f t="shared" si="87"/>
        <v>2888.9771689497738</v>
      </c>
      <c r="D126" s="24"/>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row>
    <row r="127" spans="1:246" s="2" customFormat="1" ht="15" hidden="1" x14ac:dyDescent="0.25">
      <c r="A127" s="2">
        <v>33</v>
      </c>
      <c r="B127" s="41">
        <f t="shared" ca="1" si="85"/>
        <v>45530</v>
      </c>
      <c r="C127" s="24">
        <f t="shared" si="87"/>
        <v>2861.1963470319652</v>
      </c>
      <c r="D127" s="24"/>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row>
    <row r="128" spans="1:246" s="2" customFormat="1" ht="15" hidden="1" x14ac:dyDescent="0.25">
      <c r="A128" s="2">
        <v>34</v>
      </c>
      <c r="B128" s="41">
        <f t="shared" ca="1" si="85"/>
        <v>45561</v>
      </c>
      <c r="C128" s="24">
        <f t="shared" si="87"/>
        <v>2833.4155251141574</v>
      </c>
      <c r="D128" s="24"/>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row>
    <row r="129" spans="1:246" s="2" customFormat="1" ht="15" hidden="1" x14ac:dyDescent="0.25">
      <c r="A129" s="2">
        <v>35</v>
      </c>
      <c r="B129" s="41">
        <f t="shared" ca="1" si="85"/>
        <v>45591</v>
      </c>
      <c r="C129" s="24">
        <f t="shared" si="87"/>
        <v>2805.6347031963487</v>
      </c>
      <c r="D129" s="24"/>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row>
    <row r="130" spans="1:246" s="2" customFormat="1" ht="15" hidden="1" x14ac:dyDescent="0.25">
      <c r="A130" s="2">
        <v>36</v>
      </c>
      <c r="B130" s="41">
        <f t="shared" ca="1" si="85"/>
        <v>45622</v>
      </c>
      <c r="C130" s="24">
        <f t="shared" si="87"/>
        <v>2777.8538812785405</v>
      </c>
      <c r="D130" s="24"/>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row>
    <row r="131" spans="1:246" s="2" customFormat="1" ht="15" hidden="1" x14ac:dyDescent="0.25">
      <c r="A131" s="2">
        <v>37</v>
      </c>
      <c r="B131" s="41">
        <f t="shared" ca="1" si="85"/>
        <v>45652</v>
      </c>
      <c r="C131" s="24">
        <f t="shared" ref="C131:C142" si="88">Q36</f>
        <v>3900.0730593607332</v>
      </c>
      <c r="D131" s="24"/>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row>
    <row r="132" spans="1:246" s="2" customFormat="1" ht="15" hidden="1" x14ac:dyDescent="0.25">
      <c r="A132" s="2">
        <v>38</v>
      </c>
      <c r="B132" s="41">
        <f t="shared" ca="1" si="85"/>
        <v>45683</v>
      </c>
      <c r="C132" s="24">
        <f t="shared" si="88"/>
        <v>2722.292237442924</v>
      </c>
      <c r="D132" s="24"/>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row>
    <row r="133" spans="1:246" s="2" customFormat="1" ht="15" hidden="1" x14ac:dyDescent="0.25">
      <c r="A133" s="2">
        <v>39</v>
      </c>
      <c r="B133" s="41">
        <f t="shared" ca="1" si="85"/>
        <v>45714</v>
      </c>
      <c r="C133" s="24">
        <f t="shared" si="88"/>
        <v>2694.5114155251158</v>
      </c>
      <c r="D133" s="24"/>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row>
    <row r="134" spans="1:246" s="2" customFormat="1" ht="15" hidden="1" x14ac:dyDescent="0.25">
      <c r="A134" s="2">
        <v>40</v>
      </c>
      <c r="B134" s="41">
        <f t="shared" ca="1" si="85"/>
        <v>45742</v>
      </c>
      <c r="C134" s="24">
        <f t="shared" si="88"/>
        <v>2666.7305936073076</v>
      </c>
      <c r="D134" s="2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row>
    <row r="135" spans="1:246" s="2" customFormat="1" ht="15" hidden="1" x14ac:dyDescent="0.25">
      <c r="A135" s="2">
        <v>41</v>
      </c>
      <c r="B135" s="41">
        <f t="shared" ca="1" si="85"/>
        <v>45773</v>
      </c>
      <c r="C135" s="24">
        <f t="shared" si="88"/>
        <v>2638.9497716894994</v>
      </c>
      <c r="D135" s="24"/>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row>
    <row r="136" spans="1:246" s="2" customFormat="1" ht="15" hidden="1" x14ac:dyDescent="0.25">
      <c r="A136" s="2">
        <v>42</v>
      </c>
      <c r="B136" s="41">
        <f t="shared" ca="1" si="85"/>
        <v>45803</v>
      </c>
      <c r="C136" s="24">
        <f t="shared" si="88"/>
        <v>2611.1689497716911</v>
      </c>
      <c r="D136" s="24"/>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row>
    <row r="137" spans="1:246" s="2" customFormat="1" ht="15" hidden="1" x14ac:dyDescent="0.25">
      <c r="A137" s="2">
        <v>43</v>
      </c>
      <c r="B137" s="41">
        <f t="shared" ca="1" si="85"/>
        <v>45834</v>
      </c>
      <c r="C137" s="24">
        <f t="shared" si="88"/>
        <v>2583.3881278538829</v>
      </c>
      <c r="D137" s="24"/>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row>
    <row r="138" spans="1:246" s="2" customFormat="1" ht="15" hidden="1" x14ac:dyDescent="0.25">
      <c r="A138" s="2">
        <v>44</v>
      </c>
      <c r="B138" s="41">
        <f t="shared" ca="1" si="85"/>
        <v>45864</v>
      </c>
      <c r="C138" s="24">
        <f t="shared" si="88"/>
        <v>2555.6073059360747</v>
      </c>
      <c r="D138" s="24"/>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row>
    <row r="139" spans="1:246" s="2" customFormat="1" ht="15" hidden="1" x14ac:dyDescent="0.25">
      <c r="A139" s="2">
        <v>45</v>
      </c>
      <c r="B139" s="41">
        <f t="shared" ca="1" si="85"/>
        <v>45895</v>
      </c>
      <c r="C139" s="24">
        <f t="shared" si="88"/>
        <v>2527.8264840182665</v>
      </c>
      <c r="D139" s="24"/>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row>
    <row r="140" spans="1:246" s="2" customFormat="1" ht="15" hidden="1" x14ac:dyDescent="0.25">
      <c r="A140" s="2">
        <v>46</v>
      </c>
      <c r="B140" s="41">
        <f t="shared" ca="1" si="85"/>
        <v>45926</v>
      </c>
      <c r="C140" s="24">
        <f t="shared" si="88"/>
        <v>2500.0456621004582</v>
      </c>
      <c r="D140" s="24"/>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row>
    <row r="141" spans="1:246" s="2" customFormat="1" ht="15" hidden="1" x14ac:dyDescent="0.25">
      <c r="A141" s="2">
        <v>47</v>
      </c>
      <c r="B141" s="41">
        <f t="shared" ca="1" si="85"/>
        <v>45956</v>
      </c>
      <c r="C141" s="24">
        <f t="shared" si="88"/>
        <v>2472.26484018265</v>
      </c>
      <c r="D141" s="24"/>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row>
    <row r="142" spans="1:246" s="2" customFormat="1" ht="15" hidden="1" x14ac:dyDescent="0.25">
      <c r="A142" s="2">
        <v>48</v>
      </c>
      <c r="B142" s="41">
        <f t="shared" ca="1" si="85"/>
        <v>45987</v>
      </c>
      <c r="C142" s="24">
        <f t="shared" si="88"/>
        <v>2444.4840182648418</v>
      </c>
      <c r="D142" s="24"/>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row>
    <row r="143" spans="1:246" s="2" customFormat="1" ht="15" hidden="1" x14ac:dyDescent="0.25">
      <c r="A143" s="2">
        <v>49</v>
      </c>
      <c r="B143" s="41">
        <f t="shared" ca="1" si="85"/>
        <v>46017</v>
      </c>
      <c r="C143" s="24">
        <f t="shared" ref="C143:C154" si="89">U36</f>
        <v>3366.7031963470345</v>
      </c>
      <c r="D143" s="24"/>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row>
    <row r="144" spans="1:246" s="2" customFormat="1" ht="15" hidden="1" x14ac:dyDescent="0.25">
      <c r="A144" s="2">
        <v>50</v>
      </c>
      <c r="B144" s="41">
        <f t="shared" ca="1" si="85"/>
        <v>46048</v>
      </c>
      <c r="C144" s="24">
        <f t="shared" si="89"/>
        <v>2388.9223744292253</v>
      </c>
      <c r="D144" s="2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row>
    <row r="145" spans="1:246" s="2" customFormat="1" ht="15" hidden="1" x14ac:dyDescent="0.25">
      <c r="A145" s="2">
        <v>51</v>
      </c>
      <c r="B145" s="41">
        <f t="shared" ca="1" si="85"/>
        <v>46079</v>
      </c>
      <c r="C145" s="24">
        <f t="shared" si="89"/>
        <v>2361.1415525114171</v>
      </c>
      <c r="D145" s="24"/>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row>
    <row r="146" spans="1:246" s="2" customFormat="1" ht="15" hidden="1" x14ac:dyDescent="0.25">
      <c r="A146" s="2">
        <v>52</v>
      </c>
      <c r="B146" s="41">
        <f t="shared" ca="1" si="85"/>
        <v>46107</v>
      </c>
      <c r="C146" s="24">
        <f t="shared" si="89"/>
        <v>2333.3607305936089</v>
      </c>
      <c r="D146" s="24"/>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row>
    <row r="147" spans="1:246" s="2" customFormat="1" ht="15" hidden="1" x14ac:dyDescent="0.25">
      <c r="A147" s="2">
        <v>53</v>
      </c>
      <c r="B147" s="41">
        <f t="shared" ca="1" si="85"/>
        <v>46138</v>
      </c>
      <c r="C147" s="24">
        <f t="shared" si="89"/>
        <v>2305.5799086758007</v>
      </c>
      <c r="D147" s="24"/>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row>
    <row r="148" spans="1:246" s="2" customFormat="1" ht="15" hidden="1" x14ac:dyDescent="0.25">
      <c r="A148" s="2">
        <v>54</v>
      </c>
      <c r="B148" s="41">
        <f t="shared" ca="1" si="85"/>
        <v>46168</v>
      </c>
      <c r="C148" s="24">
        <f t="shared" si="89"/>
        <v>2277.7990867579924</v>
      </c>
      <c r="D148" s="24"/>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row>
    <row r="149" spans="1:246" s="2" customFormat="1" ht="15" hidden="1" x14ac:dyDescent="0.25">
      <c r="A149" s="2">
        <v>55</v>
      </c>
      <c r="B149" s="41">
        <f t="shared" ca="1" si="85"/>
        <v>46199</v>
      </c>
      <c r="C149" s="24">
        <f t="shared" si="89"/>
        <v>2250.0182648401842</v>
      </c>
      <c r="D149" s="24"/>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row>
    <row r="150" spans="1:246" s="2" customFormat="1" ht="15" hidden="1" x14ac:dyDescent="0.25">
      <c r="A150" s="2">
        <v>56</v>
      </c>
      <c r="B150" s="41">
        <f t="shared" ca="1" si="85"/>
        <v>46229</v>
      </c>
      <c r="C150" s="24">
        <f t="shared" si="89"/>
        <v>2222.237442922376</v>
      </c>
      <c r="D150" s="24"/>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row>
    <row r="151" spans="1:246" s="2" customFormat="1" ht="15" hidden="1" x14ac:dyDescent="0.25">
      <c r="A151" s="2">
        <v>57</v>
      </c>
      <c r="B151" s="41">
        <f t="shared" ca="1" si="85"/>
        <v>46260</v>
      </c>
      <c r="C151" s="24">
        <f t="shared" si="89"/>
        <v>2194.4566210045678</v>
      </c>
      <c r="D151" s="24"/>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row>
    <row r="152" spans="1:246" s="2" customFormat="1" ht="15" hidden="1" x14ac:dyDescent="0.25">
      <c r="A152" s="2">
        <v>58</v>
      </c>
      <c r="B152" s="41">
        <f t="shared" ca="1" si="85"/>
        <v>46291</v>
      </c>
      <c r="C152" s="24">
        <f t="shared" si="89"/>
        <v>2166.6757990867595</v>
      </c>
      <c r="D152" s="24"/>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row>
    <row r="153" spans="1:246" s="2" customFormat="1" ht="15" hidden="1" x14ac:dyDescent="0.25">
      <c r="A153" s="2">
        <v>59</v>
      </c>
      <c r="B153" s="41">
        <f t="shared" ca="1" si="85"/>
        <v>46321</v>
      </c>
      <c r="C153" s="24">
        <f t="shared" si="89"/>
        <v>2138.8949771689513</v>
      </c>
      <c r="D153" s="24"/>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row>
    <row r="154" spans="1:246" s="2" customFormat="1" ht="15" hidden="1" x14ac:dyDescent="0.25">
      <c r="A154" s="2">
        <v>60</v>
      </c>
      <c r="B154" s="41">
        <f t="shared" ca="1" si="85"/>
        <v>46352</v>
      </c>
      <c r="C154" s="24">
        <f t="shared" si="89"/>
        <v>5541.1141552511435</v>
      </c>
      <c r="D154" s="2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row>
    <row r="155" spans="1:246" s="2" customFormat="1" ht="15" hidden="1" x14ac:dyDescent="0.25">
      <c r="A155" s="2">
        <v>61</v>
      </c>
      <c r="B155" s="41">
        <f t="shared" ca="1" si="85"/>
        <v>46382</v>
      </c>
      <c r="C155" s="24">
        <f t="shared" ref="C155:C166" si="90">Y36</f>
        <v>0</v>
      </c>
      <c r="D155" s="24"/>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row>
    <row r="156" spans="1:246" s="2" customFormat="1" ht="15" hidden="1" x14ac:dyDescent="0.25">
      <c r="A156" s="2">
        <v>62</v>
      </c>
      <c r="B156" s="41">
        <f t="shared" ca="1" si="85"/>
        <v>46413</v>
      </c>
      <c r="C156" s="24">
        <f t="shared" si="90"/>
        <v>0</v>
      </c>
      <c r="D156" s="24"/>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row>
    <row r="157" spans="1:246" s="2" customFormat="1" ht="15" hidden="1" x14ac:dyDescent="0.25">
      <c r="A157" s="2">
        <v>63</v>
      </c>
      <c r="B157" s="41">
        <f t="shared" ca="1" si="85"/>
        <v>46444</v>
      </c>
      <c r="C157" s="24">
        <f t="shared" si="90"/>
        <v>0</v>
      </c>
      <c r="D157" s="24"/>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row>
    <row r="158" spans="1:246" s="2" customFormat="1" ht="15" hidden="1" x14ac:dyDescent="0.25">
      <c r="A158" s="2">
        <v>64</v>
      </c>
      <c r="B158" s="41">
        <f t="shared" ca="1" si="85"/>
        <v>46472</v>
      </c>
      <c r="C158" s="24">
        <f t="shared" si="90"/>
        <v>0</v>
      </c>
      <c r="D158" s="24"/>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row>
    <row r="159" spans="1:246" s="2" customFormat="1" ht="15" hidden="1" x14ac:dyDescent="0.25">
      <c r="A159" s="2">
        <v>65</v>
      </c>
      <c r="B159" s="41">
        <f t="shared" ca="1" si="85"/>
        <v>46503</v>
      </c>
      <c r="C159" s="24">
        <f t="shared" si="90"/>
        <v>0</v>
      </c>
      <c r="D159" s="24"/>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row>
    <row r="160" spans="1:246" s="2" customFormat="1" ht="15" hidden="1" x14ac:dyDescent="0.25">
      <c r="A160" s="2">
        <v>66</v>
      </c>
      <c r="B160" s="41">
        <f t="shared" ca="1" si="85"/>
        <v>46533</v>
      </c>
      <c r="C160" s="24">
        <f t="shared" si="90"/>
        <v>0</v>
      </c>
      <c r="D160" s="24"/>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row>
    <row r="161" spans="1:246" s="2" customFormat="1" ht="15" hidden="1" x14ac:dyDescent="0.25">
      <c r="A161" s="2">
        <v>67</v>
      </c>
      <c r="B161" s="41">
        <f t="shared" ref="B161:B224" ca="1" si="91">EDATE(B160,1)</f>
        <v>46564</v>
      </c>
      <c r="C161" s="24">
        <f t="shared" si="90"/>
        <v>0</v>
      </c>
      <c r="D161" s="24"/>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row>
    <row r="162" spans="1:246" s="2" customFormat="1" ht="15" hidden="1" x14ac:dyDescent="0.25">
      <c r="A162" s="2">
        <v>68</v>
      </c>
      <c r="B162" s="41">
        <f t="shared" ca="1" si="91"/>
        <v>46594</v>
      </c>
      <c r="C162" s="24">
        <f t="shared" si="90"/>
        <v>0</v>
      </c>
      <c r="D162" s="24"/>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row>
    <row r="163" spans="1:246" s="2" customFormat="1" ht="15" hidden="1" x14ac:dyDescent="0.25">
      <c r="A163" s="2">
        <v>69</v>
      </c>
      <c r="B163" s="41">
        <f t="shared" ca="1" si="91"/>
        <v>46625</v>
      </c>
      <c r="C163" s="24">
        <f t="shared" si="90"/>
        <v>0</v>
      </c>
      <c r="D163" s="24"/>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row>
    <row r="164" spans="1:246" s="2" customFormat="1" ht="15" hidden="1" x14ac:dyDescent="0.25">
      <c r="A164" s="2">
        <v>70</v>
      </c>
      <c r="B164" s="41">
        <f t="shared" ca="1" si="91"/>
        <v>46656</v>
      </c>
      <c r="C164" s="24">
        <f t="shared" si="90"/>
        <v>0</v>
      </c>
      <c r="D164" s="2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row>
    <row r="165" spans="1:246" s="2" customFormat="1" ht="15" hidden="1" x14ac:dyDescent="0.25">
      <c r="A165" s="2">
        <v>71</v>
      </c>
      <c r="B165" s="41">
        <f t="shared" ca="1" si="91"/>
        <v>46686</v>
      </c>
      <c r="C165" s="24">
        <f t="shared" si="90"/>
        <v>0</v>
      </c>
      <c r="D165" s="24"/>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row>
    <row r="166" spans="1:246" s="2" customFormat="1" ht="15" hidden="1" x14ac:dyDescent="0.25">
      <c r="A166" s="2">
        <v>72</v>
      </c>
      <c r="B166" s="41">
        <f t="shared" ca="1" si="91"/>
        <v>46717</v>
      </c>
      <c r="C166" s="24">
        <f t="shared" si="90"/>
        <v>0</v>
      </c>
      <c r="D166" s="24"/>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row>
    <row r="167" spans="1:246" s="2" customFormat="1" ht="15" hidden="1" x14ac:dyDescent="0.25">
      <c r="A167" s="2">
        <v>73</v>
      </c>
      <c r="B167" s="41">
        <f t="shared" ca="1" si="91"/>
        <v>46747</v>
      </c>
      <c r="C167" s="24">
        <f t="shared" ref="C167:C178" si="92">AC36</f>
        <v>0</v>
      </c>
      <c r="D167" s="24"/>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row>
    <row r="168" spans="1:246" s="2" customFormat="1" ht="15" hidden="1" x14ac:dyDescent="0.25">
      <c r="A168" s="2">
        <v>74</v>
      </c>
      <c r="B168" s="41">
        <f t="shared" ca="1" si="91"/>
        <v>46778</v>
      </c>
      <c r="C168" s="24">
        <f t="shared" si="92"/>
        <v>0</v>
      </c>
      <c r="D168" s="24"/>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row>
    <row r="169" spans="1:246" s="2" customFormat="1" ht="15" hidden="1" x14ac:dyDescent="0.25">
      <c r="A169" s="2">
        <v>75</v>
      </c>
      <c r="B169" s="41">
        <f t="shared" ca="1" si="91"/>
        <v>46809</v>
      </c>
      <c r="C169" s="24">
        <f t="shared" si="92"/>
        <v>0</v>
      </c>
      <c r="D169" s="24"/>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row>
    <row r="170" spans="1:246" s="2" customFormat="1" ht="15" hidden="1" x14ac:dyDescent="0.25">
      <c r="A170" s="2">
        <v>76</v>
      </c>
      <c r="B170" s="41">
        <f t="shared" ca="1" si="91"/>
        <v>46838</v>
      </c>
      <c r="C170" s="24">
        <f t="shared" si="92"/>
        <v>0</v>
      </c>
      <c r="D170" s="24"/>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row>
    <row r="171" spans="1:246" s="2" customFormat="1" ht="15" hidden="1" x14ac:dyDescent="0.25">
      <c r="A171" s="2">
        <v>77</v>
      </c>
      <c r="B171" s="41">
        <f t="shared" ca="1" si="91"/>
        <v>46869</v>
      </c>
      <c r="C171" s="24">
        <f t="shared" si="92"/>
        <v>0</v>
      </c>
      <c r="D171" s="24"/>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row>
    <row r="172" spans="1:246" s="2" customFormat="1" ht="15" hidden="1" x14ac:dyDescent="0.25">
      <c r="A172" s="2">
        <v>78</v>
      </c>
      <c r="B172" s="41">
        <f t="shared" ca="1" si="91"/>
        <v>46899</v>
      </c>
      <c r="C172" s="24">
        <f t="shared" si="92"/>
        <v>0</v>
      </c>
      <c r="D172" s="24"/>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row>
    <row r="173" spans="1:246" s="2" customFormat="1" ht="15" hidden="1" x14ac:dyDescent="0.25">
      <c r="A173" s="2">
        <v>79</v>
      </c>
      <c r="B173" s="41">
        <f t="shared" ca="1" si="91"/>
        <v>46930</v>
      </c>
      <c r="C173" s="24">
        <f t="shared" si="92"/>
        <v>0</v>
      </c>
      <c r="D173" s="24"/>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row>
    <row r="174" spans="1:246" s="2" customFormat="1" ht="15" hidden="1" x14ac:dyDescent="0.25">
      <c r="A174" s="2">
        <v>80</v>
      </c>
      <c r="B174" s="41">
        <f t="shared" ca="1" si="91"/>
        <v>46960</v>
      </c>
      <c r="C174" s="24">
        <f t="shared" si="92"/>
        <v>0</v>
      </c>
      <c r="D174" s="2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row>
    <row r="175" spans="1:246" s="2" customFormat="1" ht="15" hidden="1" x14ac:dyDescent="0.25">
      <c r="A175" s="2">
        <v>81</v>
      </c>
      <c r="B175" s="41">
        <f t="shared" ca="1" si="91"/>
        <v>46991</v>
      </c>
      <c r="C175" s="24">
        <f t="shared" si="92"/>
        <v>0</v>
      </c>
      <c r="D175" s="24"/>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row>
    <row r="176" spans="1:246" s="2" customFormat="1" ht="15" hidden="1" x14ac:dyDescent="0.25">
      <c r="A176" s="2">
        <v>82</v>
      </c>
      <c r="B176" s="41">
        <f t="shared" ca="1" si="91"/>
        <v>47022</v>
      </c>
      <c r="C176" s="24">
        <f t="shared" si="92"/>
        <v>0</v>
      </c>
      <c r="D176" s="24"/>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row>
    <row r="177" spans="1:246" s="2" customFormat="1" ht="15" hidden="1" x14ac:dyDescent="0.25">
      <c r="A177" s="2">
        <v>83</v>
      </c>
      <c r="B177" s="41">
        <f t="shared" ca="1" si="91"/>
        <v>47052</v>
      </c>
      <c r="C177" s="24">
        <f t="shared" si="92"/>
        <v>0</v>
      </c>
      <c r="D177" s="24"/>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row>
    <row r="178" spans="1:246" s="2" customFormat="1" ht="15" hidden="1" x14ac:dyDescent="0.25">
      <c r="A178" s="2">
        <v>84</v>
      </c>
      <c r="B178" s="41">
        <f t="shared" ca="1" si="91"/>
        <v>47083</v>
      </c>
      <c r="C178" s="24">
        <f t="shared" si="92"/>
        <v>0</v>
      </c>
      <c r="D178" s="24"/>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row>
    <row r="179" spans="1:246" s="2" customFormat="1" ht="15" hidden="1" x14ac:dyDescent="0.25">
      <c r="A179" s="2">
        <v>85</v>
      </c>
      <c r="B179" s="41">
        <f t="shared" ca="1" si="91"/>
        <v>47113</v>
      </c>
      <c r="C179" s="24">
        <f t="shared" ref="C179:C190" si="93">E51</f>
        <v>0</v>
      </c>
      <c r="D179" s="24"/>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row>
    <row r="180" spans="1:246" s="2" customFormat="1" ht="15" hidden="1" x14ac:dyDescent="0.25">
      <c r="A180" s="2">
        <v>86</v>
      </c>
      <c r="B180" s="41">
        <f t="shared" ca="1" si="91"/>
        <v>47144</v>
      </c>
      <c r="C180" s="24">
        <f t="shared" si="93"/>
        <v>0</v>
      </c>
      <c r="D180" s="24"/>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row>
    <row r="181" spans="1:246" s="2" customFormat="1" ht="15" hidden="1" x14ac:dyDescent="0.25">
      <c r="A181" s="2">
        <v>87</v>
      </c>
      <c r="B181" s="41">
        <f t="shared" ca="1" si="91"/>
        <v>47175</v>
      </c>
      <c r="C181" s="24">
        <f t="shared" si="93"/>
        <v>0</v>
      </c>
      <c r="D181" s="24"/>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row>
    <row r="182" spans="1:246" s="2" customFormat="1" ht="15" hidden="1" x14ac:dyDescent="0.25">
      <c r="A182" s="2">
        <v>88</v>
      </c>
      <c r="B182" s="41">
        <f t="shared" ca="1" si="91"/>
        <v>47203</v>
      </c>
      <c r="C182" s="24">
        <f t="shared" si="93"/>
        <v>0</v>
      </c>
      <c r="D182" s="24"/>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row>
    <row r="183" spans="1:246" s="2" customFormat="1" ht="15" hidden="1" x14ac:dyDescent="0.25">
      <c r="A183" s="2">
        <v>89</v>
      </c>
      <c r="B183" s="41">
        <f t="shared" ca="1" si="91"/>
        <v>47234</v>
      </c>
      <c r="C183" s="24">
        <f t="shared" si="93"/>
        <v>0</v>
      </c>
      <c r="D183" s="24"/>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row>
    <row r="184" spans="1:246" s="2" customFormat="1" ht="15" hidden="1" x14ac:dyDescent="0.25">
      <c r="A184" s="2">
        <v>90</v>
      </c>
      <c r="B184" s="41">
        <f t="shared" ca="1" si="91"/>
        <v>47264</v>
      </c>
      <c r="C184" s="24">
        <f t="shared" si="93"/>
        <v>0</v>
      </c>
      <c r="D184" s="2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row>
    <row r="185" spans="1:246" s="2" customFormat="1" ht="15" hidden="1" x14ac:dyDescent="0.25">
      <c r="A185" s="2">
        <v>91</v>
      </c>
      <c r="B185" s="41">
        <f t="shared" ca="1" si="91"/>
        <v>47295</v>
      </c>
      <c r="C185" s="24">
        <f t="shared" si="93"/>
        <v>0</v>
      </c>
      <c r="D185" s="24"/>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row>
    <row r="186" spans="1:246" s="2" customFormat="1" ht="15" hidden="1" x14ac:dyDescent="0.25">
      <c r="A186" s="2">
        <v>92</v>
      </c>
      <c r="B186" s="41">
        <f t="shared" ca="1" si="91"/>
        <v>47325</v>
      </c>
      <c r="C186" s="24">
        <f t="shared" si="93"/>
        <v>0</v>
      </c>
      <c r="D186" s="24"/>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row>
    <row r="187" spans="1:246" s="2" customFormat="1" ht="15" hidden="1" x14ac:dyDescent="0.25">
      <c r="A187" s="2">
        <v>93</v>
      </c>
      <c r="B187" s="41">
        <f t="shared" ca="1" si="91"/>
        <v>47356</v>
      </c>
      <c r="C187" s="24">
        <f t="shared" si="93"/>
        <v>0</v>
      </c>
      <c r="D187" s="24"/>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row>
    <row r="188" spans="1:246" s="2" customFormat="1" ht="15" hidden="1" x14ac:dyDescent="0.25">
      <c r="A188" s="2">
        <v>94</v>
      </c>
      <c r="B188" s="41">
        <f t="shared" ca="1" si="91"/>
        <v>47387</v>
      </c>
      <c r="C188" s="24">
        <f t="shared" si="93"/>
        <v>0</v>
      </c>
      <c r="D188" s="24"/>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row>
    <row r="189" spans="1:246" s="2" customFormat="1" ht="15" hidden="1" x14ac:dyDescent="0.25">
      <c r="A189" s="2">
        <v>95</v>
      </c>
      <c r="B189" s="41">
        <f t="shared" ca="1" si="91"/>
        <v>47417</v>
      </c>
      <c r="C189" s="24">
        <f t="shared" si="93"/>
        <v>0</v>
      </c>
      <c r="D189" s="24"/>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row>
    <row r="190" spans="1:246" s="2" customFormat="1" ht="15" hidden="1" x14ac:dyDescent="0.25">
      <c r="A190" s="2">
        <v>96</v>
      </c>
      <c r="B190" s="41">
        <f t="shared" ca="1" si="91"/>
        <v>47448</v>
      </c>
      <c r="C190" s="24">
        <f t="shared" si="93"/>
        <v>0</v>
      </c>
      <c r="D190" s="24"/>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row>
    <row r="191" spans="1:246" s="2" customFormat="1" ht="15" hidden="1" x14ac:dyDescent="0.25">
      <c r="A191" s="2">
        <v>97</v>
      </c>
      <c r="B191" s="41">
        <f t="shared" ca="1" si="91"/>
        <v>47478</v>
      </c>
      <c r="C191" s="24">
        <f t="shared" ref="C191:C202" si="94">I51</f>
        <v>0</v>
      </c>
      <c r="D191" s="24"/>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row>
    <row r="192" spans="1:246" s="2" customFormat="1" ht="15" hidden="1" x14ac:dyDescent="0.25">
      <c r="A192" s="2">
        <v>98</v>
      </c>
      <c r="B192" s="41">
        <f t="shared" ca="1" si="91"/>
        <v>47509</v>
      </c>
      <c r="C192" s="24">
        <f t="shared" si="94"/>
        <v>0</v>
      </c>
      <c r="D192" s="24"/>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row>
    <row r="193" spans="1:246" s="2" customFormat="1" ht="15" hidden="1" x14ac:dyDescent="0.25">
      <c r="A193" s="2">
        <v>99</v>
      </c>
      <c r="B193" s="41">
        <f t="shared" ca="1" si="91"/>
        <v>47540</v>
      </c>
      <c r="C193" s="24">
        <f t="shared" si="94"/>
        <v>0</v>
      </c>
      <c r="D193" s="24"/>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row>
    <row r="194" spans="1:246" s="2" customFormat="1" ht="15" hidden="1" x14ac:dyDescent="0.25">
      <c r="A194" s="2">
        <v>100</v>
      </c>
      <c r="B194" s="41">
        <f t="shared" ca="1" si="91"/>
        <v>47568</v>
      </c>
      <c r="C194" s="24">
        <f t="shared" si="94"/>
        <v>0</v>
      </c>
      <c r="D194" s="2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row>
    <row r="195" spans="1:246" s="2" customFormat="1" ht="15" hidden="1" x14ac:dyDescent="0.25">
      <c r="A195" s="2">
        <v>101</v>
      </c>
      <c r="B195" s="41">
        <f t="shared" ca="1" si="91"/>
        <v>47599</v>
      </c>
      <c r="C195" s="24">
        <f t="shared" si="94"/>
        <v>0</v>
      </c>
      <c r="D195" s="24"/>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row>
    <row r="196" spans="1:246" s="2" customFormat="1" ht="15" hidden="1" x14ac:dyDescent="0.25">
      <c r="A196" s="2">
        <v>102</v>
      </c>
      <c r="B196" s="41">
        <f t="shared" ca="1" si="91"/>
        <v>47629</v>
      </c>
      <c r="C196" s="24">
        <f t="shared" si="94"/>
        <v>0</v>
      </c>
      <c r="D196" s="24"/>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row>
    <row r="197" spans="1:246" s="2" customFormat="1" ht="15" hidden="1" x14ac:dyDescent="0.25">
      <c r="A197" s="2">
        <v>103</v>
      </c>
      <c r="B197" s="41">
        <f t="shared" ca="1" si="91"/>
        <v>47660</v>
      </c>
      <c r="C197" s="24">
        <f t="shared" si="94"/>
        <v>0</v>
      </c>
      <c r="D197" s="24"/>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row>
    <row r="198" spans="1:246" s="2" customFormat="1" ht="15" hidden="1" x14ac:dyDescent="0.25">
      <c r="A198" s="2">
        <v>104</v>
      </c>
      <c r="B198" s="41">
        <f t="shared" ca="1" si="91"/>
        <v>47690</v>
      </c>
      <c r="C198" s="24">
        <f t="shared" si="94"/>
        <v>0</v>
      </c>
      <c r="D198" s="24"/>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row>
    <row r="199" spans="1:246" s="2" customFormat="1" ht="15" hidden="1" x14ac:dyDescent="0.25">
      <c r="A199" s="2">
        <v>105</v>
      </c>
      <c r="B199" s="41">
        <f t="shared" ca="1" si="91"/>
        <v>47721</v>
      </c>
      <c r="C199" s="24">
        <f t="shared" si="94"/>
        <v>0</v>
      </c>
      <c r="D199" s="24"/>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row>
    <row r="200" spans="1:246" s="2" customFormat="1" ht="15" hidden="1" x14ac:dyDescent="0.25">
      <c r="A200" s="2">
        <v>106</v>
      </c>
      <c r="B200" s="41">
        <f t="shared" ca="1" si="91"/>
        <v>47752</v>
      </c>
      <c r="C200" s="24">
        <f t="shared" si="94"/>
        <v>0</v>
      </c>
      <c r="D200" s="24"/>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row>
    <row r="201" spans="1:246" s="2" customFormat="1" ht="15" hidden="1" x14ac:dyDescent="0.25">
      <c r="A201" s="2">
        <v>107</v>
      </c>
      <c r="B201" s="41">
        <f t="shared" ca="1" si="91"/>
        <v>47782</v>
      </c>
      <c r="C201" s="24">
        <f t="shared" si="94"/>
        <v>0</v>
      </c>
      <c r="D201" s="24"/>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row>
    <row r="202" spans="1:246" s="2" customFormat="1" ht="15" hidden="1" x14ac:dyDescent="0.25">
      <c r="A202" s="2">
        <v>108</v>
      </c>
      <c r="B202" s="41">
        <f t="shared" ca="1" si="91"/>
        <v>47813</v>
      </c>
      <c r="C202" s="24">
        <f t="shared" si="94"/>
        <v>0</v>
      </c>
      <c r="D202" s="24"/>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row>
    <row r="203" spans="1:246" s="2" customFormat="1" ht="15" hidden="1" x14ac:dyDescent="0.25">
      <c r="A203" s="2">
        <v>109</v>
      </c>
      <c r="B203" s="41">
        <f t="shared" ca="1" si="91"/>
        <v>47843</v>
      </c>
      <c r="C203" s="24">
        <f t="shared" ref="C203:C214" si="95">M51</f>
        <v>0</v>
      </c>
      <c r="D203" s="24"/>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row>
    <row r="204" spans="1:246" s="2" customFormat="1" ht="15" hidden="1" x14ac:dyDescent="0.25">
      <c r="A204" s="2">
        <v>110</v>
      </c>
      <c r="B204" s="41">
        <f t="shared" ca="1" si="91"/>
        <v>47874</v>
      </c>
      <c r="C204" s="24">
        <f t="shared" si="95"/>
        <v>0</v>
      </c>
      <c r="D204" s="2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row>
    <row r="205" spans="1:246" s="2" customFormat="1" ht="15" hidden="1" x14ac:dyDescent="0.25">
      <c r="A205" s="2">
        <v>111</v>
      </c>
      <c r="B205" s="41">
        <f t="shared" ca="1" si="91"/>
        <v>47905</v>
      </c>
      <c r="C205" s="24">
        <f t="shared" si="95"/>
        <v>0</v>
      </c>
      <c r="D205" s="24"/>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row>
    <row r="206" spans="1:246" s="2" customFormat="1" ht="15" hidden="1" x14ac:dyDescent="0.25">
      <c r="A206" s="2">
        <v>112</v>
      </c>
      <c r="B206" s="41">
        <f t="shared" ca="1" si="91"/>
        <v>47933</v>
      </c>
      <c r="C206" s="24">
        <f t="shared" si="95"/>
        <v>0</v>
      </c>
      <c r="D206" s="24"/>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row>
    <row r="207" spans="1:246" s="2" customFormat="1" ht="15" hidden="1" x14ac:dyDescent="0.25">
      <c r="A207" s="2">
        <v>113</v>
      </c>
      <c r="B207" s="41">
        <f t="shared" ca="1" si="91"/>
        <v>47964</v>
      </c>
      <c r="C207" s="24">
        <f t="shared" si="95"/>
        <v>0</v>
      </c>
      <c r="D207" s="24"/>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row>
    <row r="208" spans="1:246" s="2" customFormat="1" ht="15" hidden="1" x14ac:dyDescent="0.25">
      <c r="A208" s="2">
        <v>114</v>
      </c>
      <c r="B208" s="41">
        <f t="shared" ca="1" si="91"/>
        <v>47994</v>
      </c>
      <c r="C208" s="24">
        <f t="shared" si="95"/>
        <v>0</v>
      </c>
      <c r="D208" s="24"/>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row>
    <row r="209" spans="1:246" s="2" customFormat="1" ht="15" hidden="1" x14ac:dyDescent="0.25">
      <c r="A209" s="2">
        <v>115</v>
      </c>
      <c r="B209" s="41">
        <f t="shared" ca="1" si="91"/>
        <v>48025</v>
      </c>
      <c r="C209" s="24">
        <f t="shared" si="95"/>
        <v>0</v>
      </c>
      <c r="D209" s="24"/>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row>
    <row r="210" spans="1:246" s="2" customFormat="1" ht="15" hidden="1" x14ac:dyDescent="0.25">
      <c r="A210" s="2">
        <v>116</v>
      </c>
      <c r="B210" s="41">
        <f t="shared" ca="1" si="91"/>
        <v>48055</v>
      </c>
      <c r="C210" s="24">
        <f t="shared" si="95"/>
        <v>0</v>
      </c>
      <c r="D210" s="24"/>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row>
    <row r="211" spans="1:246" s="2" customFormat="1" ht="15" hidden="1" x14ac:dyDescent="0.25">
      <c r="A211" s="2">
        <v>117</v>
      </c>
      <c r="B211" s="41">
        <f t="shared" ca="1" si="91"/>
        <v>48086</v>
      </c>
      <c r="C211" s="24">
        <f t="shared" si="95"/>
        <v>0</v>
      </c>
      <c r="D211" s="24"/>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row>
    <row r="212" spans="1:246" s="2" customFormat="1" ht="15" hidden="1" x14ac:dyDescent="0.25">
      <c r="A212" s="2">
        <v>118</v>
      </c>
      <c r="B212" s="41">
        <f t="shared" ca="1" si="91"/>
        <v>48117</v>
      </c>
      <c r="C212" s="24">
        <f t="shared" si="95"/>
        <v>0</v>
      </c>
      <c r="D212" s="24"/>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row>
    <row r="213" spans="1:246" s="2" customFormat="1" ht="15" hidden="1" x14ac:dyDescent="0.25">
      <c r="A213" s="2">
        <v>119</v>
      </c>
      <c r="B213" s="41">
        <f t="shared" ca="1" si="91"/>
        <v>48147</v>
      </c>
      <c r="C213" s="24">
        <f t="shared" si="95"/>
        <v>0</v>
      </c>
      <c r="D213" s="24"/>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row>
    <row r="214" spans="1:246" s="2" customFormat="1" ht="15" hidden="1" x14ac:dyDescent="0.25">
      <c r="A214" s="2">
        <v>120</v>
      </c>
      <c r="B214" s="41">
        <f t="shared" ca="1" si="91"/>
        <v>48178</v>
      </c>
      <c r="C214" s="24">
        <f t="shared" si="95"/>
        <v>0</v>
      </c>
      <c r="D214" s="2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row>
    <row r="215" spans="1:246" s="2" customFormat="1" ht="15" hidden="1" x14ac:dyDescent="0.25">
      <c r="A215" s="2">
        <v>121</v>
      </c>
      <c r="B215" s="41">
        <f t="shared" ca="1" si="91"/>
        <v>48208</v>
      </c>
      <c r="C215" s="29">
        <f t="shared" ref="C215:C226" si="96">Q51</f>
        <v>0</v>
      </c>
      <c r="D215" s="24"/>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row>
    <row r="216" spans="1:246" s="2" customFormat="1" ht="15" hidden="1" x14ac:dyDescent="0.25">
      <c r="A216" s="2">
        <v>122</v>
      </c>
      <c r="B216" s="41">
        <f t="shared" ca="1" si="91"/>
        <v>48239</v>
      </c>
      <c r="C216" s="29">
        <f t="shared" si="96"/>
        <v>0</v>
      </c>
      <c r="D216" s="24"/>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row>
    <row r="217" spans="1:246" s="2" customFormat="1" ht="15" hidden="1" x14ac:dyDescent="0.25">
      <c r="A217" s="2">
        <v>123</v>
      </c>
      <c r="B217" s="41">
        <f t="shared" ca="1" si="91"/>
        <v>48270</v>
      </c>
      <c r="C217" s="29">
        <f t="shared" si="96"/>
        <v>0</v>
      </c>
      <c r="D217" s="24"/>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row>
    <row r="218" spans="1:246" s="2" customFormat="1" ht="15" hidden="1" x14ac:dyDescent="0.25">
      <c r="A218" s="2">
        <v>124</v>
      </c>
      <c r="B218" s="41">
        <f t="shared" ca="1" si="91"/>
        <v>48299</v>
      </c>
      <c r="C218" s="29">
        <f t="shared" si="96"/>
        <v>0</v>
      </c>
      <c r="D218" s="24"/>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row>
    <row r="219" spans="1:246" s="2" customFormat="1" ht="15" hidden="1" x14ac:dyDescent="0.25">
      <c r="A219" s="2">
        <v>125</v>
      </c>
      <c r="B219" s="41">
        <f t="shared" ca="1" si="91"/>
        <v>48330</v>
      </c>
      <c r="C219" s="29">
        <f t="shared" si="96"/>
        <v>0</v>
      </c>
      <c r="D219" s="24"/>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row>
    <row r="220" spans="1:246" s="2" customFormat="1" ht="15" hidden="1" x14ac:dyDescent="0.25">
      <c r="A220" s="2">
        <v>126</v>
      </c>
      <c r="B220" s="41">
        <f t="shared" ca="1" si="91"/>
        <v>48360</v>
      </c>
      <c r="C220" s="29">
        <f t="shared" si="96"/>
        <v>0</v>
      </c>
      <c r="D220" s="24"/>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row>
    <row r="221" spans="1:246" s="2" customFormat="1" ht="15" hidden="1" x14ac:dyDescent="0.25">
      <c r="A221" s="2">
        <v>127</v>
      </c>
      <c r="B221" s="41">
        <f t="shared" ca="1" si="91"/>
        <v>48391</v>
      </c>
      <c r="C221" s="29">
        <f t="shared" si="96"/>
        <v>0</v>
      </c>
      <c r="D221" s="24"/>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row>
    <row r="222" spans="1:246" s="2" customFormat="1" ht="15" hidden="1" x14ac:dyDescent="0.25">
      <c r="A222" s="2">
        <v>128</v>
      </c>
      <c r="B222" s="41">
        <f t="shared" ca="1" si="91"/>
        <v>48421</v>
      </c>
      <c r="C222" s="29">
        <f t="shared" si="96"/>
        <v>0</v>
      </c>
      <c r="D222" s="24"/>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row>
    <row r="223" spans="1:246" s="2" customFormat="1" ht="15" hidden="1" x14ac:dyDescent="0.25">
      <c r="A223" s="2">
        <v>129</v>
      </c>
      <c r="B223" s="41">
        <f t="shared" ca="1" si="91"/>
        <v>48452</v>
      </c>
      <c r="C223" s="29">
        <f t="shared" si="96"/>
        <v>0</v>
      </c>
      <c r="D223" s="24"/>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row>
    <row r="224" spans="1:246" s="2" customFormat="1" ht="15" hidden="1" x14ac:dyDescent="0.25">
      <c r="A224" s="2">
        <v>130</v>
      </c>
      <c r="B224" s="41">
        <f t="shared" ca="1" si="91"/>
        <v>48483</v>
      </c>
      <c r="C224" s="29">
        <f t="shared" si="96"/>
        <v>0</v>
      </c>
      <c r="D224" s="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row>
    <row r="225" spans="1:246" s="2" customFormat="1" ht="15" hidden="1" x14ac:dyDescent="0.25">
      <c r="A225" s="2">
        <v>131</v>
      </c>
      <c r="B225" s="41">
        <f t="shared" ref="B225:B288" ca="1" si="97">EDATE(B224,1)</f>
        <v>48513</v>
      </c>
      <c r="C225" s="29">
        <f t="shared" si="96"/>
        <v>0</v>
      </c>
      <c r="D225" s="24"/>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row>
    <row r="226" spans="1:246" s="2" customFormat="1" ht="15" hidden="1" x14ac:dyDescent="0.25">
      <c r="A226" s="2">
        <v>132</v>
      </c>
      <c r="B226" s="41">
        <f t="shared" ca="1" si="97"/>
        <v>48544</v>
      </c>
      <c r="C226" s="29">
        <f t="shared" si="96"/>
        <v>0</v>
      </c>
      <c r="D226" s="24"/>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row>
    <row r="227" spans="1:246" s="2" customFormat="1" ht="15" hidden="1" x14ac:dyDescent="0.25">
      <c r="A227" s="2">
        <v>133</v>
      </c>
      <c r="B227" s="41">
        <f t="shared" ca="1" si="97"/>
        <v>48574</v>
      </c>
      <c r="C227" s="29">
        <f t="shared" ref="C227:C238" si="98">U51</f>
        <v>0</v>
      </c>
      <c r="D227" s="24"/>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row>
    <row r="228" spans="1:246" s="2" customFormat="1" ht="15" hidden="1" x14ac:dyDescent="0.25">
      <c r="A228" s="2">
        <v>134</v>
      </c>
      <c r="B228" s="41">
        <f t="shared" ca="1" si="97"/>
        <v>48605</v>
      </c>
      <c r="C228" s="29">
        <f t="shared" si="98"/>
        <v>0</v>
      </c>
      <c r="D228" s="24"/>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row>
    <row r="229" spans="1:246" s="2" customFormat="1" ht="15" hidden="1" x14ac:dyDescent="0.25">
      <c r="A229" s="2">
        <v>135</v>
      </c>
      <c r="B229" s="41">
        <f t="shared" ca="1" si="97"/>
        <v>48636</v>
      </c>
      <c r="C229" s="29">
        <f t="shared" si="98"/>
        <v>0</v>
      </c>
      <c r="D229" s="24"/>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row>
    <row r="230" spans="1:246" s="2" customFormat="1" ht="15" hidden="1" x14ac:dyDescent="0.25">
      <c r="A230" s="2">
        <v>136</v>
      </c>
      <c r="B230" s="41">
        <f t="shared" ca="1" si="97"/>
        <v>48664</v>
      </c>
      <c r="C230" s="29">
        <f t="shared" si="98"/>
        <v>0</v>
      </c>
      <c r="D230" s="24"/>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row>
    <row r="231" spans="1:246" s="2" customFormat="1" ht="15" hidden="1" x14ac:dyDescent="0.25">
      <c r="A231" s="2">
        <v>137</v>
      </c>
      <c r="B231" s="41">
        <f t="shared" ca="1" si="97"/>
        <v>48695</v>
      </c>
      <c r="C231" s="29">
        <f t="shared" si="98"/>
        <v>0</v>
      </c>
      <c r="D231" s="24"/>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row>
    <row r="232" spans="1:246" s="2" customFormat="1" ht="15" hidden="1" x14ac:dyDescent="0.25">
      <c r="A232" s="2">
        <v>138</v>
      </c>
      <c r="B232" s="41">
        <f t="shared" ca="1" si="97"/>
        <v>48725</v>
      </c>
      <c r="C232" s="29">
        <f t="shared" si="98"/>
        <v>0</v>
      </c>
      <c r="D232" s="24"/>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row>
    <row r="233" spans="1:246" s="2" customFormat="1" ht="15" hidden="1" x14ac:dyDescent="0.25">
      <c r="A233" s="2">
        <v>139</v>
      </c>
      <c r="B233" s="41">
        <f t="shared" ca="1" si="97"/>
        <v>48756</v>
      </c>
      <c r="C233" s="29">
        <f t="shared" si="98"/>
        <v>0</v>
      </c>
      <c r="D233" s="24"/>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row>
    <row r="234" spans="1:246" s="2" customFormat="1" ht="15" hidden="1" x14ac:dyDescent="0.25">
      <c r="A234" s="2">
        <v>140</v>
      </c>
      <c r="B234" s="41">
        <f t="shared" ca="1" si="97"/>
        <v>48786</v>
      </c>
      <c r="C234" s="29">
        <f t="shared" si="98"/>
        <v>0</v>
      </c>
      <c r="D234" s="2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row>
    <row r="235" spans="1:246" s="2" customFormat="1" ht="15" hidden="1" x14ac:dyDescent="0.25">
      <c r="A235" s="2">
        <v>141</v>
      </c>
      <c r="B235" s="41">
        <f t="shared" ca="1" si="97"/>
        <v>48817</v>
      </c>
      <c r="C235" s="29">
        <f t="shared" si="98"/>
        <v>0</v>
      </c>
      <c r="D235" s="24"/>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row>
    <row r="236" spans="1:246" s="2" customFormat="1" ht="15" hidden="1" x14ac:dyDescent="0.25">
      <c r="A236" s="2">
        <v>142</v>
      </c>
      <c r="B236" s="41">
        <f t="shared" ca="1" si="97"/>
        <v>48848</v>
      </c>
      <c r="C236" s="29">
        <f t="shared" si="98"/>
        <v>0</v>
      </c>
      <c r="D236" s="24"/>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row>
    <row r="237" spans="1:246" s="2" customFormat="1" ht="15" hidden="1" x14ac:dyDescent="0.25">
      <c r="A237" s="2">
        <v>143</v>
      </c>
      <c r="B237" s="41">
        <f t="shared" ca="1" si="97"/>
        <v>48878</v>
      </c>
      <c r="C237" s="29">
        <f t="shared" si="98"/>
        <v>0</v>
      </c>
      <c r="D237" s="24"/>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row>
    <row r="238" spans="1:246" s="2" customFormat="1" ht="15" hidden="1" x14ac:dyDescent="0.25">
      <c r="A238" s="2">
        <v>144</v>
      </c>
      <c r="B238" s="41">
        <f t="shared" ca="1" si="97"/>
        <v>48909</v>
      </c>
      <c r="C238" s="29">
        <f t="shared" si="98"/>
        <v>0</v>
      </c>
      <c r="D238" s="24"/>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row>
    <row r="239" spans="1:246" s="2" customFormat="1" ht="15" hidden="1" x14ac:dyDescent="0.25">
      <c r="A239" s="2">
        <v>145</v>
      </c>
      <c r="B239" s="41">
        <f t="shared" ca="1" si="97"/>
        <v>48939</v>
      </c>
      <c r="C239" s="29">
        <f t="shared" ref="C239:C250" si="99">Y51</f>
        <v>0</v>
      </c>
      <c r="D239" s="24"/>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row>
    <row r="240" spans="1:246" s="2" customFormat="1" ht="15" hidden="1" x14ac:dyDescent="0.25">
      <c r="A240" s="2">
        <v>146</v>
      </c>
      <c r="B240" s="41">
        <f t="shared" ca="1" si="97"/>
        <v>48970</v>
      </c>
      <c r="C240" s="29">
        <f t="shared" si="99"/>
        <v>0</v>
      </c>
      <c r="D240" s="24"/>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row>
    <row r="241" spans="1:246" s="2" customFormat="1" ht="15" hidden="1" x14ac:dyDescent="0.25">
      <c r="A241" s="2">
        <v>147</v>
      </c>
      <c r="B241" s="41">
        <f t="shared" ca="1" si="97"/>
        <v>49001</v>
      </c>
      <c r="C241" s="29">
        <f t="shared" si="99"/>
        <v>0</v>
      </c>
      <c r="D241" s="24"/>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row>
    <row r="242" spans="1:246" s="2" customFormat="1" ht="15" hidden="1" x14ac:dyDescent="0.25">
      <c r="A242" s="2">
        <v>148</v>
      </c>
      <c r="B242" s="41">
        <f t="shared" ca="1" si="97"/>
        <v>49029</v>
      </c>
      <c r="C242" s="29">
        <f t="shared" si="99"/>
        <v>0</v>
      </c>
      <c r="D242" s="24"/>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row>
    <row r="243" spans="1:246" s="2" customFormat="1" ht="15" hidden="1" x14ac:dyDescent="0.25">
      <c r="A243" s="2">
        <v>149</v>
      </c>
      <c r="B243" s="41">
        <f t="shared" ca="1" si="97"/>
        <v>49060</v>
      </c>
      <c r="C243" s="29">
        <f t="shared" si="99"/>
        <v>0</v>
      </c>
      <c r="D243" s="24"/>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row>
    <row r="244" spans="1:246" s="2" customFormat="1" ht="15" hidden="1" x14ac:dyDescent="0.25">
      <c r="A244" s="2">
        <v>150</v>
      </c>
      <c r="B244" s="41">
        <f t="shared" ca="1" si="97"/>
        <v>49090</v>
      </c>
      <c r="C244" s="29">
        <f t="shared" si="99"/>
        <v>0</v>
      </c>
      <c r="D244" s="2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row>
    <row r="245" spans="1:246" s="2" customFormat="1" ht="15" hidden="1" x14ac:dyDescent="0.25">
      <c r="A245" s="2">
        <v>151</v>
      </c>
      <c r="B245" s="41">
        <f t="shared" ca="1" si="97"/>
        <v>49121</v>
      </c>
      <c r="C245" s="29">
        <f t="shared" si="99"/>
        <v>0</v>
      </c>
      <c r="D245" s="24"/>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row>
    <row r="246" spans="1:246" s="2" customFormat="1" ht="15" hidden="1" x14ac:dyDescent="0.25">
      <c r="A246" s="2">
        <v>152</v>
      </c>
      <c r="B246" s="41">
        <f t="shared" ca="1" si="97"/>
        <v>49151</v>
      </c>
      <c r="C246" s="29">
        <f t="shared" si="99"/>
        <v>0</v>
      </c>
      <c r="D246" s="24"/>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row>
    <row r="247" spans="1:246" s="2" customFormat="1" ht="15" hidden="1" x14ac:dyDescent="0.25">
      <c r="A247" s="2">
        <v>153</v>
      </c>
      <c r="B247" s="41">
        <f t="shared" ca="1" si="97"/>
        <v>49182</v>
      </c>
      <c r="C247" s="29">
        <f t="shared" si="99"/>
        <v>0</v>
      </c>
      <c r="D247" s="24"/>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row>
    <row r="248" spans="1:246" s="2" customFormat="1" ht="15" hidden="1" x14ac:dyDescent="0.25">
      <c r="A248" s="2">
        <v>154</v>
      </c>
      <c r="B248" s="41">
        <f t="shared" ca="1" si="97"/>
        <v>49213</v>
      </c>
      <c r="C248" s="29">
        <f t="shared" si="99"/>
        <v>0</v>
      </c>
      <c r="D248" s="24"/>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row>
    <row r="249" spans="1:246" s="2" customFormat="1" ht="15" hidden="1" x14ac:dyDescent="0.25">
      <c r="A249" s="2">
        <v>155</v>
      </c>
      <c r="B249" s="41">
        <f t="shared" ca="1" si="97"/>
        <v>49243</v>
      </c>
      <c r="C249" s="29">
        <f t="shared" si="99"/>
        <v>0</v>
      </c>
      <c r="D249" s="24"/>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row>
    <row r="250" spans="1:246" s="2" customFormat="1" ht="15" hidden="1" x14ac:dyDescent="0.25">
      <c r="A250" s="2">
        <v>156</v>
      </c>
      <c r="B250" s="41">
        <f t="shared" ca="1" si="97"/>
        <v>49274</v>
      </c>
      <c r="C250" s="29">
        <f t="shared" si="99"/>
        <v>0</v>
      </c>
      <c r="D250" s="24"/>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row>
    <row r="251" spans="1:246" s="2" customFormat="1" ht="15" hidden="1" x14ac:dyDescent="0.25">
      <c r="A251" s="2">
        <v>157</v>
      </c>
      <c r="B251" s="41">
        <f t="shared" ca="1" si="97"/>
        <v>49304</v>
      </c>
      <c r="C251" s="29">
        <f t="shared" ref="C251:C262" si="100">AC51</f>
        <v>0</v>
      </c>
      <c r="D251" s="24"/>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row>
    <row r="252" spans="1:246" s="2" customFormat="1" ht="15" hidden="1" x14ac:dyDescent="0.25">
      <c r="A252" s="2">
        <v>158</v>
      </c>
      <c r="B252" s="41">
        <f t="shared" ca="1" si="97"/>
        <v>49335</v>
      </c>
      <c r="C252" s="29">
        <f t="shared" si="100"/>
        <v>0</v>
      </c>
      <c r="D252" s="24"/>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row>
    <row r="253" spans="1:246" s="2" customFormat="1" ht="15" hidden="1" x14ac:dyDescent="0.25">
      <c r="A253" s="2">
        <v>159</v>
      </c>
      <c r="B253" s="41">
        <f t="shared" ca="1" si="97"/>
        <v>49366</v>
      </c>
      <c r="C253" s="29">
        <f t="shared" si="100"/>
        <v>0</v>
      </c>
      <c r="D253" s="24"/>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row>
    <row r="254" spans="1:246" s="2" customFormat="1" ht="15" hidden="1" x14ac:dyDescent="0.25">
      <c r="A254" s="2">
        <v>160</v>
      </c>
      <c r="B254" s="41">
        <f t="shared" ca="1" si="97"/>
        <v>49394</v>
      </c>
      <c r="C254" s="29">
        <f t="shared" si="100"/>
        <v>0</v>
      </c>
      <c r="D254" s="24"/>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row>
    <row r="255" spans="1:246" s="2" customFormat="1" ht="15" hidden="1" x14ac:dyDescent="0.25">
      <c r="A255" s="2">
        <v>161</v>
      </c>
      <c r="B255" s="41">
        <f t="shared" ca="1" si="97"/>
        <v>49425</v>
      </c>
      <c r="C255" s="29">
        <f t="shared" si="100"/>
        <v>0</v>
      </c>
      <c r="D255" s="24"/>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row>
    <row r="256" spans="1:246" s="2" customFormat="1" ht="15" hidden="1" x14ac:dyDescent="0.25">
      <c r="A256" s="2">
        <v>162</v>
      </c>
      <c r="B256" s="41">
        <f t="shared" ca="1" si="97"/>
        <v>49455</v>
      </c>
      <c r="C256" s="29">
        <f t="shared" si="100"/>
        <v>0</v>
      </c>
      <c r="D256" s="24"/>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row>
    <row r="257" spans="1:246" s="2" customFormat="1" ht="15" hidden="1" x14ac:dyDescent="0.25">
      <c r="A257" s="2">
        <v>163</v>
      </c>
      <c r="B257" s="41">
        <f t="shared" ca="1" si="97"/>
        <v>49486</v>
      </c>
      <c r="C257" s="29">
        <f t="shared" si="100"/>
        <v>0</v>
      </c>
      <c r="D257" s="24"/>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row>
    <row r="258" spans="1:246" s="2" customFormat="1" ht="15" hidden="1" x14ac:dyDescent="0.25">
      <c r="A258" s="2">
        <v>164</v>
      </c>
      <c r="B258" s="41">
        <f t="shared" ca="1" si="97"/>
        <v>49516</v>
      </c>
      <c r="C258" s="29">
        <f t="shared" si="100"/>
        <v>0</v>
      </c>
      <c r="D258" s="24"/>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row>
    <row r="259" spans="1:246" s="2" customFormat="1" ht="15" hidden="1" x14ac:dyDescent="0.25">
      <c r="A259" s="2">
        <v>165</v>
      </c>
      <c r="B259" s="41">
        <f t="shared" ca="1" si="97"/>
        <v>49547</v>
      </c>
      <c r="C259" s="29">
        <f t="shared" si="100"/>
        <v>0</v>
      </c>
      <c r="D259" s="24"/>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row>
    <row r="260" spans="1:246" s="2" customFormat="1" ht="15" hidden="1" x14ac:dyDescent="0.25">
      <c r="A260" s="2">
        <v>166</v>
      </c>
      <c r="B260" s="41">
        <f t="shared" ca="1" si="97"/>
        <v>49578</v>
      </c>
      <c r="C260" s="29">
        <f t="shared" si="100"/>
        <v>0</v>
      </c>
      <c r="D260" s="24"/>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row>
    <row r="261" spans="1:246" s="2" customFormat="1" ht="15" hidden="1" x14ac:dyDescent="0.25">
      <c r="A261" s="2">
        <v>167</v>
      </c>
      <c r="B261" s="41">
        <f t="shared" ca="1" si="97"/>
        <v>49608</v>
      </c>
      <c r="C261" s="29">
        <f t="shared" si="100"/>
        <v>0</v>
      </c>
      <c r="D261" s="24"/>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row>
    <row r="262" spans="1:246" s="2" customFormat="1" ht="15" hidden="1" x14ac:dyDescent="0.25">
      <c r="A262" s="2">
        <v>168</v>
      </c>
      <c r="B262" s="41">
        <f t="shared" ca="1" si="97"/>
        <v>49639</v>
      </c>
      <c r="C262" s="29">
        <f t="shared" si="100"/>
        <v>0</v>
      </c>
      <c r="D262" s="24"/>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row>
    <row r="263" spans="1:246" s="2" customFormat="1" ht="15" hidden="1" x14ac:dyDescent="0.25">
      <c r="A263" s="2">
        <v>169</v>
      </c>
      <c r="B263" s="41">
        <f t="shared" ca="1" si="97"/>
        <v>49669</v>
      </c>
      <c r="C263" s="29">
        <f t="shared" ref="C263:C274" si="101">E66</f>
        <v>0</v>
      </c>
      <c r="D263" s="24"/>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row>
    <row r="264" spans="1:246" s="2" customFormat="1" ht="15" hidden="1" x14ac:dyDescent="0.25">
      <c r="A264" s="2">
        <v>170</v>
      </c>
      <c r="B264" s="41">
        <f t="shared" ca="1" si="97"/>
        <v>49700</v>
      </c>
      <c r="C264" s="29">
        <f t="shared" si="101"/>
        <v>0</v>
      </c>
      <c r="D264" s="2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row>
    <row r="265" spans="1:246" s="2" customFormat="1" ht="15" hidden="1" x14ac:dyDescent="0.25">
      <c r="A265" s="2">
        <v>171</v>
      </c>
      <c r="B265" s="41">
        <f t="shared" ca="1" si="97"/>
        <v>49731</v>
      </c>
      <c r="C265" s="29">
        <f t="shared" si="101"/>
        <v>0</v>
      </c>
      <c r="D265" s="24"/>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row>
    <row r="266" spans="1:246" s="2" customFormat="1" ht="15" hidden="1" x14ac:dyDescent="0.25">
      <c r="A266" s="2">
        <v>172</v>
      </c>
      <c r="B266" s="41">
        <f t="shared" ca="1" si="97"/>
        <v>49760</v>
      </c>
      <c r="C266" s="29">
        <f t="shared" si="101"/>
        <v>0</v>
      </c>
      <c r="D266" s="24"/>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row>
    <row r="267" spans="1:246" s="2" customFormat="1" ht="15" hidden="1" x14ac:dyDescent="0.25">
      <c r="A267" s="2">
        <v>173</v>
      </c>
      <c r="B267" s="41">
        <f t="shared" ca="1" si="97"/>
        <v>49791</v>
      </c>
      <c r="C267" s="29">
        <f t="shared" si="101"/>
        <v>0</v>
      </c>
      <c r="D267" s="24"/>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row>
    <row r="268" spans="1:246" s="2" customFormat="1" ht="15" hidden="1" x14ac:dyDescent="0.25">
      <c r="A268" s="2">
        <v>174</v>
      </c>
      <c r="B268" s="41">
        <f t="shared" ca="1" si="97"/>
        <v>49821</v>
      </c>
      <c r="C268" s="29">
        <f t="shared" si="101"/>
        <v>0</v>
      </c>
      <c r="D268" s="24"/>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row>
    <row r="269" spans="1:246" s="2" customFormat="1" ht="15" hidden="1" x14ac:dyDescent="0.25">
      <c r="A269" s="2">
        <v>175</v>
      </c>
      <c r="B269" s="41">
        <f t="shared" ca="1" si="97"/>
        <v>49852</v>
      </c>
      <c r="C269" s="29">
        <f t="shared" si="101"/>
        <v>0</v>
      </c>
      <c r="D269" s="24"/>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row>
    <row r="270" spans="1:246" s="2" customFormat="1" ht="15" hidden="1" x14ac:dyDescent="0.25">
      <c r="A270" s="2">
        <v>176</v>
      </c>
      <c r="B270" s="41">
        <f t="shared" ca="1" si="97"/>
        <v>49882</v>
      </c>
      <c r="C270" s="29">
        <f t="shared" si="101"/>
        <v>0</v>
      </c>
      <c r="D270" s="24"/>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row>
    <row r="271" spans="1:246" s="2" customFormat="1" ht="15" hidden="1" x14ac:dyDescent="0.25">
      <c r="A271" s="2">
        <v>177</v>
      </c>
      <c r="B271" s="41">
        <f t="shared" ca="1" si="97"/>
        <v>49913</v>
      </c>
      <c r="C271" s="29">
        <f t="shared" si="101"/>
        <v>0</v>
      </c>
      <c r="D271" s="24"/>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row>
    <row r="272" spans="1:246" s="2" customFormat="1" ht="15" hidden="1" x14ac:dyDescent="0.25">
      <c r="A272" s="2">
        <v>178</v>
      </c>
      <c r="B272" s="41">
        <f t="shared" ca="1" si="97"/>
        <v>49944</v>
      </c>
      <c r="C272" s="29">
        <f t="shared" si="101"/>
        <v>0</v>
      </c>
      <c r="D272" s="24"/>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row>
    <row r="273" spans="1:246" s="2" customFormat="1" ht="15" hidden="1" x14ac:dyDescent="0.25">
      <c r="A273" s="2">
        <v>179</v>
      </c>
      <c r="B273" s="41">
        <f t="shared" ca="1" si="97"/>
        <v>49974</v>
      </c>
      <c r="C273" s="29">
        <f t="shared" si="101"/>
        <v>0</v>
      </c>
      <c r="D273" s="24"/>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row>
    <row r="274" spans="1:246" s="2" customFormat="1" ht="15" hidden="1" x14ac:dyDescent="0.25">
      <c r="A274" s="2">
        <v>180</v>
      </c>
      <c r="B274" s="41">
        <f t="shared" ca="1" si="97"/>
        <v>50005</v>
      </c>
      <c r="C274" s="29">
        <f t="shared" si="101"/>
        <v>0</v>
      </c>
      <c r="D274" s="2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row>
    <row r="275" spans="1:246" s="2" customFormat="1" ht="15" hidden="1" x14ac:dyDescent="0.25">
      <c r="A275" s="2">
        <v>181</v>
      </c>
      <c r="B275" s="41">
        <f t="shared" ca="1" si="97"/>
        <v>50035</v>
      </c>
      <c r="C275" s="29">
        <f t="shared" ref="C275:C286" si="102">I66</f>
        <v>0</v>
      </c>
      <c r="D275" s="24"/>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row>
    <row r="276" spans="1:246" s="2" customFormat="1" ht="15" hidden="1" x14ac:dyDescent="0.25">
      <c r="A276" s="2">
        <v>182</v>
      </c>
      <c r="B276" s="41">
        <f t="shared" ca="1" si="97"/>
        <v>50066</v>
      </c>
      <c r="C276" s="29">
        <f t="shared" si="102"/>
        <v>0</v>
      </c>
      <c r="D276" s="24"/>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row>
    <row r="277" spans="1:246" s="2" customFormat="1" ht="15" hidden="1" x14ac:dyDescent="0.25">
      <c r="A277" s="2">
        <v>183</v>
      </c>
      <c r="B277" s="41">
        <f t="shared" ca="1" si="97"/>
        <v>50097</v>
      </c>
      <c r="C277" s="29">
        <f t="shared" si="102"/>
        <v>0</v>
      </c>
      <c r="D277" s="24"/>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row>
    <row r="278" spans="1:246" s="2" customFormat="1" ht="15" hidden="1" x14ac:dyDescent="0.25">
      <c r="A278" s="2">
        <v>184</v>
      </c>
      <c r="B278" s="41">
        <f t="shared" ca="1" si="97"/>
        <v>50125</v>
      </c>
      <c r="C278" s="29">
        <f t="shared" si="102"/>
        <v>0</v>
      </c>
      <c r="D278" s="24"/>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row>
    <row r="279" spans="1:246" s="2" customFormat="1" ht="15" hidden="1" x14ac:dyDescent="0.25">
      <c r="A279" s="2">
        <v>185</v>
      </c>
      <c r="B279" s="41">
        <f t="shared" ca="1" si="97"/>
        <v>50156</v>
      </c>
      <c r="C279" s="29">
        <f t="shared" si="102"/>
        <v>0</v>
      </c>
      <c r="D279" s="24"/>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row>
    <row r="280" spans="1:246" s="2" customFormat="1" ht="15" hidden="1" x14ac:dyDescent="0.25">
      <c r="A280" s="2">
        <v>186</v>
      </c>
      <c r="B280" s="41">
        <f t="shared" ca="1" si="97"/>
        <v>50186</v>
      </c>
      <c r="C280" s="29">
        <f t="shared" si="102"/>
        <v>0</v>
      </c>
      <c r="D280" s="24"/>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row>
    <row r="281" spans="1:246" s="2" customFormat="1" ht="15" hidden="1" x14ac:dyDescent="0.25">
      <c r="A281" s="2">
        <v>187</v>
      </c>
      <c r="B281" s="41">
        <f t="shared" ca="1" si="97"/>
        <v>50217</v>
      </c>
      <c r="C281" s="29">
        <f t="shared" si="102"/>
        <v>0</v>
      </c>
      <c r="D281" s="24"/>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row>
    <row r="282" spans="1:246" s="2" customFormat="1" ht="15" hidden="1" x14ac:dyDescent="0.25">
      <c r="A282" s="2">
        <v>188</v>
      </c>
      <c r="B282" s="41">
        <f t="shared" ca="1" si="97"/>
        <v>50247</v>
      </c>
      <c r="C282" s="29">
        <f t="shared" si="102"/>
        <v>0</v>
      </c>
      <c r="D282" s="24"/>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row>
    <row r="283" spans="1:246" s="2" customFormat="1" ht="15" hidden="1" x14ac:dyDescent="0.25">
      <c r="A283" s="2">
        <v>189</v>
      </c>
      <c r="B283" s="41">
        <f t="shared" ca="1" si="97"/>
        <v>50278</v>
      </c>
      <c r="C283" s="29">
        <f t="shared" si="102"/>
        <v>0</v>
      </c>
      <c r="D283" s="24"/>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row>
    <row r="284" spans="1:246" s="2" customFormat="1" ht="15" hidden="1" x14ac:dyDescent="0.25">
      <c r="A284" s="2">
        <v>190</v>
      </c>
      <c r="B284" s="41">
        <f t="shared" ca="1" si="97"/>
        <v>50309</v>
      </c>
      <c r="C284" s="29">
        <f t="shared" si="102"/>
        <v>0</v>
      </c>
      <c r="D284" s="2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row>
    <row r="285" spans="1:246" s="2" customFormat="1" ht="15" hidden="1" x14ac:dyDescent="0.25">
      <c r="A285" s="2">
        <v>191</v>
      </c>
      <c r="B285" s="41">
        <f t="shared" ca="1" si="97"/>
        <v>50339</v>
      </c>
      <c r="C285" s="29">
        <f t="shared" si="102"/>
        <v>0</v>
      </c>
      <c r="D285" s="24"/>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row>
    <row r="286" spans="1:246" s="2" customFormat="1" ht="15" hidden="1" x14ac:dyDescent="0.25">
      <c r="A286" s="2">
        <v>192</v>
      </c>
      <c r="B286" s="41">
        <f t="shared" ca="1" si="97"/>
        <v>50370</v>
      </c>
      <c r="C286" s="29">
        <f t="shared" si="102"/>
        <v>0</v>
      </c>
      <c r="D286" s="24"/>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row>
    <row r="287" spans="1:246" s="2" customFormat="1" ht="15" hidden="1" x14ac:dyDescent="0.25">
      <c r="A287" s="2">
        <v>193</v>
      </c>
      <c r="B287" s="41">
        <f t="shared" ca="1" si="97"/>
        <v>50400</v>
      </c>
      <c r="C287" s="29">
        <f t="shared" ref="C287:C298" si="103">M66</f>
        <v>0</v>
      </c>
      <c r="D287" s="24"/>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row>
    <row r="288" spans="1:246" s="2" customFormat="1" ht="15" hidden="1" x14ac:dyDescent="0.25">
      <c r="A288" s="2">
        <v>194</v>
      </c>
      <c r="B288" s="41">
        <f t="shared" ca="1" si="97"/>
        <v>50431</v>
      </c>
      <c r="C288" s="29">
        <f t="shared" si="103"/>
        <v>0</v>
      </c>
      <c r="D288" s="24"/>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row>
    <row r="289" spans="1:246" s="2" customFormat="1" ht="15" hidden="1" x14ac:dyDescent="0.25">
      <c r="A289" s="2">
        <v>195</v>
      </c>
      <c r="B289" s="41">
        <f t="shared" ref="B289:B334" ca="1" si="104">EDATE(B288,1)</f>
        <v>50462</v>
      </c>
      <c r="C289" s="29">
        <f t="shared" si="103"/>
        <v>0</v>
      </c>
      <c r="D289" s="24"/>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row>
    <row r="290" spans="1:246" s="2" customFormat="1" ht="15" hidden="1" x14ac:dyDescent="0.25">
      <c r="A290" s="2">
        <v>196</v>
      </c>
      <c r="B290" s="41">
        <f t="shared" ca="1" si="104"/>
        <v>50490</v>
      </c>
      <c r="C290" s="29">
        <f t="shared" si="103"/>
        <v>0</v>
      </c>
      <c r="D290" s="24"/>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row>
    <row r="291" spans="1:246" s="2" customFormat="1" ht="15" hidden="1" x14ac:dyDescent="0.25">
      <c r="A291" s="2">
        <v>197</v>
      </c>
      <c r="B291" s="41">
        <f t="shared" ca="1" si="104"/>
        <v>50521</v>
      </c>
      <c r="C291" s="29">
        <f t="shared" si="103"/>
        <v>0</v>
      </c>
      <c r="D291" s="24"/>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row>
    <row r="292" spans="1:246" s="2" customFormat="1" ht="15" hidden="1" x14ac:dyDescent="0.25">
      <c r="A292" s="2">
        <v>198</v>
      </c>
      <c r="B292" s="41">
        <f t="shared" ca="1" si="104"/>
        <v>50551</v>
      </c>
      <c r="C292" s="29">
        <f t="shared" si="103"/>
        <v>0</v>
      </c>
      <c r="D292" s="24"/>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row>
    <row r="293" spans="1:246" s="2" customFormat="1" ht="15" hidden="1" x14ac:dyDescent="0.25">
      <c r="A293" s="2">
        <v>199</v>
      </c>
      <c r="B293" s="41">
        <f t="shared" ca="1" si="104"/>
        <v>50582</v>
      </c>
      <c r="C293" s="29">
        <f t="shared" si="103"/>
        <v>0</v>
      </c>
      <c r="D293" s="24"/>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row>
    <row r="294" spans="1:246" s="2" customFormat="1" ht="15" hidden="1" x14ac:dyDescent="0.25">
      <c r="A294" s="2">
        <v>200</v>
      </c>
      <c r="B294" s="41">
        <f t="shared" ca="1" si="104"/>
        <v>50612</v>
      </c>
      <c r="C294" s="29">
        <f t="shared" si="103"/>
        <v>0</v>
      </c>
      <c r="D294" s="2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row>
    <row r="295" spans="1:246" s="2" customFormat="1" ht="15" hidden="1" x14ac:dyDescent="0.25">
      <c r="A295" s="2">
        <v>201</v>
      </c>
      <c r="B295" s="41">
        <f t="shared" ca="1" si="104"/>
        <v>50643</v>
      </c>
      <c r="C295" s="29">
        <f t="shared" si="103"/>
        <v>0</v>
      </c>
      <c r="D295" s="24"/>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row>
    <row r="296" spans="1:246" s="2" customFormat="1" ht="15" hidden="1" x14ac:dyDescent="0.25">
      <c r="A296" s="2">
        <v>202</v>
      </c>
      <c r="B296" s="41">
        <f t="shared" ca="1" si="104"/>
        <v>50674</v>
      </c>
      <c r="C296" s="29">
        <f t="shared" si="103"/>
        <v>0</v>
      </c>
      <c r="D296" s="24"/>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row>
    <row r="297" spans="1:246" s="2" customFormat="1" ht="15" hidden="1" x14ac:dyDescent="0.25">
      <c r="A297" s="2">
        <v>203</v>
      </c>
      <c r="B297" s="41">
        <f t="shared" ca="1" si="104"/>
        <v>50704</v>
      </c>
      <c r="C297" s="29">
        <f t="shared" si="103"/>
        <v>0</v>
      </c>
      <c r="D297" s="24"/>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row>
    <row r="298" spans="1:246" s="2" customFormat="1" ht="15" hidden="1" x14ac:dyDescent="0.25">
      <c r="A298" s="2">
        <v>204</v>
      </c>
      <c r="B298" s="41">
        <f t="shared" ca="1" si="104"/>
        <v>50735</v>
      </c>
      <c r="C298" s="29">
        <f t="shared" si="103"/>
        <v>0</v>
      </c>
      <c r="D298" s="24"/>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row>
    <row r="299" spans="1:246" s="2" customFormat="1" ht="15" hidden="1" x14ac:dyDescent="0.25">
      <c r="A299" s="2">
        <v>205</v>
      </c>
      <c r="B299" s="41">
        <f t="shared" ca="1" si="104"/>
        <v>50765</v>
      </c>
      <c r="C299" s="29">
        <f t="shared" ref="C299:C310" si="105">Q66</f>
        <v>0</v>
      </c>
      <c r="D299" s="24"/>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row>
    <row r="300" spans="1:246" s="2" customFormat="1" ht="15" hidden="1" x14ac:dyDescent="0.25">
      <c r="A300" s="2">
        <v>206</v>
      </c>
      <c r="B300" s="41">
        <f t="shared" ca="1" si="104"/>
        <v>50796</v>
      </c>
      <c r="C300" s="29">
        <f t="shared" si="105"/>
        <v>0</v>
      </c>
      <c r="D300" s="24"/>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row>
    <row r="301" spans="1:246" s="2" customFormat="1" ht="15" hidden="1" x14ac:dyDescent="0.25">
      <c r="A301" s="2">
        <v>207</v>
      </c>
      <c r="B301" s="41">
        <f t="shared" ca="1" si="104"/>
        <v>50827</v>
      </c>
      <c r="C301" s="29">
        <f t="shared" si="105"/>
        <v>0</v>
      </c>
      <c r="D301" s="24"/>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row>
    <row r="302" spans="1:246" s="2" customFormat="1" ht="15" hidden="1" x14ac:dyDescent="0.25">
      <c r="A302" s="2">
        <v>208</v>
      </c>
      <c r="B302" s="41">
        <f t="shared" ca="1" si="104"/>
        <v>50855</v>
      </c>
      <c r="C302" s="29">
        <f t="shared" si="105"/>
        <v>0</v>
      </c>
      <c r="D302" s="24"/>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row>
    <row r="303" spans="1:246" s="2" customFormat="1" ht="15" hidden="1" x14ac:dyDescent="0.25">
      <c r="A303" s="2">
        <v>209</v>
      </c>
      <c r="B303" s="41">
        <f t="shared" ca="1" si="104"/>
        <v>50886</v>
      </c>
      <c r="C303" s="29">
        <f t="shared" si="105"/>
        <v>0</v>
      </c>
      <c r="D303" s="24"/>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row>
    <row r="304" spans="1:246" s="2" customFormat="1" ht="15" hidden="1" x14ac:dyDescent="0.25">
      <c r="A304" s="2">
        <v>210</v>
      </c>
      <c r="B304" s="41">
        <f t="shared" ca="1" si="104"/>
        <v>50916</v>
      </c>
      <c r="C304" s="29">
        <f t="shared" si="105"/>
        <v>0</v>
      </c>
      <c r="D304" s="2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row>
    <row r="305" spans="1:246" s="2" customFormat="1" ht="15" hidden="1" x14ac:dyDescent="0.25">
      <c r="A305" s="2">
        <v>211</v>
      </c>
      <c r="B305" s="41">
        <f t="shared" ca="1" si="104"/>
        <v>50947</v>
      </c>
      <c r="C305" s="29">
        <f t="shared" si="105"/>
        <v>0</v>
      </c>
      <c r="D305" s="24"/>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row>
    <row r="306" spans="1:246" s="2" customFormat="1" ht="15" hidden="1" x14ac:dyDescent="0.25">
      <c r="A306" s="2">
        <v>212</v>
      </c>
      <c r="B306" s="41">
        <f t="shared" ca="1" si="104"/>
        <v>50977</v>
      </c>
      <c r="C306" s="29">
        <f t="shared" si="105"/>
        <v>0</v>
      </c>
      <c r="D306" s="24"/>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row>
    <row r="307" spans="1:246" s="2" customFormat="1" ht="15" hidden="1" x14ac:dyDescent="0.25">
      <c r="A307" s="2">
        <v>213</v>
      </c>
      <c r="B307" s="41">
        <f t="shared" ca="1" si="104"/>
        <v>51008</v>
      </c>
      <c r="C307" s="29">
        <f t="shared" si="105"/>
        <v>0</v>
      </c>
      <c r="D307" s="24"/>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row>
    <row r="308" spans="1:246" s="2" customFormat="1" ht="15" hidden="1" x14ac:dyDescent="0.25">
      <c r="A308" s="2">
        <v>214</v>
      </c>
      <c r="B308" s="41">
        <f t="shared" ca="1" si="104"/>
        <v>51039</v>
      </c>
      <c r="C308" s="29">
        <f t="shared" si="105"/>
        <v>0</v>
      </c>
      <c r="D308" s="24"/>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row>
    <row r="309" spans="1:246" s="2" customFormat="1" ht="15" hidden="1" x14ac:dyDescent="0.25">
      <c r="A309" s="2">
        <v>215</v>
      </c>
      <c r="B309" s="41">
        <f t="shared" ca="1" si="104"/>
        <v>51069</v>
      </c>
      <c r="C309" s="29">
        <f t="shared" si="105"/>
        <v>0</v>
      </c>
      <c r="D309" s="24"/>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row>
    <row r="310" spans="1:246" s="2" customFormat="1" ht="15" hidden="1" x14ac:dyDescent="0.25">
      <c r="A310" s="2">
        <v>216</v>
      </c>
      <c r="B310" s="41">
        <f t="shared" ca="1" si="104"/>
        <v>51100</v>
      </c>
      <c r="C310" s="29">
        <f t="shared" si="105"/>
        <v>0</v>
      </c>
      <c r="D310" s="24"/>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row>
    <row r="311" spans="1:246" s="2" customFormat="1" ht="15" hidden="1" x14ac:dyDescent="0.25">
      <c r="A311" s="2">
        <v>217</v>
      </c>
      <c r="B311" s="41">
        <f t="shared" ca="1" si="104"/>
        <v>51130</v>
      </c>
      <c r="C311" s="24">
        <f t="shared" ref="C311:C322" si="106">U66</f>
        <v>0</v>
      </c>
      <c r="D311" s="24"/>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row>
    <row r="312" spans="1:246" s="2" customFormat="1" ht="15" hidden="1" x14ac:dyDescent="0.25">
      <c r="A312" s="2">
        <v>218</v>
      </c>
      <c r="B312" s="41">
        <f t="shared" ca="1" si="104"/>
        <v>51161</v>
      </c>
      <c r="C312" s="24">
        <f t="shared" si="106"/>
        <v>0</v>
      </c>
      <c r="D312" s="24"/>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row>
    <row r="313" spans="1:246" s="2" customFormat="1" ht="15" hidden="1" x14ac:dyDescent="0.25">
      <c r="A313" s="2">
        <v>219</v>
      </c>
      <c r="B313" s="41">
        <f t="shared" ca="1" si="104"/>
        <v>51192</v>
      </c>
      <c r="C313" s="24">
        <f t="shared" si="106"/>
        <v>0</v>
      </c>
      <c r="D313" s="24"/>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row>
    <row r="314" spans="1:246" s="2" customFormat="1" ht="15" hidden="1" x14ac:dyDescent="0.25">
      <c r="A314" s="2">
        <v>220</v>
      </c>
      <c r="B314" s="41">
        <f t="shared" ca="1" si="104"/>
        <v>51221</v>
      </c>
      <c r="C314" s="24">
        <f t="shared" si="106"/>
        <v>0</v>
      </c>
      <c r="D314" s="24"/>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row>
    <row r="315" spans="1:246" s="2" customFormat="1" ht="15" hidden="1" x14ac:dyDescent="0.25">
      <c r="A315" s="2">
        <v>221</v>
      </c>
      <c r="B315" s="41">
        <f t="shared" ca="1" si="104"/>
        <v>51252</v>
      </c>
      <c r="C315" s="24">
        <f t="shared" si="106"/>
        <v>0</v>
      </c>
      <c r="D315" s="24"/>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row>
    <row r="316" spans="1:246" s="2" customFormat="1" ht="15" hidden="1" x14ac:dyDescent="0.25">
      <c r="A316" s="2">
        <v>222</v>
      </c>
      <c r="B316" s="41">
        <f t="shared" ca="1" si="104"/>
        <v>51282</v>
      </c>
      <c r="C316" s="24">
        <f t="shared" si="106"/>
        <v>0</v>
      </c>
      <c r="D316" s="24"/>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row>
    <row r="317" spans="1:246" s="2" customFormat="1" ht="15" hidden="1" x14ac:dyDescent="0.25">
      <c r="A317" s="2">
        <v>223</v>
      </c>
      <c r="B317" s="41">
        <f t="shared" ca="1" si="104"/>
        <v>51313</v>
      </c>
      <c r="C317" s="24">
        <f t="shared" si="106"/>
        <v>0</v>
      </c>
      <c r="D317" s="24"/>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row>
    <row r="318" spans="1:246" s="2" customFormat="1" ht="15" hidden="1" x14ac:dyDescent="0.25">
      <c r="A318" s="2">
        <v>224</v>
      </c>
      <c r="B318" s="41">
        <f t="shared" ca="1" si="104"/>
        <v>51343</v>
      </c>
      <c r="C318" s="24">
        <f t="shared" si="106"/>
        <v>0</v>
      </c>
      <c r="D318" s="24"/>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row>
    <row r="319" spans="1:246" s="2" customFormat="1" ht="15" hidden="1" x14ac:dyDescent="0.25">
      <c r="A319" s="2">
        <v>225</v>
      </c>
      <c r="B319" s="41">
        <f t="shared" ca="1" si="104"/>
        <v>51374</v>
      </c>
      <c r="C319" s="24">
        <f t="shared" si="106"/>
        <v>0</v>
      </c>
      <c r="D319" s="24"/>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row>
    <row r="320" spans="1:246" s="2" customFormat="1" ht="15" hidden="1" x14ac:dyDescent="0.25">
      <c r="A320" s="2">
        <v>226</v>
      </c>
      <c r="B320" s="41">
        <f t="shared" ca="1" si="104"/>
        <v>51405</v>
      </c>
      <c r="C320" s="24">
        <f t="shared" si="106"/>
        <v>0</v>
      </c>
      <c r="D320" s="24"/>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row>
    <row r="321" spans="1:247" s="2" customFormat="1" ht="15" hidden="1" x14ac:dyDescent="0.25">
      <c r="A321" s="2">
        <v>227</v>
      </c>
      <c r="B321" s="41">
        <f t="shared" ca="1" si="104"/>
        <v>51435</v>
      </c>
      <c r="C321" s="24">
        <f t="shared" si="106"/>
        <v>0</v>
      </c>
      <c r="D321" s="24"/>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row>
    <row r="322" spans="1:247" s="2" customFormat="1" ht="15" hidden="1" x14ac:dyDescent="0.25">
      <c r="A322" s="2">
        <v>228</v>
      </c>
      <c r="B322" s="41">
        <f t="shared" ca="1" si="104"/>
        <v>51466</v>
      </c>
      <c r="C322" s="24">
        <f t="shared" si="106"/>
        <v>0</v>
      </c>
      <c r="D322" s="24"/>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row>
    <row r="323" spans="1:247" s="2" customFormat="1" ht="15" hidden="1" x14ac:dyDescent="0.25">
      <c r="A323" s="2">
        <v>229</v>
      </c>
      <c r="B323" s="41">
        <f t="shared" ca="1" si="104"/>
        <v>51496</v>
      </c>
      <c r="C323" s="24">
        <f t="shared" ref="C323:C334" si="107">Y66</f>
        <v>0</v>
      </c>
      <c r="D323" s="24"/>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row>
    <row r="324" spans="1:247" s="2" customFormat="1" ht="15" hidden="1" x14ac:dyDescent="0.25">
      <c r="A324" s="2">
        <v>230</v>
      </c>
      <c r="B324" s="41">
        <f t="shared" ca="1" si="104"/>
        <v>51527</v>
      </c>
      <c r="C324" s="24">
        <f t="shared" si="107"/>
        <v>0</v>
      </c>
      <c r="D324" s="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row>
    <row r="325" spans="1:247" s="2" customFormat="1" ht="15" hidden="1" x14ac:dyDescent="0.25">
      <c r="A325" s="2">
        <v>231</v>
      </c>
      <c r="B325" s="41">
        <f t="shared" ca="1" si="104"/>
        <v>51558</v>
      </c>
      <c r="C325" s="24">
        <f t="shared" si="107"/>
        <v>0</v>
      </c>
      <c r="D325" s="24"/>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row>
    <row r="326" spans="1:247" s="2" customFormat="1" ht="15" hidden="1" x14ac:dyDescent="0.25">
      <c r="A326" s="2">
        <v>232</v>
      </c>
      <c r="B326" s="41">
        <f t="shared" ca="1" si="104"/>
        <v>51586</v>
      </c>
      <c r="C326" s="24">
        <f t="shared" si="107"/>
        <v>0</v>
      </c>
      <c r="D326" s="24"/>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row>
    <row r="327" spans="1:247" s="2" customFormat="1" ht="15" hidden="1" x14ac:dyDescent="0.25">
      <c r="A327" s="2">
        <v>233</v>
      </c>
      <c r="B327" s="41">
        <f t="shared" ca="1" si="104"/>
        <v>51617</v>
      </c>
      <c r="C327" s="24">
        <f t="shared" si="107"/>
        <v>0</v>
      </c>
      <c r="D327" s="24"/>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row>
    <row r="328" spans="1:247" s="2" customFormat="1" ht="15" hidden="1" x14ac:dyDescent="0.25">
      <c r="A328" s="2">
        <v>234</v>
      </c>
      <c r="B328" s="41">
        <f t="shared" ca="1" si="104"/>
        <v>51647</v>
      </c>
      <c r="C328" s="24">
        <f t="shared" si="107"/>
        <v>0</v>
      </c>
      <c r="D328" s="24"/>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row>
    <row r="329" spans="1:247" s="2" customFormat="1" ht="15" hidden="1" x14ac:dyDescent="0.25">
      <c r="A329" s="2">
        <v>235</v>
      </c>
      <c r="B329" s="41">
        <f t="shared" ca="1" si="104"/>
        <v>51678</v>
      </c>
      <c r="C329" s="24">
        <f t="shared" si="107"/>
        <v>0</v>
      </c>
      <c r="D329" s="24"/>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row>
    <row r="330" spans="1:247" s="2" customFormat="1" ht="15" hidden="1" x14ac:dyDescent="0.25">
      <c r="A330" s="2">
        <v>236</v>
      </c>
      <c r="B330" s="41">
        <f t="shared" ca="1" si="104"/>
        <v>51708</v>
      </c>
      <c r="C330" s="24">
        <f t="shared" si="107"/>
        <v>0</v>
      </c>
      <c r="D330" s="24"/>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row>
    <row r="331" spans="1:247" s="2" customFormat="1" ht="15" hidden="1" x14ac:dyDescent="0.25">
      <c r="A331" s="2">
        <v>237</v>
      </c>
      <c r="B331" s="41">
        <f t="shared" ca="1" si="104"/>
        <v>51739</v>
      </c>
      <c r="C331" s="24">
        <f t="shared" si="107"/>
        <v>0</v>
      </c>
      <c r="D331" s="24"/>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row>
    <row r="332" spans="1:247" s="2" customFormat="1" ht="15" hidden="1" x14ac:dyDescent="0.25">
      <c r="A332" s="2">
        <v>238</v>
      </c>
      <c r="B332" s="41">
        <f t="shared" ca="1" si="104"/>
        <v>51770</v>
      </c>
      <c r="C332" s="24">
        <f t="shared" si="107"/>
        <v>0</v>
      </c>
      <c r="D332" s="24"/>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row>
    <row r="333" spans="1:247" s="2" customFormat="1" ht="15" hidden="1" x14ac:dyDescent="0.25">
      <c r="A333" s="2">
        <v>239</v>
      </c>
      <c r="B333" s="41">
        <f t="shared" ca="1" si="104"/>
        <v>51800</v>
      </c>
      <c r="C333" s="24">
        <f t="shared" si="107"/>
        <v>0</v>
      </c>
      <c r="D333" s="24"/>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row>
    <row r="334" spans="1:247" s="2" customFormat="1" ht="15" hidden="1" x14ac:dyDescent="0.25">
      <c r="A334" s="2">
        <v>240</v>
      </c>
      <c r="B334" s="41">
        <f t="shared" ca="1" si="104"/>
        <v>51831</v>
      </c>
      <c r="C334" s="24">
        <f t="shared" si="107"/>
        <v>0</v>
      </c>
      <c r="D334" s="24"/>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c r="IC334"/>
      <c r="ID334"/>
      <c r="IE334"/>
      <c r="IF334"/>
      <c r="IG334"/>
      <c r="IH334"/>
      <c r="II334"/>
      <c r="IJ334"/>
      <c r="IK334"/>
      <c r="IL334"/>
    </row>
    <row r="335" spans="1:247" s="2" customFormat="1" ht="15" hidden="1" x14ac:dyDescent="0.2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c r="IM335"/>
    </row>
  </sheetData>
  <sheetProtection algorithmName="SHA-512" hashValue="/Lj/mHg9VNQeYVC1cgdviRyudMiv08O6vm0Q9CCZiSJbMtE9S1+LY1QSDTI2G0Dz1cIRPqwr0CscncqEXcbeWA==" saltValue="tPWIREvr3LDT/Om4iEROoQ==" spinCount="100000" sheet="1"/>
  <mergeCells count="94">
    <mergeCell ref="A83:J83"/>
    <mergeCell ref="A32:I32"/>
    <mergeCell ref="J32:K32"/>
    <mergeCell ref="A34:A35"/>
    <mergeCell ref="B34:E34"/>
    <mergeCell ref="F34:I34"/>
    <mergeCell ref="A49:A50"/>
    <mergeCell ref="B49:D49"/>
    <mergeCell ref="F49:I49"/>
    <mergeCell ref="A29:I29"/>
    <mergeCell ref="A30:I30"/>
    <mergeCell ref="A91:B92"/>
    <mergeCell ref="C91:F91"/>
    <mergeCell ref="C92:F92"/>
    <mergeCell ref="A84:J84"/>
    <mergeCell ref="A85:N85"/>
    <mergeCell ref="A86:N86"/>
    <mergeCell ref="A87:N87"/>
    <mergeCell ref="A89:B89"/>
    <mergeCell ref="C89:F89"/>
    <mergeCell ref="V64:Y64"/>
    <mergeCell ref="Z64:AC64"/>
    <mergeCell ref="A80:J80"/>
    <mergeCell ref="A81:J81"/>
    <mergeCell ref="A82:J82"/>
    <mergeCell ref="A64:A65"/>
    <mergeCell ref="B64:E64"/>
    <mergeCell ref="F64:H64"/>
    <mergeCell ref="J64:M64"/>
    <mergeCell ref="R64:U64"/>
    <mergeCell ref="N64:Q64"/>
    <mergeCell ref="V34:Y34"/>
    <mergeCell ref="Z34:AC34"/>
    <mergeCell ref="J49:M49"/>
    <mergeCell ref="N49:Q49"/>
    <mergeCell ref="R49:U49"/>
    <mergeCell ref="V49:Y49"/>
    <mergeCell ref="Z49:AC49"/>
    <mergeCell ref="J34:M34"/>
    <mergeCell ref="N34:Q34"/>
    <mergeCell ref="R34:U34"/>
    <mergeCell ref="A23:I23"/>
    <mergeCell ref="J23:K23"/>
    <mergeCell ref="A31:I31"/>
    <mergeCell ref="J31:K31"/>
    <mergeCell ref="A25:I25"/>
    <mergeCell ref="J25:K25"/>
    <mergeCell ref="A26:I26"/>
    <mergeCell ref="J26:K26"/>
    <mergeCell ref="A27:I27"/>
    <mergeCell ref="J27:K27"/>
    <mergeCell ref="A28:I28"/>
    <mergeCell ref="J28:K28"/>
    <mergeCell ref="A24:I24"/>
    <mergeCell ref="J24:K24"/>
    <mergeCell ref="J30:K30"/>
    <mergeCell ref="A22:K22"/>
    <mergeCell ref="J20:K20"/>
    <mergeCell ref="A14:I14"/>
    <mergeCell ref="J14:K14"/>
    <mergeCell ref="A15:I15"/>
    <mergeCell ref="J15:K15"/>
    <mergeCell ref="A16:G16"/>
    <mergeCell ref="J16:K16"/>
    <mergeCell ref="A17:K17"/>
    <mergeCell ref="A18:I18"/>
    <mergeCell ref="J18:K18"/>
    <mergeCell ref="A19:I19"/>
    <mergeCell ref="J19:K19"/>
    <mergeCell ref="A20:I20"/>
    <mergeCell ref="A21:I21"/>
    <mergeCell ref="J21:K21"/>
    <mergeCell ref="A11:H11"/>
    <mergeCell ref="J11:K11"/>
    <mergeCell ref="A12:H12"/>
    <mergeCell ref="J12:K12"/>
    <mergeCell ref="A13:I13"/>
    <mergeCell ref="J13:K13"/>
    <mergeCell ref="A8:I8"/>
    <mergeCell ref="J8:K8"/>
    <mergeCell ref="A9:H9"/>
    <mergeCell ref="J9:K9"/>
    <mergeCell ref="A10:H10"/>
    <mergeCell ref="J10:K10"/>
    <mergeCell ref="A6:I6"/>
    <mergeCell ref="J6:K6"/>
    <mergeCell ref="A7:I7"/>
    <mergeCell ref="A1:K1"/>
    <mergeCell ref="A2:K2"/>
    <mergeCell ref="A3:K3"/>
    <mergeCell ref="A4:K4"/>
    <mergeCell ref="A5:I5"/>
    <mergeCell ref="J5:K5"/>
    <mergeCell ref="J7:K7"/>
  </mergeCells>
  <dataValidations count="2">
    <dataValidation type="list" allowBlank="1" showInputMessage="1" showErrorMessage="1" sqref="A24:I24">
      <formula1>$AD$4:$AD$8</formula1>
    </dataValidation>
    <dataValidation type="list" allowBlank="1" showInputMessage="1" showErrorMessage="1" sqref="J20:K20">
      <formula1>$AD$6:$AD$8</formula1>
    </dataValidation>
  </dataValidations>
  <pageMargins left="0.11811023622047245" right="0.11811023622047245" top="0.15748031496062992" bottom="0.15748031496062992" header="0" footer="0"/>
  <pageSetup paperSize="9" scale="3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Drop Down 1">
              <controlPr locked="0" defaultSize="0" autoLine="0" autoPict="0">
                <anchor>
                  <from>
                    <xdr:col>8</xdr:col>
                    <xdr:colOff>809625</xdr:colOff>
                    <xdr:row>13</xdr:row>
                    <xdr:rowOff>171450</xdr:rowOff>
                  </from>
                  <to>
                    <xdr:col>11</xdr:col>
                    <xdr:colOff>9525</xdr:colOff>
                    <xdr:row>16</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21</vt:i4>
      </vt:variant>
    </vt:vector>
  </HeadingPairs>
  <TitlesOfParts>
    <vt:vector size="24" baseType="lpstr">
      <vt:lpstr>Додаток до Паспорту -інші цілі</vt:lpstr>
      <vt:lpstr>Додаток до Паспорту-на купівлю </vt:lpstr>
      <vt:lpstr>Калькулятор</vt:lpstr>
      <vt:lpstr>'Додаток до Паспорту -інші цілі'!avans</vt:lpstr>
      <vt:lpstr>'Додаток до Паспорту-на купівлю '!avans</vt:lpstr>
      <vt:lpstr>Калькулятор!avans2</vt:lpstr>
      <vt:lpstr>'Додаток до Паспорту -інші цілі'!data</vt:lpstr>
      <vt:lpstr>'Додаток до Паспорту-на купівлю '!data</vt:lpstr>
      <vt:lpstr>Калькулятор!data2</vt:lpstr>
      <vt:lpstr>'Додаток до Паспорту -інші цілі'!PROC</vt:lpstr>
      <vt:lpstr>'Додаток до Паспорту-на купівлю '!PROC</vt:lpstr>
      <vt:lpstr>Калькулятор!PROC2</vt:lpstr>
      <vt:lpstr>'Додаток до Паспорту -інші цілі'!strok</vt:lpstr>
      <vt:lpstr>'Додаток до Паспорту-на купівлю '!strok</vt:lpstr>
      <vt:lpstr>Калькулятор!strok2</vt:lpstr>
      <vt:lpstr>'Додаток до Паспорту -інші цілі'!sumkred</vt:lpstr>
      <vt:lpstr>'Додаток до Паспорту-на купівлю '!sumkred</vt:lpstr>
      <vt:lpstr>Калькулятор!sumkred2</vt:lpstr>
      <vt:lpstr>'Додаток до Паспорту -інші цілі'!sumproplat</vt:lpstr>
      <vt:lpstr>'Додаток до Паспорту-на купівлю '!sumproplat</vt:lpstr>
      <vt:lpstr>Калькулятор!sumproplat2</vt:lpstr>
      <vt:lpstr>'Додаток до Паспорту -інші цілі'!Область_печати</vt:lpstr>
      <vt:lpstr>'Додаток до Паспорту-на купівлю '!Область_печати</vt:lpstr>
      <vt:lpstr>Калькулятор!Область_печати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DZamotaev</dc:creator>
  <cp:lastModifiedBy>Дьоміна Світлана Валеріївна</cp:lastModifiedBy>
  <cp:lastPrinted>2020-09-10T13:04:01Z</cp:lastPrinted>
  <dcterms:created xsi:type="dcterms:W3CDTF">2007-05-30T09:57:41Z</dcterms:created>
  <dcterms:modified xsi:type="dcterms:W3CDTF">2021-11-26T07:49:22Z</dcterms:modified>
</cp:coreProperties>
</file>